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vetrovska\AppData\Roaming\iManage\Work\Recent\CZ-LIBERTY_RESTRU\"/>
    </mc:Choice>
  </mc:AlternateContent>
  <xr:revisionPtr revIDLastSave="0" documentId="13_ncr:1_{26A2C09F-784E-4006-B4C2-DA215DB82564}" xr6:coauthVersionLast="47" xr6:coauthVersionMax="47" xr10:uidLastSave="{00000000-0000-0000-0000-000000000000}"/>
  <bookViews>
    <workbookView xWindow="-120" yWindow="-120" windowWidth="29040" windowHeight="15840" activeTab="7" xr2:uid="{CC5B6B27-8F61-49E1-B317-3D55C3E890F6}"/>
  </bookViews>
  <sheets>
    <sheet name="LibertyOstrava_SUMMARY" sheetId="12" r:id="rId1"/>
    <sheet name="LibertyOstrava_ocenění" sheetId="1" r:id="rId2"/>
    <sheet name="Majetek" sheetId="9" r:id="rId3"/>
    <sheet name="Nemovitosti_souhrn" sheetId="13" r:id="rId4"/>
    <sheet name="Movité věci" sheetId="5" r:id="rId5"/>
    <sheet name="DFM" sheetId="2" r:id="rId6"/>
    <sheet name="Pohledávky" sheetId="10" r:id="rId7"/>
    <sheet name="Ostatní" sheetId="14" r:id="rId8"/>
    <sheet name="&gt;&gt;&gt; Podpůrné listy" sheetId="8" state="hidden" r:id="rId9"/>
    <sheet name="Amortizační stupnice-mov.vě" sheetId="6" state="hidden" r:id="rId10"/>
    <sheet name="311_315" sheetId="11" state="hidden" r:id="rId11"/>
    <sheet name="Index růstu cen" sheetId="7" state="hidden"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s>
  <definedNames>
    <definedName name="__" localSheetId="10" hidden="1">'311_315'!#REF!</definedName>
    <definedName name="__" localSheetId="3" hidden="1">[1]Datensatz!#REF!</definedName>
    <definedName name="__" hidden="1">#REF!</definedName>
    <definedName name="__?teverhu">#N/A</definedName>
    <definedName name="__?teverhu_1">NA()</definedName>
    <definedName name="__?teverhu_11">#N/A</definedName>
    <definedName name="__?teverhu_11_3">NA()</definedName>
    <definedName name="__?teverhu_16">#N/A</definedName>
    <definedName name="__?teverhu_16_3">NA()</definedName>
    <definedName name="__?teverhu_18">#N/A</definedName>
    <definedName name="__?teverhu_18_3">NA()</definedName>
    <definedName name="__?teverhu_19">#N/A</definedName>
    <definedName name="__?teverhu_19_3">NA()</definedName>
    <definedName name="__?teverhu_20">#N/A</definedName>
    <definedName name="__?teverhu_20_3">NA()</definedName>
    <definedName name="__?teverhu_21">#N/A</definedName>
    <definedName name="__?teverhu_21_3">NA()</definedName>
    <definedName name="__?teverhu_22">#N/A</definedName>
    <definedName name="__?teverhu_22_3">NA()</definedName>
    <definedName name="__?teverhu_23">#N/A</definedName>
    <definedName name="__?teverhu_23_3">NA()</definedName>
    <definedName name="__?teverhu_24">#N/A</definedName>
    <definedName name="__?teverhu_24_3">NA()</definedName>
    <definedName name="__?teverhu_3">NA()</definedName>
    <definedName name="__?teverhu_41">#N/A</definedName>
    <definedName name="__?teverhu_41_3">NA()</definedName>
    <definedName name="________aaa1">#REF!</definedName>
    <definedName name="______aaa1">#REF!</definedName>
    <definedName name="_____aaa1">#REF!</definedName>
    <definedName name="_____DAT1">#REF!</definedName>
    <definedName name="_____DAT10">#REF!</definedName>
    <definedName name="_____DAT11">#REF!</definedName>
    <definedName name="_____DAT12">#REF!</definedName>
    <definedName name="_____DAT13">#REF!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eur06">#REF!</definedName>
    <definedName name="_____eur07">#REF!</definedName>
    <definedName name="_____eur08">#REF!</definedName>
    <definedName name="____aaa1">#REF!</definedName>
    <definedName name="____DAT1">#REF!</definedName>
    <definedName name="____DAT10">#REF!</definedName>
    <definedName name="____DAT11">#REF!</definedName>
    <definedName name="____DAT12">#REF!</definedName>
    <definedName name="____DAT13">#REF!</definedName>
    <definedName name="____DAT2">#REF!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eur06">#REF!</definedName>
    <definedName name="____eur07">#REF!</definedName>
    <definedName name="____eur08">#REF!</definedName>
    <definedName name="____ll15">#REF!</definedName>
    <definedName name="___DAT1">#REF!</definedName>
    <definedName name="___DAT10">#REF!</definedName>
    <definedName name="___DAT11">#REF!</definedName>
    <definedName name="___DAT12">#REF!</definedName>
    <definedName name="___DAT13">#REF!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888">#REF!</definedName>
    <definedName name="___DAT9">#REF!</definedName>
    <definedName name="___eur06">#REF!</definedName>
    <definedName name="___eur07">#REF!</definedName>
    <definedName name="___eur08">#REF!</definedName>
    <definedName name="___ll15">#REF!</definedName>
    <definedName name="__0teverhu">#N/A</definedName>
    <definedName name="__0teverhu_1">NA()</definedName>
    <definedName name="__0teverhu_11">#N/A</definedName>
    <definedName name="__0teverhu_11_3">NA()</definedName>
    <definedName name="__0teverhu_12">#N/A</definedName>
    <definedName name="__0teverhu_12_3">NA()</definedName>
    <definedName name="__0teverhu_13">#N/A</definedName>
    <definedName name="__0teverhu_13_3">NA()</definedName>
    <definedName name="__0teverhu_14">#N/A</definedName>
    <definedName name="__0teverhu_14_3">NA()</definedName>
    <definedName name="__0teverhu_15">#N/A</definedName>
    <definedName name="__0teverhu_15_3">NA()</definedName>
    <definedName name="__0teverhu_18">#N/A</definedName>
    <definedName name="__0teverhu_18_3">NA()</definedName>
    <definedName name="__0teverhu_19">#N/A</definedName>
    <definedName name="__0teverhu_19_3">NA()</definedName>
    <definedName name="__0teverhu_20">#N/A</definedName>
    <definedName name="__0teverhu_20_3">NA()</definedName>
    <definedName name="__0teverhu_21">#N/A</definedName>
    <definedName name="__0teverhu_21_3">NA()</definedName>
    <definedName name="__0teverhu_22">#N/A</definedName>
    <definedName name="__0teverhu_22_3">NA()</definedName>
    <definedName name="__0teverhu_23">#N/A</definedName>
    <definedName name="__0teverhu_23_3">NA()</definedName>
    <definedName name="__0teverhu_24">#N/A</definedName>
    <definedName name="__0teverhu_24_3">NA()</definedName>
    <definedName name="__0teverhu_3">NA()</definedName>
    <definedName name="__123" localSheetId="10" hidden="1">'311_315'!#REF!</definedName>
    <definedName name="__123" localSheetId="3" hidden="1">[1]Datensatz!#REF!</definedName>
    <definedName name="__123" hidden="1">#REF!</definedName>
    <definedName name="__123Graph_A" localSheetId="10" hidden="1">'311_315'!#REF!</definedName>
    <definedName name="__123Graph_A" localSheetId="3" hidden="1">#REF!</definedName>
    <definedName name="__123Graph_A" hidden="1">#REF!</definedName>
    <definedName name="__123Graph_AGRAPH1" localSheetId="3" hidden="1">[2]A!$D$2:$D$86</definedName>
    <definedName name="__123Graph_AGRAPH1" hidden="1">#REF!</definedName>
    <definedName name="__123Graph_AGRAPH3" localSheetId="3" hidden="1">[2]A!$D$2:$D$105</definedName>
    <definedName name="__123Graph_AGRAPH3" hidden="1">#REF!</definedName>
    <definedName name="__123Graph_B" localSheetId="3" hidden="1">[2]A!$F$2:$F$122</definedName>
    <definedName name="__123Graph_B" hidden="1">#REF!</definedName>
    <definedName name="__123Graph_X" localSheetId="3" hidden="1">#REF!</definedName>
    <definedName name="__123Graph_X" hidden="1">#N/A</definedName>
    <definedName name="__a1" localSheetId="10" hidden="1">{#N/A,#N/A,FALSE,"A";#N/A,#N/A,FALSE,"List1";#N/A,#N/A,FALSE,"List2"}</definedName>
    <definedName name="__a1" localSheetId="9" hidden="1">{#N/A,#N/A,FALSE,"A";#N/A,#N/A,FALSE,"List1";#N/A,#N/A,FALSE,"List2"}</definedName>
    <definedName name="__a1" localSheetId="11" hidden="1">{#N/A,#N/A,FALSE,"A";#N/A,#N/A,FALSE,"List1";#N/A,#N/A,FALSE,"List2"}</definedName>
    <definedName name="__a1" localSheetId="3" hidden="1">{#N/A,#N/A,FALSE,"A";#N/A,#N/A,FALSE,"List1";#N/A,#N/A,FALSE,"List2"}</definedName>
    <definedName name="__a1" hidden="1">{#N/A,#N/A,FALSE,"A";#N/A,#N/A,FALSE,"List1";#N/A,#N/A,FALSE,"List2"}</definedName>
    <definedName name="__aaa1">NA()</definedName>
    <definedName name="__CoA1997" localSheetId="3">[3]!_xlbgnm.CoA1997</definedName>
    <definedName name="__CoA1997">#REF!</definedName>
    <definedName name="__DAT0">#REF!</definedName>
    <definedName name="__DAT1">#REF!</definedName>
    <definedName name="__DAT10">#REF!</definedName>
    <definedName name="__DAT11">#REF!</definedName>
    <definedName name="__DAT12">#REF!</definedName>
    <definedName name="__DAT13">#REF!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eur06">#REF!</definedName>
    <definedName name="__eur07">#REF!</definedName>
    <definedName name="__eur08">#REF!</definedName>
    <definedName name="__FDS_HYPERLINK_TOGGLE_STATE__" hidden="1">"ON"</definedName>
    <definedName name="__FDS_UNIQUE_RANGE_ID_GENERATOR_COUNTER" hidden="1">1</definedName>
    <definedName name="__ii1" localSheetId="10" hidden="1">{"glc1",#N/A,FALSE,"GLC";"glc2",#N/A,FALSE,"GLC";"glc3",#N/A,FALSE,"GLC";"glc4",#N/A,FALSE,"GLC";"glc5",#N/A,FALSE,"GLC"}</definedName>
    <definedName name="__ii1" localSheetId="9" hidden="1">{"glc1",#N/A,FALSE,"GLC";"glc2",#N/A,FALSE,"GLC";"glc3",#N/A,FALSE,"GLC";"glc4",#N/A,FALSE,"GLC";"glc5",#N/A,FALSE,"GLC"}</definedName>
    <definedName name="__ii1" localSheetId="11" hidden="1">{"glc1",#N/A,FALSE,"GLC";"glc2",#N/A,FALSE,"GLC";"glc3",#N/A,FALSE,"GLC";"glc4",#N/A,FALSE,"GLC";"glc5",#N/A,FALSE,"GLC"}</definedName>
    <definedName name="__ii1" localSheetId="3" hidden="1">{"glc1",#N/A,FALSE,"GLC";"glc2",#N/A,FALSE,"GLC";"glc3",#N/A,FALSE,"GLC";"glc4",#N/A,FALSE,"GLC";"glc5",#N/A,FALSE,"GLC"}</definedName>
    <definedName name="__ii1" hidden="1">{"glc1",#N/A,FALSE,"GLC";"glc2",#N/A,FALSE,"GLC";"glc3",#N/A,FALSE,"GLC";"glc4",#N/A,FALSE,"GLC";"glc5",#N/A,FALSE,"GLC"}</definedName>
    <definedName name="__ll15">#REF!</definedName>
    <definedName name="__ph9375">#REF!</definedName>
    <definedName name="__xlnm.Print_Area">"#REF!"</definedName>
    <definedName name="__xlnm.Print_Area_1">"#REF!"</definedName>
    <definedName name="_1__?teverhu_1">#N/A</definedName>
    <definedName name="_1__123Graph_AGRAF_4" hidden="1">#REF!</definedName>
    <definedName name="_1__123Graph_ACHART_1" localSheetId="3" hidden="1">[4]sez_očist!$F$16:$AG$16</definedName>
    <definedName name="_1__123Graph_ACHART_1" hidden="1">#REF!</definedName>
    <definedName name="_1__123Graph_ACHART_4" localSheetId="3" hidden="1">#REF!</definedName>
    <definedName name="_1__123Graph_ACHART_4" hidden="1">#REF!</definedName>
    <definedName name="_10__123Graph_ACHART_18" localSheetId="3" hidden="1">[5]H!$G$79:$G$82</definedName>
    <definedName name="_10__123Graph_ACHART_18" hidden="1">#REF!</definedName>
    <definedName name="_100__123Graph_CCHART_27" localSheetId="3" hidden="1">[5]K!$B$26:$D$26</definedName>
    <definedName name="_100__123Graph_CCHART_27" hidden="1">#REF!</definedName>
    <definedName name="_1001GLAFA16_4_1">NA()</definedName>
    <definedName name="_1002GLAFA16_5_1">NA()</definedName>
    <definedName name="_1006GLAFA17_25_1">NA()</definedName>
    <definedName name="_1007GLAFA17_26_1">NA()</definedName>
    <definedName name="_1008GLAFA17_27_1">NA()</definedName>
    <definedName name="_1009GLAFA17_28_1">NA()</definedName>
    <definedName name="_101__123Graph_CCHART_28" localSheetId="3" hidden="1">[5]C!$I$10:$K$10</definedName>
    <definedName name="_101__123Graph_CCHART_28" hidden="1">#REF!</definedName>
    <definedName name="_1010GLAFA17_29_1">NA()</definedName>
    <definedName name="_1011GLAFA17_30_1">NA()</definedName>
    <definedName name="_1012GLAFA17_31_1">NA()</definedName>
    <definedName name="_1013GLAFA17_32_1">NA()</definedName>
    <definedName name="_1014GLAFA17_33_1">#N/A</definedName>
    <definedName name="_1015GLAFA17_33_1_1">NA()</definedName>
    <definedName name="_1016GLAFA17_34_1">#N/A</definedName>
    <definedName name="_1017GLAFA17_34_1_1">NA()</definedName>
    <definedName name="_1018GLAFA17_35_1">#N/A</definedName>
    <definedName name="_1019GLAFA17_35_1_1">NA()</definedName>
    <definedName name="_102__123Graph_CCHART_29" localSheetId="3" hidden="1">'[6] data'!$G$54:$G$67</definedName>
    <definedName name="_102__123Graph_CCHART_29" hidden="1">#REF!</definedName>
    <definedName name="_1020GLAFA17_36_1">#N/A</definedName>
    <definedName name="_1021GLAFA17_36_1_1">NA()</definedName>
    <definedName name="_1022GLAFA17_37_1">#N/A</definedName>
    <definedName name="_1023GLAFA17_37_1_1">NA()</definedName>
    <definedName name="_1024GLAFA17_38_1">#N/A</definedName>
    <definedName name="_1025GLAFA17_38_1_1">NA()</definedName>
    <definedName name="_1027GLAFA17_4_1">NA()</definedName>
    <definedName name="_1028GLAFA17_5_1">NA()</definedName>
    <definedName name="_102B._41_1">#N/A</definedName>
    <definedName name="_103__123Graph_CCHART_3" localSheetId="3" hidden="1">[7]A!$D$67:$H$67</definedName>
    <definedName name="_103__123Graph_CCHART_3" hidden="1">#REF!</definedName>
    <definedName name="_1032GLAFA2_25_1">NA()</definedName>
    <definedName name="_1033GLAFA2_26_1">NA()</definedName>
    <definedName name="_1034GLAFA2_27_1">NA()</definedName>
    <definedName name="_1035GLAFA2_28_1">NA()</definedName>
    <definedName name="_1036GLAFA2_29_1">NA()</definedName>
    <definedName name="_1037GLAFA2_30_1">NA()</definedName>
    <definedName name="_1038GLAFA2_31_1">NA()</definedName>
    <definedName name="_1039GLAFA2_32_1">NA()</definedName>
    <definedName name="_103B._41_1_1">NA()</definedName>
    <definedName name="_104__123Graph_CCHART_31" localSheetId="3" hidden="1">'[6] data'!#REF!</definedName>
    <definedName name="_104__123Graph_CCHART_31" hidden="1">#REF!</definedName>
    <definedName name="_1040GLAFA2_33_1">#N/A</definedName>
    <definedName name="_1041GLAFA2_33_1_1">NA()</definedName>
    <definedName name="_1042GLAFA2_34_1">#N/A</definedName>
    <definedName name="_1043GLAFA2_34_1_1">NA()</definedName>
    <definedName name="_1044GLAFA2_35_1">#N/A</definedName>
    <definedName name="_1045GLAFA2_35_1_1">NA()</definedName>
    <definedName name="_1046GLAFA2_36_1">#N/A</definedName>
    <definedName name="_1047GLAFA2_36_1_1">NA()</definedName>
    <definedName name="_1048GLAFA2_37_1">#N/A</definedName>
    <definedName name="_1049GLAFA2_37_1_1">NA()</definedName>
    <definedName name="_105__123Graph_CCHART_32" localSheetId="3" hidden="1">[5]H!$B$147:$C$147</definedName>
    <definedName name="_105__123Graph_CCHART_32" hidden="1">#REF!</definedName>
    <definedName name="_1050GLAFA2_38_1">#N/A</definedName>
    <definedName name="_1051GLAFA2_38_1_1">NA()</definedName>
    <definedName name="_1053GLAFA2_4_1">NA()</definedName>
    <definedName name="_1054GLAFA2_5_1">NA()</definedName>
    <definedName name="_1058GLAFA3_25_1">NA()</definedName>
    <definedName name="_1059GLAFA3_26_1">NA()</definedName>
    <definedName name="_106__123Graph_CCHART_33" localSheetId="3" hidden="1">[5]K!$B$25:$E$25</definedName>
    <definedName name="_106__123Graph_CCHART_33" hidden="1">#REF!</definedName>
    <definedName name="_1060GLAFA3_27_1">NA()</definedName>
    <definedName name="_1061GLAFA3_28_1">NA()</definedName>
    <definedName name="_1062GLAFA3_29_1">NA()</definedName>
    <definedName name="_1063GLAFA3_30_1">NA()</definedName>
    <definedName name="_1064GLAFA3_31_1">NA()</definedName>
    <definedName name="_1065GLAFA3_32_1">NA()</definedName>
    <definedName name="_1066GLAFA3_33_1">#N/A</definedName>
    <definedName name="_1067GLAFA3_33_1_1">NA()</definedName>
    <definedName name="_1068GLAFA3_34_1">#N/A</definedName>
    <definedName name="_1069GLAFA3_34_1_1">NA()</definedName>
    <definedName name="_106B2_15_1">NA()</definedName>
    <definedName name="_107__123Graph_CCHART_35" localSheetId="3" hidden="1">[5]H!$B$174:$C$174</definedName>
    <definedName name="_107__123Graph_CCHART_35" hidden="1">#REF!</definedName>
    <definedName name="_1070GLAFA3_35_1">#N/A</definedName>
    <definedName name="_1071GLAFA3_35_1_1">NA()</definedName>
    <definedName name="_1072GLAFA3_36_1">#N/A</definedName>
    <definedName name="_1073GLAFA3_36_1_1">NA()</definedName>
    <definedName name="_1074GLAFA3_37_1">#N/A</definedName>
    <definedName name="_1075GLAFA3_37_1_1">NA()</definedName>
    <definedName name="_1076GLAFA3_38_1">#N/A</definedName>
    <definedName name="_1077GLAFA3_38_1_1">NA()</definedName>
    <definedName name="_1079GLAFA3_4_1">NA()</definedName>
    <definedName name="_107B2_40_1">NA()</definedName>
    <definedName name="_108__123Graph_CCHART_36" localSheetId="3" hidden="1">[5]D!$B$113:$G$113</definedName>
    <definedName name="_108__123Graph_CCHART_36" hidden="1">#REF!</definedName>
    <definedName name="_1080GLAFA3_5_1">NA()</definedName>
    <definedName name="_1084GLAFA4_25_1">NA()</definedName>
    <definedName name="_1085GLAFA4_26_1">NA()</definedName>
    <definedName name="_1086GLAFA4_27_1">NA()</definedName>
    <definedName name="_1087GLAFA4_28_1">NA()</definedName>
    <definedName name="_1088GLAFA4_29_1">NA()</definedName>
    <definedName name="_1089GLAFA4_30_1">NA()</definedName>
    <definedName name="_108C._15_1">NA()</definedName>
    <definedName name="_109__123Graph_CCHART_37" localSheetId="3" hidden="1">[5]S!#REF!</definedName>
    <definedName name="_109__123Graph_CCHART_37" hidden="1">#REF!</definedName>
    <definedName name="_1090GLAFA4_31_1">NA()</definedName>
    <definedName name="_1091GLAFA4_32_1">NA()</definedName>
    <definedName name="_1092GLAFA4_33_1">#N/A</definedName>
    <definedName name="_1093GLAFA4_33_1_1">NA()</definedName>
    <definedName name="_1094GLAFA4_34_1">#N/A</definedName>
    <definedName name="_1095GLAFA4_34_1_1">NA()</definedName>
    <definedName name="_1096GLAFA4_35_1">#N/A</definedName>
    <definedName name="_1097GLAFA4_35_1_1">NA()</definedName>
    <definedName name="_1098GLAFA4_36_1">#N/A</definedName>
    <definedName name="_1099GLAFA4_36_1_1">NA()</definedName>
    <definedName name="_109C._19_1">NA()</definedName>
    <definedName name="_11__123Graph_ACHART_19" localSheetId="3" hidden="1">[5]H!$B$79:$G$79</definedName>
    <definedName name="_11__123Graph_ACHART_19" hidden="1">#REF!</definedName>
    <definedName name="_110__123Graph_CCHART_38" localSheetId="3" hidden="1">[5]F!$B$60:$I$60</definedName>
    <definedName name="_110__123Graph_CCHART_38" hidden="1">#REF!</definedName>
    <definedName name="_1100GLAFA4_37_1">#N/A</definedName>
    <definedName name="_1101GLAFA4_37_1_1">NA()</definedName>
    <definedName name="_1102GLAFA4_38_1">#N/A</definedName>
    <definedName name="_1103GLAFA4_38_1_1">NA()</definedName>
    <definedName name="_1105GLAFA4_4_1">NA()</definedName>
    <definedName name="_1106GLAFA4_5_1">NA()</definedName>
    <definedName name="_111">#REF!</definedName>
    <definedName name="_111__123Graph_CCHART_39" localSheetId="3" hidden="1">[5]D!$B$156:$G$156</definedName>
    <definedName name="_111__123Graph_CCHART_39" hidden="1">#REF!</definedName>
    <definedName name="_1110GLAFA5_25_1">NA()</definedName>
    <definedName name="_1111GLAFA5_26_1">NA()</definedName>
    <definedName name="_1112GLAFA5_27_1">NA()</definedName>
    <definedName name="_1113GLAFA5_28_1">NA()</definedName>
    <definedName name="_1114GLAFA5_29_1">NA()</definedName>
    <definedName name="_1115GLAFA5_30_1">NA()</definedName>
    <definedName name="_1116GLAFA5_31_1">NA()</definedName>
    <definedName name="_1117GLAFA5_32_1">NA()</definedName>
    <definedName name="_1118GLAFA5_33_1">#N/A</definedName>
    <definedName name="_1119GLAFA5_33_1_1">NA()</definedName>
    <definedName name="_112__123Graph_CCHART_4" localSheetId="3" hidden="1">[8]NHPP!$T$9:$T$21</definedName>
    <definedName name="_112__123Graph_CCHART_4" hidden="1">#REF!</definedName>
    <definedName name="_1120GLAFA5_34_1">#N/A</definedName>
    <definedName name="_1121GLAFA5_34_1_1">NA()</definedName>
    <definedName name="_1122GLAFA5_35_1">#N/A</definedName>
    <definedName name="_1123GLAFA5_35_1_1">NA()</definedName>
    <definedName name="_1124GLAFA5_36_1">#N/A</definedName>
    <definedName name="_1125GLAFA5_36_1_1">NA()</definedName>
    <definedName name="_1126GLAFA5_37_1">#N/A</definedName>
    <definedName name="_1127GLAFA5_37_1_1">NA()</definedName>
    <definedName name="_1128GLAFA5_38_1">#N/A</definedName>
    <definedName name="_1129GLAFA5_38_1_1">NA()</definedName>
    <definedName name="_113__123Graph_CCHART_41" localSheetId="3" hidden="1">[6]grafy!#REF!</definedName>
    <definedName name="_113__123Graph_CCHART_41" hidden="1">#REF!</definedName>
    <definedName name="_1131GLAFA5_4_1">NA()</definedName>
    <definedName name="_1132GLAFA5_5_1">NA()</definedName>
    <definedName name="_1136GLAFA6_25_1">NA()</definedName>
    <definedName name="_1137GLAFA6_26_1">NA()</definedName>
    <definedName name="_1138GLAFA6_27_1">NA()</definedName>
    <definedName name="_1139GLAFA6_28_1">NA()</definedName>
    <definedName name="_114__123Graph_CCHART_42" localSheetId="3" hidden="1">[6]grafy!$X$124:$X$126</definedName>
    <definedName name="_114__123Graph_CCHART_42" hidden="1">#REF!</definedName>
    <definedName name="_1140GLAFA6_29_1">NA()</definedName>
    <definedName name="_1141GLAFA6_30_1">NA()</definedName>
    <definedName name="_1142GLAFA6_31_1">NA()</definedName>
    <definedName name="_1143GLAFA6_32_1">NA()</definedName>
    <definedName name="_1144GLAFA6_33_1">#N/A</definedName>
    <definedName name="_1145GLAFA6_33_1_1">NA()</definedName>
    <definedName name="_1146GLAFA6_34_1">#N/A</definedName>
    <definedName name="_1147GLAFA6_34_1_1">NA()</definedName>
    <definedName name="_1148GLAFA6_35_1">#N/A</definedName>
    <definedName name="_1149GLAFA6_35_1_1">NA()</definedName>
    <definedName name="_115__123Graph_CCHART_5" localSheetId="3" hidden="1">'[9]gr komponent'!$G$10:$G$25</definedName>
    <definedName name="_115__123Graph_CCHART_5" hidden="1">#REF!</definedName>
    <definedName name="_1150GLAFA6_36_1">#N/A</definedName>
    <definedName name="_1151GLAFA6_36_1_1">NA()</definedName>
    <definedName name="_1152GLAFA6_37_1">#N/A</definedName>
    <definedName name="_1153GLAFA6_37_1_1">NA()</definedName>
    <definedName name="_1154GLAFA6_38_1">#N/A</definedName>
    <definedName name="_1155GLAFA6_38_1_1">NA()</definedName>
    <definedName name="_1157GLAFA6_4_1">NA()</definedName>
    <definedName name="_1158GLAFA6_5_1">NA()</definedName>
    <definedName name="_116__123Graph_CCHART_6" localSheetId="3" hidden="1">[8]JMN!$E$2:$E$14</definedName>
    <definedName name="_116__123Graph_CCHART_6" hidden="1">#REF!</definedName>
    <definedName name="_1162GLAFA7_25_1">NA()</definedName>
    <definedName name="_1163GLAFA7_26_1">NA()</definedName>
    <definedName name="_1164GLAFA7_27_1">NA()</definedName>
    <definedName name="_1165GLAFA7_28_1">NA()</definedName>
    <definedName name="_1166GLAFA7_29_1">NA()</definedName>
    <definedName name="_1167GLAFA7_30_1">NA()</definedName>
    <definedName name="_1168GLAFA7_31_1">NA()</definedName>
    <definedName name="_1169GLAFA7_32_1">NA()</definedName>
    <definedName name="_117__123Graph_CCHART_7" localSheetId="3" hidden="1">'[9]gr HDPprvyr'!$E$3:$E$14</definedName>
    <definedName name="_117__123Graph_CCHART_7" hidden="1">#REF!</definedName>
    <definedName name="_1170GLAFA7_33_1">#N/A</definedName>
    <definedName name="_1171GLAFA7_33_1_1">NA()</definedName>
    <definedName name="_1172GLAFA7_34_1">#N/A</definedName>
    <definedName name="_1173GLAFA7_34_1_1">NA()</definedName>
    <definedName name="_1174GLAFA7_35_1">#N/A</definedName>
    <definedName name="_1175GLAFA7_35_1_1">NA()</definedName>
    <definedName name="_1176GLAFA7_36_1">#N/A</definedName>
    <definedName name="_1177GLAFA7_36_1_1">NA()</definedName>
    <definedName name="_1178GLAFA7_37_1">#N/A</definedName>
    <definedName name="_1179GLAFA7_37_1_1">NA()</definedName>
    <definedName name="_118__123Graph_CCHART_8" localSheetId="3" hidden="1">[10]diferencial!$E$257:$E$381</definedName>
    <definedName name="_118__123Graph_CCHART_8" hidden="1">#REF!</definedName>
    <definedName name="_1180GLAFA7_38_1">#N/A</definedName>
    <definedName name="_1181GLAFA7_38_1_1">NA()</definedName>
    <definedName name="_1183GLAFA7_4_1">NA()</definedName>
    <definedName name="_1184GLAFA7_5_1">NA()</definedName>
    <definedName name="_1188GLAFA8_25_1">NA()</definedName>
    <definedName name="_1189GLAFA8_26_1">NA()</definedName>
    <definedName name="_119__123Graph_CCHART_9" localSheetId="3" hidden="1">[10]sazby!$E$507:$E$632</definedName>
    <definedName name="_119__123Graph_CCHART_9" hidden="1">#REF!</definedName>
    <definedName name="_1190GLAFA8_27_1">NA()</definedName>
    <definedName name="_1191GLAFA8_28_1">NA()</definedName>
    <definedName name="_1192GLAFA8_29_1">NA()</definedName>
    <definedName name="_1193GLAFA8_30_1">NA()</definedName>
    <definedName name="_1194GLAFA8_31_1">NA()</definedName>
    <definedName name="_1195GLAFA8_32_1">NA()</definedName>
    <definedName name="_1196GLAFA8_33_1">#N/A</definedName>
    <definedName name="_1197GLAFA8_33_1_1">NA()</definedName>
    <definedName name="_1198GLAFA8_34_1">#N/A</definedName>
    <definedName name="_1199GLAFA8_34_1_1">NA()</definedName>
    <definedName name="_12__123Graph_ACHART_2" localSheetId="3" hidden="1">'[11]grspotreba,trzby,mirauspor'!#REF!</definedName>
    <definedName name="_12__123Graph_ACHART_2" hidden="1">#REF!</definedName>
    <definedName name="_12__123Graph_BGRAF_4" hidden="1">#REF!</definedName>
    <definedName name="_120__123Graph_DCHART_1" localSheetId="3" hidden="1">[7]A!$C$8:$S$8</definedName>
    <definedName name="_120__123Graph_DCHART_1" hidden="1">#REF!</definedName>
    <definedName name="_1200GLAFA8_35_1">#N/A</definedName>
    <definedName name="_1201GLAFA8_35_1_1">NA()</definedName>
    <definedName name="_1202GLAFA8_36_1">#N/A</definedName>
    <definedName name="_1203GLAFA8_36_1_1">NA()</definedName>
    <definedName name="_1204GLAFA8_37_1">#N/A</definedName>
    <definedName name="_1205GLAFA8_37_1_1">NA()</definedName>
    <definedName name="_1206GLAFA8_38_1">#N/A</definedName>
    <definedName name="_1207GLAFA8_38_1_1">NA()</definedName>
    <definedName name="_1209GLAFA8_4_1">NA()</definedName>
    <definedName name="_120C._3_1">NA()</definedName>
    <definedName name="_121__123Graph_DCHART_10" localSheetId="3" hidden="1">[12]pracovni!$F$49:$F$65</definedName>
    <definedName name="_121__123Graph_DCHART_10" hidden="1">#REF!</definedName>
    <definedName name="_1210GLAFA8_5_1">NA()</definedName>
    <definedName name="_1214GLAFA9_25_1">NA()</definedName>
    <definedName name="_1215GLAFA9_26_1">NA()</definedName>
    <definedName name="_1216GLAFA9_27_1">NA()</definedName>
    <definedName name="_1217GLAFA9_28_1">NA()</definedName>
    <definedName name="_1218GLAFA9_29_1">NA()</definedName>
    <definedName name="_1219GLAFA9_30_1">NA()</definedName>
    <definedName name="_122__123Graph_DCHART_11" localSheetId="3" hidden="1">[5]O!$B$19:$H$19</definedName>
    <definedName name="_122__123Graph_DCHART_11" hidden="1">#REF!</definedName>
    <definedName name="_1220GLAFA9_31_1">NA()</definedName>
    <definedName name="_1221GLAFA9_32_1">NA()</definedName>
    <definedName name="_1222GLAFA9_33_1">#N/A</definedName>
    <definedName name="_1223GLAFA9_33_1_1">NA()</definedName>
    <definedName name="_1224GLAFA9_34_1">#N/A</definedName>
    <definedName name="_1225GLAFA9_34_1_1">NA()</definedName>
    <definedName name="_1226GLAFA9_35_1">#N/A</definedName>
    <definedName name="_1227GLAFA9_35_1_1">NA()</definedName>
    <definedName name="_1228GLAFA9_36_1">#N/A</definedName>
    <definedName name="_1229GLAFA9_36_1_1">NA()</definedName>
    <definedName name="_123__123Graph_DCHART_12" localSheetId="3" hidden="1">[13]H!$B$48:$G$48</definedName>
    <definedName name="_123__123Graph_DCHART_12" hidden="1">#REF!</definedName>
    <definedName name="_1230GLAFA9_37_1">#N/A</definedName>
    <definedName name="_1231GLAFA9_37_1_1">NA()</definedName>
    <definedName name="_1232GLAFA9_38_1">#N/A</definedName>
    <definedName name="_1233GLAFA9_38_1_1">NA()</definedName>
    <definedName name="_1235GLAFA9_4_1">NA()</definedName>
    <definedName name="_1236GLAFA9_5_1">NA()</definedName>
    <definedName name="_1237graf_07_11_1">#N/A</definedName>
    <definedName name="_1238graf_07_11_1">#N/A</definedName>
    <definedName name="_124__123Graph_DCHART_13" localSheetId="3" hidden="1">[14]D!$G$150:$G$161</definedName>
    <definedName name="_124__123Graph_DCHART_13" hidden="1">#REF!</definedName>
    <definedName name="_1241graf_07_11_1">#N/A</definedName>
    <definedName name="_1243graf_07_11_1">#N/A</definedName>
    <definedName name="_1244graf_07_15_1">#N/A</definedName>
    <definedName name="_1245graf_07_15_1">#N/A</definedName>
    <definedName name="_1248graf_07_15_1">#N/A</definedName>
    <definedName name="_125__123Graph_DCHART_14" localSheetId="3" hidden="1">[13]H!$B$48:$G$48</definedName>
    <definedName name="_125__123Graph_DCHART_14" hidden="1">#REF!</definedName>
    <definedName name="_1250graf_07_15_1">#N/A</definedName>
    <definedName name="_1251graf_07_3_1">#N/A</definedName>
    <definedName name="_1252graf_07_3_1">#N/A</definedName>
    <definedName name="_1255graf_07_3_1">#N/A</definedName>
    <definedName name="_1257graf_07_3_1">#N/A</definedName>
    <definedName name="_1258graf_07_40_1">#N/A</definedName>
    <definedName name="_1259graf_07_40_1">#N/A</definedName>
    <definedName name="_126__123Graph_DCHART_17" localSheetId="3" hidden="1">[6]grafy!#REF!</definedName>
    <definedName name="_126__123Graph_DCHART_17" hidden="1">#REF!</definedName>
    <definedName name="_1262graf_07_40_1">#N/A</definedName>
    <definedName name="_1264graf_07_40_1">#N/A</definedName>
    <definedName name="_1265Graf_11_1">#N/A</definedName>
    <definedName name="_1266Graf_11_1">#N/A</definedName>
    <definedName name="_1269Graf_11_1">#N/A</definedName>
    <definedName name="_127__123Graph_DCHART_19" localSheetId="3" hidden="1">[5]H!$B$82:$G$82</definedName>
    <definedName name="_127__123Graph_DCHART_19" hidden="1">#REF!</definedName>
    <definedName name="_1271Graf_11_1">#N/A</definedName>
    <definedName name="_1272Graf_15_1">#N/A</definedName>
    <definedName name="_1273Graf_15_1">#N/A</definedName>
    <definedName name="_1276Graf_15_1">#N/A</definedName>
    <definedName name="_1278Graf_15_1">#N/A</definedName>
    <definedName name="_1279Graf_3_1">#N/A</definedName>
    <definedName name="_128__123Graph_DCHART_2" localSheetId="3" hidden="1">[4]sez_očist!$F$20:$AI$20</definedName>
    <definedName name="_128__123Graph_DCHART_2" hidden="1">#REF!</definedName>
    <definedName name="_1280Graf_3_1">#N/A</definedName>
    <definedName name="_1283Graf_3_1">#N/A</definedName>
    <definedName name="_1285Graf_3_1">#N/A</definedName>
    <definedName name="_1286Graf_40_1">#N/A</definedName>
    <definedName name="_1287Graf_40_1">#N/A</definedName>
    <definedName name="_129__123Graph_DCHART_20" localSheetId="3" hidden="1">[5]A!$B$13:$H$13</definedName>
    <definedName name="_129__123Graph_DCHART_20" hidden="1">#REF!</definedName>
    <definedName name="_1290Graf_40_1">#N/A</definedName>
    <definedName name="_1292Graf_40_1">#N/A</definedName>
    <definedName name="_1293graf1_11_1">#N/A</definedName>
    <definedName name="_1294graf1_11_1">#N/A</definedName>
    <definedName name="_1297graf1_11_1">#N/A</definedName>
    <definedName name="_1299graf1_11_1">#N/A</definedName>
    <definedName name="_13__123Graph_ACHART_20" localSheetId="3" hidden="1">[5]A!$B$10:$H$10</definedName>
    <definedName name="_13__123Graph_ACHART_20" hidden="1">#REF!</definedName>
    <definedName name="_130__123Graph_DCHART_23" localSheetId="3" hidden="1">[5]S!#REF!</definedName>
    <definedName name="_130__123Graph_DCHART_23" hidden="1">#REF!</definedName>
    <definedName name="_1300graf1_15_1">#N/A</definedName>
    <definedName name="_1301graf1_15_1">#N/A</definedName>
    <definedName name="_1304graf1_15_1">#N/A</definedName>
    <definedName name="_1306graf1_15_1">#N/A</definedName>
    <definedName name="_1307graf1_3_1">#N/A</definedName>
    <definedName name="_1308graf1_3_1">#N/A</definedName>
    <definedName name="_131__123Graph_DCHART_24" localSheetId="3" hidden="1">'[6] data'!$DS$54:$DS$66</definedName>
    <definedName name="_131__123Graph_DCHART_24" hidden="1">#REF!</definedName>
    <definedName name="_1311graf1_3_1">#N/A</definedName>
    <definedName name="_1313graf1_3_1">#N/A</definedName>
    <definedName name="_1314graf1_40_1">#N/A</definedName>
    <definedName name="_1315graf1_40_1">#N/A</definedName>
    <definedName name="_1318graf1_40_1">#N/A</definedName>
    <definedName name="_132__123Graph_DCHART_26" localSheetId="3" hidden="1">[5]H!$B$140:$H$140</definedName>
    <definedName name="_132__123Graph_DCHART_26" hidden="1">#REF!</definedName>
    <definedName name="_1320graf1_40_1">#N/A</definedName>
    <definedName name="_1321gross05_3_1">NA()</definedName>
    <definedName name="_1322H._15_1">NA()</definedName>
    <definedName name="_1323H._19_1">NA()</definedName>
    <definedName name="_133__123Graph_DCHART_27" localSheetId="3" hidden="1">[5]K!$B$27:$D$27</definedName>
    <definedName name="_133__123Graph_DCHART_27" hidden="1">#REF!</definedName>
    <definedName name="_1334H._3_1">NA()</definedName>
    <definedName name="_134__123Graph_DCHART_3" localSheetId="3" hidden="1">[7]A!$D$68:$H$68</definedName>
    <definedName name="_134__123Graph_DCHART_3" hidden="1">#REF!</definedName>
    <definedName name="_135__123Graph_DCHART_32" localSheetId="3" hidden="1">[5]H!$B$148:$C$148</definedName>
    <definedName name="_135__123Graph_DCHART_32" hidden="1">#REF!</definedName>
    <definedName name="_1353H._41_1">#N/A</definedName>
    <definedName name="_1354H._41_1_1">NA()</definedName>
    <definedName name="_1357h_15_1">NA()</definedName>
    <definedName name="_1358h_40_1">NA()</definedName>
    <definedName name="_1359hoboj_11_1">#N/A</definedName>
    <definedName name="_136__123Graph_DCHART_33" localSheetId="3" hidden="1">[5]K!$B$26:$E$26</definedName>
    <definedName name="_136__123Graph_DCHART_33" hidden="1">#REF!</definedName>
    <definedName name="_1360hoboj_11_1">#N/A</definedName>
    <definedName name="_1363hoboj_11_1">#N/A</definedName>
    <definedName name="_1365hoboj_11_1">#N/A</definedName>
    <definedName name="_1366hoboj_15_1">#N/A</definedName>
    <definedName name="_1367hoboj_15_1">#N/A</definedName>
    <definedName name="_137__123Graph_DCHART_35" localSheetId="3" hidden="1">[5]H!$B$175:$C$175</definedName>
    <definedName name="_137__123Graph_DCHART_35" hidden="1">#REF!</definedName>
    <definedName name="_1370hoboj_15_1">#N/A</definedName>
    <definedName name="_1372hoboj_15_1">#N/A</definedName>
    <definedName name="_1373hoboj_3_1">#N/A</definedName>
    <definedName name="_1374hoboj_3_1">#N/A</definedName>
    <definedName name="_1377hoboj_3_1">#N/A</definedName>
    <definedName name="_1379hoboj_3_1">#N/A</definedName>
    <definedName name="_138__123Graph_DCHART_36" localSheetId="3" hidden="1">[5]D!$B$114:$G$114</definedName>
    <definedName name="_138__123Graph_DCHART_36" hidden="1">#REF!</definedName>
    <definedName name="_1380hoboj_40_1">#N/A</definedName>
    <definedName name="_1381hoboj_40_1">#N/A</definedName>
    <definedName name="_1384hoboj_40_1">#N/A</definedName>
    <definedName name="_1386hoboj_40_1">#N/A</definedName>
    <definedName name="_1387I._15_1">NA()</definedName>
    <definedName name="_1388I._19_1">NA()</definedName>
    <definedName name="_139__123Graph_DCHART_37" localSheetId="3" hidden="1">[5]S!#REF!</definedName>
    <definedName name="_139__123Graph_DCHART_37" hidden="1">#REF!</definedName>
    <definedName name="_139__FDSAUDITLINK__"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1"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1_1"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1_2"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1_3"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1_4"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2"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2_1"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2_2"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2_3"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2_4"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3"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4"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__FDSAUDITLINK___5" hidden="1">{"fdsup://IBCentral/FAT Viewer?action=UPDATE&amp;creator=factset&amp;DOC_NAME=fat:reuters_qtrly_source_window.fat&amp;display_string=Audit&amp;DYN_ARGS=TRUE&amp;VAR:ID1=G5876H10&amp;VAR:RCODE=LMIN&amp;VAR:SDATE=20090199&amp;VAR:FREQ=Quarterly&amp;VAR:RELITEM=RP&amp;VAR:CURRENCY=USD&amp;VAR:CURRSOURCE","=EXSHARE&amp;VAR:NATFREQ=QUARTERLY&amp;VAR:RFIELD=FINALIZED&amp;VAR:DB_TYPE=&amp;VAR:UNITS=M&amp;window=popup&amp;width=450&amp;height=300&amp;START_MAXIMIZED=FALSE"}</definedName>
    <definedName name="_1399I._3_1">NA()</definedName>
    <definedName name="_139C._41_1">#N/A</definedName>
    <definedName name="_14__123Graph_ACHART_21" localSheetId="3" hidden="1">'[6] data'!$F$17:$F$68</definedName>
    <definedName name="_14__123Graph_ACHART_21" hidden="1">#REF!</definedName>
    <definedName name="_140__123Graph_DCHART_38" localSheetId="3" hidden="1">[5]F!$B$61:$I$61</definedName>
    <definedName name="_140__123Graph_DCHART_38" hidden="1">#REF!</definedName>
    <definedName name="_140C._41_1_1">NA()</definedName>
    <definedName name="_141__123Graph_DCHART_39" localSheetId="3" hidden="1">[5]D!$B$157:$G$157</definedName>
    <definedName name="_141__123Graph_DCHART_39" hidden="1">#REF!</definedName>
    <definedName name="_1418I._41_1">#N/A</definedName>
    <definedName name="_1419I._41_1_1">NA()</definedName>
    <definedName name="_142__123Graph_DCHART_4" localSheetId="3" hidden="1">'[15]produkt a mzda'!$R$4:$R$32</definedName>
    <definedName name="_142__123Graph_DCHART_4" hidden="1">#REF!</definedName>
    <definedName name="_1422Inkol_15_1">NA()</definedName>
    <definedName name="_1423Inkol_3_1">NA()</definedName>
    <definedName name="_1424Inkol_40_1">NA()</definedName>
    <definedName name="_1425J._15_1">NA()</definedName>
    <definedName name="_1426J._19_1">NA()</definedName>
    <definedName name="_143__123Graph_DCHART_5" localSheetId="3" hidden="1">[13]F!#REF!</definedName>
    <definedName name="_143__123Graph_DCHART_5" hidden="1">#REF!</definedName>
    <definedName name="_1437J._3_1">NA()</definedName>
    <definedName name="_143Ca_15_1">NA()</definedName>
    <definedName name="_144__123Graph_DCHART_6" localSheetId="3" hidden="1">[8]JMN!$D$2:$D$17</definedName>
    <definedName name="_144__123Graph_DCHART_6" hidden="1">#REF!</definedName>
    <definedName name="_144Ca_40_1">NA()</definedName>
    <definedName name="_145__123Graph_DCHART_7" localSheetId="3" hidden="1">'[9]gr HDPprvyr'!$D$3:$D$14</definedName>
    <definedName name="_145__123Graph_DCHART_7" hidden="1">#REF!</definedName>
    <definedName name="_1456J._41_1">#N/A</definedName>
    <definedName name="_1457J._41_1_1">NA()</definedName>
    <definedName name="_146__123Graph_DCHART_8" localSheetId="3" hidden="1">[13]G!$F$5:$F$9</definedName>
    <definedName name="_146__123Graph_DCHART_8" hidden="1">#REF!</definedName>
    <definedName name="_1460jjjkkkk2_15_1">NA()</definedName>
    <definedName name="_1461jjjkkkk2_40_1">NA()</definedName>
    <definedName name="_1462jkjl_15_1">NA()</definedName>
    <definedName name="_1463jkjl_40_1">NA()</definedName>
    <definedName name="_1464K._15_1">NA()</definedName>
    <definedName name="_1465K._19_1">NA()</definedName>
    <definedName name="_147__123Graph_DCHART_9" localSheetId="3" hidden="1">[10]sazby!$F$507:$F$632</definedName>
    <definedName name="_147__123Graph_DCHART_9" hidden="1">#REF!</definedName>
    <definedName name="_1476K._3_1">NA()</definedName>
    <definedName name="_148__123Graph_ECHART_1" localSheetId="3" hidden="1">[7]A!$C$9:$S$9</definedName>
    <definedName name="_148__123Graph_ECHART_1" hidden="1">#REF!</definedName>
    <definedName name="_148CCCA1_25_1">NA()</definedName>
    <definedName name="_149__123Graph_ECHART_10" localSheetId="3" hidden="1">'[15]PH a mzda'!$R$226:$R$235</definedName>
    <definedName name="_149__123Graph_ECHART_10" hidden="1">#REF!</definedName>
    <definedName name="_1495K._41_1">#N/A</definedName>
    <definedName name="_1496K._41_1_1">NA()</definedName>
    <definedName name="_1499k_15_1">NA()</definedName>
    <definedName name="_149CCCA1_26_1">NA()</definedName>
    <definedName name="_15__123Graph_ACHART_22" localSheetId="3" hidden="1">[5]C!$E$57:$E$63</definedName>
    <definedName name="_15__123Graph_ACHART_22" hidden="1">#REF!</definedName>
    <definedName name="_150__123Graph_ECHART_13" localSheetId="3" hidden="1">[13]H!$B$49:$G$49</definedName>
    <definedName name="_150__123Graph_ECHART_13" hidden="1">#REF!</definedName>
    <definedName name="_1500k_40_1">NA()</definedName>
    <definedName name="_1501L._15_1">NA()</definedName>
    <definedName name="_1502L._19_1">NA()</definedName>
    <definedName name="_150CCCA1_27_1">NA()</definedName>
    <definedName name="_151__123Graph_ECHART_14" localSheetId="3" hidden="1">[13]H!$B$49:$G$49</definedName>
    <definedName name="_151__123Graph_ECHART_14" hidden="1">#REF!</definedName>
    <definedName name="_1513L._3_1">NA()</definedName>
    <definedName name="_151CCCA1_28_1">NA()</definedName>
    <definedName name="_152__123Graph_ECHART_2" hidden="1">#N/A</definedName>
    <definedName name="_152CCCA1_29_1">NA()</definedName>
    <definedName name="_153__123Graph_ECHART_20" localSheetId="3" hidden="1">[5]A!$B$17:$H$17</definedName>
    <definedName name="_153__123Graph_ECHART_20" hidden="1">#REF!</definedName>
    <definedName name="_1532L._41_1">#N/A</definedName>
    <definedName name="_1533L._41_1_1">NA()</definedName>
    <definedName name="_1539LCFA1_25_1">NA()</definedName>
    <definedName name="_153CCCA1_30_1">NA()</definedName>
    <definedName name="_154__123Graph_ECHART_23" localSheetId="3" hidden="1">[5]S!#REF!</definedName>
    <definedName name="_154__123Graph_ECHART_23" hidden="1">#REF!</definedName>
    <definedName name="_154__FDSAUDITLINK__"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1"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1_1"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1_2"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1_3"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1_4"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2"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2_1"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2_2"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2_3"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2_4"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3"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4"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__FDSAUDITLINK___5" hidden="1">{"fdsup://IBCentral/FAT Viewer?action=UPDATE&amp;creator=factset&amp;DOC_NAME=fat:reuters_qtrly_source_window.fat&amp;display_string=Audit&amp;DYN_ARGS=TRUE&amp;VAR:ID1=605607&amp;VAR:RCODE=LTTD&amp;VAR:SDATE=20080999&amp;VAR:FREQ=Quarterly&amp;VAR:RELITEM=RP&amp;VAR:CURRENCY=USD&amp;VAR:CURRSOURCE=E","XSHARE&amp;VAR:NATFREQ=QUARTERLY&amp;VAR:RFIELD=FINALIZED&amp;VAR:DB_TYPE=&amp;VAR:UNITS=M&amp;window=popup&amp;width=450&amp;height=300&amp;START_MAXIMIZED=FALSE"}</definedName>
    <definedName name="_1540LCFA1_26_1">NA()</definedName>
    <definedName name="_1541LCFA1_27_1">NA()</definedName>
    <definedName name="_1542LCFA1_28_1">NA()</definedName>
    <definedName name="_1543LCFA1_29_1">NA()</definedName>
    <definedName name="_1544LCFA1_30_1">NA()</definedName>
    <definedName name="_1545LCFA1_31_1">NA()</definedName>
    <definedName name="_1546LCFA1_32_1">NA()</definedName>
    <definedName name="_1547LCFA1_33_1">#N/A</definedName>
    <definedName name="_1548LCFA1_33_1_1">NA()</definedName>
    <definedName name="_1549LCFA1_34_1">#N/A</definedName>
    <definedName name="_154CCCA1_31_1">NA()</definedName>
    <definedName name="_155__123Graph_ECHART_26" localSheetId="3" hidden="1">[5]H!$B$143:$H$143</definedName>
    <definedName name="_155__123Graph_ECHART_26" hidden="1">#REF!</definedName>
    <definedName name="_1550LCFA1_34_1_1">NA()</definedName>
    <definedName name="_1551LCFA1_35_1">#N/A</definedName>
    <definedName name="_1552LCFA1_35_1_1">NA()</definedName>
    <definedName name="_1553LCFA1_36_1">#N/A</definedName>
    <definedName name="_1554LCFA1_36_1_1">NA()</definedName>
    <definedName name="_1555LCFA1_37_1">#N/A</definedName>
    <definedName name="_1556LCFA1_37_1_1">NA()</definedName>
    <definedName name="_1557LCFA1_38_1">#N/A</definedName>
    <definedName name="_1558LCFA1_38_1_1">NA()</definedName>
    <definedName name="_155CCCA1_32_1">NA()</definedName>
    <definedName name="_156__123Graph_ECHART_27" localSheetId="3" hidden="1">[5]K!$B$28:$D$28</definedName>
    <definedName name="_156__123Graph_ECHART_27" hidden="1">#REF!</definedName>
    <definedName name="_1560LCFA1_4_1">NA()</definedName>
    <definedName name="_1561LCFA1_5_1">NA()</definedName>
    <definedName name="_1565LCFA10_25_1">NA()</definedName>
    <definedName name="_1566LCFA10_26_1">NA()</definedName>
    <definedName name="_1567LCFA10_27_1">NA()</definedName>
    <definedName name="_1568LCFA10_28_1">NA()</definedName>
    <definedName name="_1569LCFA10_29_1">NA()</definedName>
    <definedName name="_156CCCA1_33_1">#N/A</definedName>
    <definedName name="_157__123Graph_ECHART_3" localSheetId="3" hidden="1">[13]D!$C$9:$E$9</definedName>
    <definedName name="_157__123Graph_ECHART_3" hidden="1">#REF!</definedName>
    <definedName name="_1570LCFA10_30_1">NA()</definedName>
    <definedName name="_1571LCFA10_31_1">NA()</definedName>
    <definedName name="_1572LCFA10_32_1">NA()</definedName>
    <definedName name="_1573LCFA10_33_1">#N/A</definedName>
    <definedName name="_1574LCFA10_33_1_1">NA()</definedName>
    <definedName name="_1575LCFA10_34_1">#N/A</definedName>
    <definedName name="_1576LCFA10_34_1_1">NA()</definedName>
    <definedName name="_1577LCFA10_35_1">#N/A</definedName>
    <definedName name="_1578LCFA10_35_1_1">NA()</definedName>
    <definedName name="_1579LCFA10_36_1">#N/A</definedName>
    <definedName name="_157CCCA1_33_1_1">NA()</definedName>
    <definedName name="_158__123Graph_ECHART_32" localSheetId="3" hidden="1">[5]H!$B$149:$C$149</definedName>
    <definedName name="_158__123Graph_ECHART_32" hidden="1">#REF!</definedName>
    <definedName name="_1580LCFA10_36_1_1">NA()</definedName>
    <definedName name="_1581LCFA10_37_1">#N/A</definedName>
    <definedName name="_1582LCFA10_37_1_1">NA()</definedName>
    <definedName name="_1583LCFA10_38_1">#N/A</definedName>
    <definedName name="_1584LCFA10_38_1_1">NA()</definedName>
    <definedName name="_1586LCFA10_4_1">NA()</definedName>
    <definedName name="_1587LCFA10_5_1">NA()</definedName>
    <definedName name="_158CCCA1_34_1">#N/A</definedName>
    <definedName name="_159__123Graph_ECHART_33" localSheetId="3" hidden="1">[5]K!$B$27:$E$27</definedName>
    <definedName name="_159__123Graph_ECHART_33" hidden="1">#REF!</definedName>
    <definedName name="_1591LCFA11_25_1">NA()</definedName>
    <definedName name="_1592LCFA11_26_1">NA()</definedName>
    <definedName name="_1593LCFA11_27_1">NA()</definedName>
    <definedName name="_1594LCFA11_28_1">NA()</definedName>
    <definedName name="_1595LCFA11_29_1">NA()</definedName>
    <definedName name="_1596LCFA11_30_1">NA()</definedName>
    <definedName name="_1597LCFA11_31_1">NA()</definedName>
    <definedName name="_1598LCFA11_32_1">NA()</definedName>
    <definedName name="_1599LCFA11_33_1">#N/A</definedName>
    <definedName name="_159CCCA1_34_1_1">NA()</definedName>
    <definedName name="_16__123Graph_ACHART_23" localSheetId="3" hidden="1">[5]S!#REF!</definedName>
    <definedName name="_16__123Graph_ACHART_23" hidden="1">#REF!</definedName>
    <definedName name="_16__123Graph_BGRAF_4" hidden="1">#REF!</definedName>
    <definedName name="_160__123Graph_ECHART_37" localSheetId="3" hidden="1">[5]S!#REF!</definedName>
    <definedName name="_160__123Graph_ECHART_37" hidden="1">#REF!</definedName>
    <definedName name="_1600LCFA11_33_1_1">NA()</definedName>
    <definedName name="_1601LCFA11_34_1">#N/A</definedName>
    <definedName name="_1602LCFA11_34_1_1">NA()</definedName>
    <definedName name="_1603LCFA11_35_1">#N/A</definedName>
    <definedName name="_1604LCFA11_35_1_1">NA()</definedName>
    <definedName name="_1605LCFA11_36_1">#N/A</definedName>
    <definedName name="_1606LCFA11_36_1_1">NA()</definedName>
    <definedName name="_1607LCFA11_37_1">#N/A</definedName>
    <definedName name="_1608LCFA11_37_1_1">NA()</definedName>
    <definedName name="_1609LCFA11_38_1">#N/A</definedName>
    <definedName name="_160CCCA1_35_1">#N/A</definedName>
    <definedName name="_161__123Graph_ECHART_38" localSheetId="3" hidden="1">[5]F!$B$18:$I$18</definedName>
    <definedName name="_161__123Graph_ECHART_38" hidden="1">#REF!</definedName>
    <definedName name="_1610LCFA11_38_1_1">NA()</definedName>
    <definedName name="_1612LCFA11_4_1">NA()</definedName>
    <definedName name="_1613LCFA11_5_1">NA()</definedName>
    <definedName name="_1617LCFA15_25_1">NA()</definedName>
    <definedName name="_1618LCFA15_26_1">NA()</definedName>
    <definedName name="_1619LCFA15_27_1">NA()</definedName>
    <definedName name="_161CCCA1_35_1_1">NA()</definedName>
    <definedName name="_162__123Graph_ECHART_4" localSheetId="3" hidden="1">[13]E!$C$9:$E$9</definedName>
    <definedName name="_162__123Graph_ECHART_4" hidden="1">#REF!</definedName>
    <definedName name="_1620LCFA15_28_1">NA()</definedName>
    <definedName name="_1621LCFA15_29_1">NA()</definedName>
    <definedName name="_1622LCFA15_30_1">NA()</definedName>
    <definedName name="_1623LCFA15_31_1">NA()</definedName>
    <definedName name="_1624LCFA15_32_1">NA()</definedName>
    <definedName name="_1625LCFA15_33_1">#N/A</definedName>
    <definedName name="_1626LCFA15_33_1_1">NA()</definedName>
    <definedName name="_1627LCFA15_34_1">#N/A</definedName>
    <definedName name="_1628LCFA15_34_1_1">NA()</definedName>
    <definedName name="_1629LCFA15_35_1">#N/A</definedName>
    <definedName name="_162CCCA1_36_1">#N/A</definedName>
    <definedName name="_163__123Graph_ECHART_5" localSheetId="3" hidden="1">'[9]gr komponent'!$E$10:$E$25</definedName>
    <definedName name="_163__123Graph_ECHART_5" hidden="1">#REF!</definedName>
    <definedName name="_1630LCFA15_35_1_1">NA()</definedName>
    <definedName name="_1631LCFA15_36_1">#N/A</definedName>
    <definedName name="_1632LCFA15_36_1_1">NA()</definedName>
    <definedName name="_1633LCFA15_37_1">#N/A</definedName>
    <definedName name="_1634LCFA15_37_1_1">NA()</definedName>
    <definedName name="_1635LCFA15_38_1">#N/A</definedName>
    <definedName name="_1636LCFA15_38_1_1">NA()</definedName>
    <definedName name="_1638LCFA15_4_1">NA()</definedName>
    <definedName name="_1639LCFA15_5_1">NA()</definedName>
    <definedName name="_163CCCA1_36_1_1">NA()</definedName>
    <definedName name="_164__123Graph_ECHART_6" localSheetId="3" hidden="1">[13]F!#REF!</definedName>
    <definedName name="_164__123Graph_ECHART_6" hidden="1">#REF!</definedName>
    <definedName name="_1643LCFA16_25_1">NA()</definedName>
    <definedName name="_1644LCFA16_26_1">NA()</definedName>
    <definedName name="_1645LCFA16_27_1">NA()</definedName>
    <definedName name="_1646LCFA16_28_1">NA()</definedName>
    <definedName name="_1647LCFA16_29_1">NA()</definedName>
    <definedName name="_1648LCFA16_30_1">NA()</definedName>
    <definedName name="_1649LCFA16_31_1">NA()</definedName>
    <definedName name="_164CCCA1_37_1">#N/A</definedName>
    <definedName name="_165__123Graph_ECHART_7" localSheetId="3" hidden="1">'[9]gr HDPprvyr'!$G$3:$G$14</definedName>
    <definedName name="_165__123Graph_ECHART_7" hidden="1">#REF!</definedName>
    <definedName name="_1650LCFA16_32_1">NA()</definedName>
    <definedName name="_1651LCFA16_33_1">#N/A</definedName>
    <definedName name="_1652LCFA16_33_1_1">NA()</definedName>
    <definedName name="_1653LCFA16_34_1">#N/A</definedName>
    <definedName name="_1654LCFA16_34_1_1">NA()</definedName>
    <definedName name="_1655LCFA16_35_1">#N/A</definedName>
    <definedName name="_1656LCFA16_35_1_1">NA()</definedName>
    <definedName name="_1657LCFA16_36_1">#N/A</definedName>
    <definedName name="_1658LCFA16_36_1_1">NA()</definedName>
    <definedName name="_1659LCFA16_37_1">#N/A</definedName>
    <definedName name="_165CCCA1_37_1_1">NA()</definedName>
    <definedName name="_166__123Graph_ECHART_9" localSheetId="3" hidden="1">[12]pracovni!$F$29:$F$45</definedName>
    <definedName name="_166__123Graph_ECHART_9" hidden="1">#REF!</definedName>
    <definedName name="_1660LCFA16_37_1_1">NA()</definedName>
    <definedName name="_1661LCFA16_38_1">#N/A</definedName>
    <definedName name="_1662LCFA16_38_1_1">NA()</definedName>
    <definedName name="_1664LCFA16_4_1">NA()</definedName>
    <definedName name="_1665LCFA16_5_1">NA()</definedName>
    <definedName name="_1669LCFA17_25_1">NA()</definedName>
    <definedName name="_166CCCA1_38_1">#N/A</definedName>
    <definedName name="_167__123Graph_FCHART_10" localSheetId="3" hidden="1">'[15]PH a mzda'!$H$226:$H$235</definedName>
    <definedName name="_167__123Graph_FCHART_10" hidden="1">#REF!</definedName>
    <definedName name="_1670LCFA17_26_1">NA()</definedName>
    <definedName name="_1671LCFA17_27_1">NA()</definedName>
    <definedName name="_1672LCFA17_28_1">NA()</definedName>
    <definedName name="_1673LCFA17_29_1">NA()</definedName>
    <definedName name="_1674LCFA17_30_1">NA()</definedName>
    <definedName name="_1675LCFA17_31_1">NA()</definedName>
    <definedName name="_1676LCFA17_32_1">NA()</definedName>
    <definedName name="_1677LCFA17_33_1">#N/A</definedName>
    <definedName name="_1678LCFA17_33_1_1">NA()</definedName>
    <definedName name="_1679LCFA17_34_1">#N/A</definedName>
    <definedName name="_167CCCA1_38_1_1">NA()</definedName>
    <definedName name="_168__123Graph_FCHART_13" localSheetId="3" hidden="1">[13]H!#REF!</definedName>
    <definedName name="_168__123Graph_FCHART_13" hidden="1">#REF!</definedName>
    <definedName name="_1680LCFA17_34_1_1">NA()</definedName>
    <definedName name="_1681LCFA17_35_1">#N/A</definedName>
    <definedName name="_1682LCFA17_35_1_1">NA()</definedName>
    <definedName name="_1683LCFA17_36_1">#N/A</definedName>
    <definedName name="_1684LCFA17_36_1_1">NA()</definedName>
    <definedName name="_1685LCFA17_37_1">#N/A</definedName>
    <definedName name="_1686LCFA17_37_1_1">NA()</definedName>
    <definedName name="_1687LCFA17_38_1">#N/A</definedName>
    <definedName name="_1688LCFA17_38_1_1">NA()</definedName>
    <definedName name="_169__123Graph_FCHART_14" localSheetId="3" hidden="1">[13]H!#REF!</definedName>
    <definedName name="_169__123Graph_FCHART_14" hidden="1">#REF!</definedName>
    <definedName name="_1690LCFA17_4_1">NA()</definedName>
    <definedName name="_1691LCFA17_5_1">NA()</definedName>
    <definedName name="_1695LCFA2_25_1">NA()</definedName>
    <definedName name="_1696LCFA2_26_1">NA()</definedName>
    <definedName name="_1697LCFA2_27_1">NA()</definedName>
    <definedName name="_1698LCFA2_28_1">NA()</definedName>
    <definedName name="_1699LCFA2_29_1">NA()</definedName>
    <definedName name="_169CCCA1_4_1">NA()</definedName>
    <definedName name="_17__123Graph_ACHART_24" localSheetId="3" hidden="1">[5]U!$C$4:$E$4</definedName>
    <definedName name="_17__123Graph_ACHART_24" hidden="1">#REF!</definedName>
    <definedName name="_170__123Graph_FCHART_2" localSheetId="3" hidden="1">[8]NHPP!$D$9:$D$24</definedName>
    <definedName name="_170__123Graph_FCHART_2" hidden="1">#REF!</definedName>
    <definedName name="_1700LCFA2_30_1">NA()</definedName>
    <definedName name="_1701LCFA2_31_1">NA()</definedName>
    <definedName name="_1702LCFA2_32_1">NA()</definedName>
    <definedName name="_1703LCFA2_33_1">#N/A</definedName>
    <definedName name="_1704LCFA2_33_1_1">NA()</definedName>
    <definedName name="_1705LCFA2_34_1">#N/A</definedName>
    <definedName name="_1706LCFA2_34_1_1">NA()</definedName>
    <definedName name="_1707LCFA2_35_1">#N/A</definedName>
    <definedName name="_1708LCFA2_35_1_1">NA()</definedName>
    <definedName name="_1709LCFA2_36_1">#N/A</definedName>
    <definedName name="_170CCCA1_5_1">NA()</definedName>
    <definedName name="_171__123Graph_FCHART_23" localSheetId="3" hidden="1">[5]S!#REF!</definedName>
    <definedName name="_171__123Graph_FCHART_23" hidden="1">#REF!</definedName>
    <definedName name="_1710LCFA2_36_1_1">NA()</definedName>
    <definedName name="_1711LCFA2_37_1">#N/A</definedName>
    <definedName name="_1712LCFA2_37_1_1">NA()</definedName>
    <definedName name="_1713LCFA2_38_1">#N/A</definedName>
    <definedName name="_1714LCFA2_38_1_1">NA()</definedName>
    <definedName name="_1716LCFA2_4_1">NA()</definedName>
    <definedName name="_1717LCFA2_5_1">NA()</definedName>
    <definedName name="_172__123Graph_FCHART_27" localSheetId="3" hidden="1">[5]K!$B$29:$D$29</definedName>
    <definedName name="_172__123Graph_FCHART_27" hidden="1">#REF!</definedName>
    <definedName name="_1721LCFA3_25_1">NA()</definedName>
    <definedName name="_1722LCFA3_26_1">NA()</definedName>
    <definedName name="_1723LCFA3_27_1">NA()</definedName>
    <definedName name="_1724LCFA3_28_1">NA()</definedName>
    <definedName name="_1725LCFA3_29_1">NA()</definedName>
    <definedName name="_1726LCFA3_30_1">NA()</definedName>
    <definedName name="_1727LCFA3_31_1">NA()</definedName>
    <definedName name="_1728LCFA3_32_1">NA()</definedName>
    <definedName name="_1729LCFA3_33_1">#N/A</definedName>
    <definedName name="_173__123Graph_FCHART_3" localSheetId="3" hidden="1">[13]D!$C$10:$E$10</definedName>
    <definedName name="_173__123Graph_FCHART_3" hidden="1">#REF!</definedName>
    <definedName name="_1730LCFA3_33_1_1">NA()</definedName>
    <definedName name="_1731LCFA3_34_1">#N/A</definedName>
    <definedName name="_1732LCFA3_34_1_1">NA()</definedName>
    <definedName name="_1733LCFA3_35_1">#N/A</definedName>
    <definedName name="_1734LCFA3_35_1_1">NA()</definedName>
    <definedName name="_1735LCFA3_36_1">#N/A</definedName>
    <definedName name="_1736LCFA3_36_1_1">NA()</definedName>
    <definedName name="_1737LCFA3_37_1">#N/A</definedName>
    <definedName name="_1738LCFA3_37_1_1">NA()</definedName>
    <definedName name="_1739LCFA3_38_1">#N/A</definedName>
    <definedName name="_174__123Graph_FCHART_33" localSheetId="3" hidden="1">[5]K!$B$28:$E$28</definedName>
    <definedName name="_174__123Graph_FCHART_33" hidden="1">#REF!</definedName>
    <definedName name="_1740LCFA3_38_1_1">NA()</definedName>
    <definedName name="_1742LCFA3_4_1">NA()</definedName>
    <definedName name="_1743LCFA3_5_1">NA()</definedName>
    <definedName name="_1747LCFA4_25_1">NA()</definedName>
    <definedName name="_1748LCFA4_26_1">NA()</definedName>
    <definedName name="_1749LCFA4_27_1">NA()</definedName>
    <definedName name="_174CCCA2_25_1">NA()</definedName>
    <definedName name="_175__123Graph_FCHART_37" localSheetId="3" hidden="1">[5]S!#REF!</definedName>
    <definedName name="_175__123Graph_FCHART_37" hidden="1">#REF!</definedName>
    <definedName name="_1750LCFA4_28_1">NA()</definedName>
    <definedName name="_1751LCFA4_29_1">NA()</definedName>
    <definedName name="_1752LCFA4_30_1">NA()</definedName>
    <definedName name="_1753LCFA4_31_1">NA()</definedName>
    <definedName name="_1754LCFA4_32_1">NA()</definedName>
    <definedName name="_1755LCFA4_33_1">#N/A</definedName>
    <definedName name="_1756LCFA4_33_1_1">NA()</definedName>
    <definedName name="_1757LCFA4_34_1">#N/A</definedName>
    <definedName name="_1758LCFA4_34_1_1">NA()</definedName>
    <definedName name="_1759LCFA4_35_1">#N/A</definedName>
    <definedName name="_175CCCA2_26_1">NA()</definedName>
    <definedName name="_176__123Graph_FCHART_4" localSheetId="3" hidden="1">[13]E!$C$10:$E$10</definedName>
    <definedName name="_176__123Graph_FCHART_4" hidden="1">#REF!</definedName>
    <definedName name="_1760LCFA4_35_1_1">NA()</definedName>
    <definedName name="_1761LCFA4_36_1">#N/A</definedName>
    <definedName name="_1762LCFA4_36_1_1">NA()</definedName>
    <definedName name="_1763LCFA4_37_1">#N/A</definedName>
    <definedName name="_1764LCFA4_37_1_1">NA()</definedName>
    <definedName name="_1765LCFA4_38_1">#N/A</definedName>
    <definedName name="_1766LCFA4_38_1_1">NA()</definedName>
    <definedName name="_1768LCFA4_4_1">NA()</definedName>
    <definedName name="_1769LCFA4_5_1">NA()</definedName>
    <definedName name="_176CCCA2_27_1">NA()</definedName>
    <definedName name="_177__123Graph_FCHART_5" localSheetId="3" hidden="1">[13]F!#REF!</definedName>
    <definedName name="_177__123Graph_FCHART_5" hidden="1">#REF!</definedName>
    <definedName name="_1773LCFA5_25_1">NA()</definedName>
    <definedName name="_1774LCFA5_26_1">NA()</definedName>
    <definedName name="_1775LCFA5_27_1">NA()</definedName>
    <definedName name="_1776LCFA5_28_1">NA()</definedName>
    <definedName name="_1777LCFA5_29_1">NA()</definedName>
    <definedName name="_1778LCFA5_30_1">NA()</definedName>
    <definedName name="_1779LCFA5_31_1">NA()</definedName>
    <definedName name="_177CCCA2_28_1">NA()</definedName>
    <definedName name="_178__123Graph_FCHART_7" localSheetId="3" hidden="1">'[9]gr HDPprvyr'!$F$3:$F$14</definedName>
    <definedName name="_178__123Graph_FCHART_7" hidden="1">#REF!</definedName>
    <definedName name="_1780LCFA5_32_1">NA()</definedName>
    <definedName name="_1781LCFA5_33_1">#N/A</definedName>
    <definedName name="_1782LCFA5_33_1_1">NA()</definedName>
    <definedName name="_1783LCFA5_34_1">#N/A</definedName>
    <definedName name="_1784LCFA5_34_1_1">NA()</definedName>
    <definedName name="_1785LCFA5_35_1">#N/A</definedName>
    <definedName name="_1786LCFA5_35_1_1">NA()</definedName>
    <definedName name="_1787LCFA5_36_1">#N/A</definedName>
    <definedName name="_1788LCFA5_36_1_1">NA()</definedName>
    <definedName name="_1789LCFA5_37_1">#N/A</definedName>
    <definedName name="_178CCCA2_29_1">NA()</definedName>
    <definedName name="_179__123Graph_LBL_ACHART_23" localSheetId="3" hidden="1">[5]S!#REF!</definedName>
    <definedName name="_179__123Graph_LBL_ACHART_23" hidden="1">#REF!</definedName>
    <definedName name="_1790LCFA5_37_1_1">NA()</definedName>
    <definedName name="_1791LCFA5_38_1">#N/A</definedName>
    <definedName name="_1792LCFA5_38_1_1">NA()</definedName>
    <definedName name="_1794LCFA5_4_1">NA()</definedName>
    <definedName name="_1795LCFA5_5_1">NA()</definedName>
    <definedName name="_1799LCFA6_25_1">NA()</definedName>
    <definedName name="_179CCCA2_30_1">NA()</definedName>
    <definedName name="_18__123Graph_ACHART_25" localSheetId="3" hidden="1">[5]U!$B$10:$D$10</definedName>
    <definedName name="_18__123Graph_ACHART_25" hidden="1">#REF!</definedName>
    <definedName name="_18__123Graph_XGRAF_4" hidden="1">#REF!</definedName>
    <definedName name="_180__123Graph_LBL_ACHART_24" localSheetId="3" hidden="1">[5]U!$C$4:$E$4</definedName>
    <definedName name="_180__123Graph_LBL_ACHART_24" hidden="1">#REF!</definedName>
    <definedName name="_1800LCFA6_26_1">NA()</definedName>
    <definedName name="_1801LCFA6_27_1">NA()</definedName>
    <definedName name="_1802LCFA6_28_1">NA()</definedName>
    <definedName name="_1803LCFA6_29_1">NA()</definedName>
    <definedName name="_1804LCFA6_30_1">NA()</definedName>
    <definedName name="_1805LCFA6_31_1">NA()</definedName>
    <definedName name="_1806LCFA6_32_1">NA()</definedName>
    <definedName name="_1807LCFA6_33_1">#N/A</definedName>
    <definedName name="_1808LCFA6_33_1_1">NA()</definedName>
    <definedName name="_1809LCFA6_34_1">#N/A</definedName>
    <definedName name="_180CCCA2_31_1">NA()</definedName>
    <definedName name="_181__123Graph_LBL_ACHART_26" localSheetId="3" hidden="1">[5]H!$B$137:$H$137</definedName>
    <definedName name="_181__123Graph_LBL_ACHART_26" hidden="1">#REF!</definedName>
    <definedName name="_1810LCFA6_34_1_1">NA()</definedName>
    <definedName name="_1811LCFA6_35_1">#N/A</definedName>
    <definedName name="_1812LCFA6_35_1_1">NA()</definedName>
    <definedName name="_1813LCFA6_36_1">#N/A</definedName>
    <definedName name="_1814LCFA6_36_1_1">NA()</definedName>
    <definedName name="_1815LCFA6_37_1">#N/A</definedName>
    <definedName name="_1816LCFA6_37_1_1">NA()</definedName>
    <definedName name="_1817LCFA6_38_1">#N/A</definedName>
    <definedName name="_1818LCFA6_38_1_1">NA()</definedName>
    <definedName name="_181CCCA2_32_1">NA()</definedName>
    <definedName name="_182__123Graph_LBL_ACHART_28" localSheetId="3" hidden="1">[5]C!$I$8:$K$8</definedName>
    <definedName name="_182__123Graph_LBL_ACHART_28" hidden="1">#REF!</definedName>
    <definedName name="_1820LCFA6_4_1">NA()</definedName>
    <definedName name="_1821LCFA6_5_1">NA()</definedName>
    <definedName name="_1825LCFA7_25_1">NA()</definedName>
    <definedName name="_1826LCFA7_26_1">NA()</definedName>
    <definedName name="_1827LCFA7_27_1">NA()</definedName>
    <definedName name="_1828LCFA7_28_1">NA()</definedName>
    <definedName name="_1829LCFA7_29_1">NA()</definedName>
    <definedName name="_182CCCA2_33_1">#N/A</definedName>
    <definedName name="_183__123Graph_LBL_ACHART_3" localSheetId="3" hidden="1">[13]D!$C$5:$I$5</definedName>
    <definedName name="_183__123Graph_LBL_ACHART_3" hidden="1">#REF!</definedName>
    <definedName name="_1830LCFA7_30_1">NA()</definedName>
    <definedName name="_1831LCFA7_31_1">NA()</definedName>
    <definedName name="_1832LCFA7_32_1">NA()</definedName>
    <definedName name="_1833LCFA7_33_1">#N/A</definedName>
    <definedName name="_1834LCFA7_33_1_1">NA()</definedName>
    <definedName name="_1835LCFA7_34_1">#N/A</definedName>
    <definedName name="_1836LCFA7_34_1_1">NA()</definedName>
    <definedName name="_1837LCFA7_35_1">#N/A</definedName>
    <definedName name="_1838LCFA7_35_1_1">NA()</definedName>
    <definedName name="_1839LCFA7_36_1">#N/A</definedName>
    <definedName name="_183CCCA2_33_1_1">NA()</definedName>
    <definedName name="_184__123Graph_LBL_ACHART_31" localSheetId="3" hidden="1">[5]M!$B$88:$I$88</definedName>
    <definedName name="_184__123Graph_LBL_ACHART_31" hidden="1">#REF!</definedName>
    <definedName name="_1840LCFA7_36_1_1">NA()</definedName>
    <definedName name="_1841LCFA7_37_1">#N/A</definedName>
    <definedName name="_1842LCFA7_37_1_1">NA()</definedName>
    <definedName name="_1843LCFA7_38_1">#N/A</definedName>
    <definedName name="_1844LCFA7_38_1_1">NA()</definedName>
    <definedName name="_1846LCFA7_4_1">NA()</definedName>
    <definedName name="_1847LCFA7_5_1">NA()</definedName>
    <definedName name="_184CCCA2_34_1">#N/A</definedName>
    <definedName name="_185__123Graph_LBL_ACHART_36" localSheetId="3" hidden="1">[5]D!$B$111:$G$111</definedName>
    <definedName name="_185__123Graph_LBL_ACHART_36" hidden="1">#REF!</definedName>
    <definedName name="_1851LCFA8_25_1">NA()</definedName>
    <definedName name="_1852LCFA8_26_1">NA()</definedName>
    <definedName name="_1853LCFA8_27_1">NA()</definedName>
    <definedName name="_1854LCFA8_28_1">NA()</definedName>
    <definedName name="_1855LCFA8_29_1">NA()</definedName>
    <definedName name="_1856LCFA8_30_1">NA()</definedName>
    <definedName name="_1857LCFA8_31_1">NA()</definedName>
    <definedName name="_1858LCFA8_32_1">NA()</definedName>
    <definedName name="_1859LCFA8_33_1">#N/A</definedName>
    <definedName name="_185CCCA2_34_1_1">NA()</definedName>
    <definedName name="_186__123Graph_LBL_ACHART_37" localSheetId="3" hidden="1">[5]S!#REF!</definedName>
    <definedName name="_186__123Graph_LBL_ACHART_37" hidden="1">#REF!</definedName>
    <definedName name="_1860LCFA8_33_1_1">NA()</definedName>
    <definedName name="_1861LCFA8_34_1">#N/A</definedName>
    <definedName name="_1862LCFA8_34_1_1">NA()</definedName>
    <definedName name="_1863LCFA8_35_1">#N/A</definedName>
    <definedName name="_1864LCFA8_35_1_1">NA()</definedName>
    <definedName name="_1865LCFA8_36_1">#N/A</definedName>
    <definedName name="_1866LCFA8_36_1_1">NA()</definedName>
    <definedName name="_1867LCFA8_37_1">#N/A</definedName>
    <definedName name="_1868LCFA8_37_1_1">NA()</definedName>
    <definedName name="_1869LCFA8_38_1">#N/A</definedName>
    <definedName name="_186CCCA2_35_1">#N/A</definedName>
    <definedName name="_187__123Graph_LBL_ACHART_39" localSheetId="3" hidden="1">[5]D!$B$154:$G$154</definedName>
    <definedName name="_187__123Graph_LBL_ACHART_39" hidden="1">#REF!</definedName>
    <definedName name="_1870LCFA8_38_1_1">NA()</definedName>
    <definedName name="_1872LCFA8_4_1">NA()</definedName>
    <definedName name="_1873LCFA8_5_1">NA()</definedName>
    <definedName name="_1877LCFA9_25_1">NA()</definedName>
    <definedName name="_1878LCFA9_26_1">NA()</definedName>
    <definedName name="_1879LCFA9_27_1">NA()</definedName>
    <definedName name="_187CCCA2_35_1_1">NA()</definedName>
    <definedName name="_188__123Graph_LBL_ACHART_4" localSheetId="3" hidden="1">[13]E!$C$5:$I$5</definedName>
    <definedName name="_188__123Graph_LBL_ACHART_4" hidden="1">#REF!</definedName>
    <definedName name="_1880LCFA9_28_1">NA()</definedName>
    <definedName name="_1881LCFA9_29_1">NA()</definedName>
    <definedName name="_1882LCFA9_30_1">NA()</definedName>
    <definedName name="_1883LCFA9_31_1">NA()</definedName>
    <definedName name="_1884LCFA9_32_1">NA()</definedName>
    <definedName name="_1885LCFA9_33_1">#N/A</definedName>
    <definedName name="_1886LCFA9_33_1_1">NA()</definedName>
    <definedName name="_1887LCFA9_34_1">#N/A</definedName>
    <definedName name="_1888LCFA9_34_1_1">NA()</definedName>
    <definedName name="_1889LCFA9_35_1">#N/A</definedName>
    <definedName name="_188CCCA2_36_1">#N/A</definedName>
    <definedName name="_189__123Graph_LBL_ACHART_6" localSheetId="3" hidden="1">[13]F!#REF!</definedName>
    <definedName name="_189__123Graph_LBL_ACHART_6" hidden="1">#REF!</definedName>
    <definedName name="_1890LCFA9_35_1_1">NA()</definedName>
    <definedName name="_1891LCFA9_36_1">#N/A</definedName>
    <definedName name="_1892LCFA9_36_1_1">NA()</definedName>
    <definedName name="_1893LCFA9_37_1">#N/A</definedName>
    <definedName name="_1894LCFA9_37_1_1">NA()</definedName>
    <definedName name="_1895LCFA9_38_1">#N/A</definedName>
    <definedName name="_1896LCFA9_38_1_1">NA()</definedName>
    <definedName name="_1898LCFA9_4_1">NA()</definedName>
    <definedName name="_1899LCFA9_5_1">NA()</definedName>
    <definedName name="_189CCCA2_36_1_1">NA()</definedName>
    <definedName name="_19__123Graph_ACHART_26" localSheetId="3" hidden="1">[5]H!$B$137:$H$137</definedName>
    <definedName name="_19__123Graph_ACHART_26" hidden="1">#REF!</definedName>
    <definedName name="_190__123Graph_LBL_BCHART_23" localSheetId="3" hidden="1">[5]S!#REF!</definedName>
    <definedName name="_190__123Graph_LBL_BCHART_23" hidden="1">#REF!</definedName>
    <definedName name="_1900M._15_1">NA()</definedName>
    <definedName name="_1901M._19_1">NA()</definedName>
    <definedName name="_190CCCA2_37_1">#N/A</definedName>
    <definedName name="_191__123Graph_LBL_BCHART_24" localSheetId="3" hidden="1">[5]U!$C$5:$E$5</definedName>
    <definedName name="_191__123Graph_LBL_BCHART_24" hidden="1">#REF!</definedName>
    <definedName name="_1912M._3_1">NA()</definedName>
    <definedName name="_191CCCA2_37_1_1">NA()</definedName>
    <definedName name="_192__123Graph_LBL_BCHART_28" localSheetId="3" hidden="1">[5]C!$I$9:$K$9</definedName>
    <definedName name="_192__123Graph_LBL_BCHART_28" hidden="1">#REF!</definedName>
    <definedName name="_192CCCA2_38_1">#N/A</definedName>
    <definedName name="_193__123Graph_LBL_BCHART_3" localSheetId="3" hidden="1">[13]D!$C$6:$I$6</definedName>
    <definedName name="_193__123Graph_LBL_BCHART_3" hidden="1">#REF!</definedName>
    <definedName name="_1931M._41_1">#N/A</definedName>
    <definedName name="_1932M._41_1_1">NA()</definedName>
    <definedName name="_1935m_15_1">NA()</definedName>
    <definedName name="_1936m_40_1">NA()</definedName>
    <definedName name="_1937N._15_1">NA()</definedName>
    <definedName name="_1938N._19_1">NA()</definedName>
    <definedName name="_193CCCA2_38_1_1">NA()</definedName>
    <definedName name="_194__123Graph_LBL_BCHART_31" localSheetId="3" hidden="1">[5]M!$B$89:$I$89</definedName>
    <definedName name="_194__123Graph_LBL_BCHART_31" hidden="1">#REF!</definedName>
    <definedName name="_1949N._3_1">NA()</definedName>
    <definedName name="_195__123Graph_LBL_BCHART_32" localSheetId="3" hidden="1">[5]H!$F$146:$H$146</definedName>
    <definedName name="_195__123Graph_LBL_BCHART_32" hidden="1">#REF!</definedName>
    <definedName name="_195CCCA2_4_1">NA()</definedName>
    <definedName name="_196__123Graph_LBL_BCHART_36" localSheetId="3" hidden="1">[5]D!$B$112:$G$112</definedName>
    <definedName name="_196__123Graph_LBL_BCHART_36" hidden="1">#REF!</definedName>
    <definedName name="_1968N._41_1">#N/A</definedName>
    <definedName name="_1969N._41_1_1">NA()</definedName>
    <definedName name="_196CCCA2_5_1">NA()</definedName>
    <definedName name="_197__123Graph_LBL_BCHART_37" localSheetId="3" hidden="1">[5]S!#REF!</definedName>
    <definedName name="_197__123Graph_LBL_BCHART_37" hidden="1">#REF!</definedName>
    <definedName name="_1975NameCA1_25_1">NA()</definedName>
    <definedName name="_1976NameCA1_26_1">NA()</definedName>
    <definedName name="_1977NameCA1_27_1">NA()</definedName>
    <definedName name="_1978NameCA1_28_1">NA()</definedName>
    <definedName name="_1979NameCA1_29_1">NA()</definedName>
    <definedName name="_198__123Graph_LBL_BCHART_39" localSheetId="3" hidden="1">[5]D!$B$155:$G$155</definedName>
    <definedName name="_198__123Graph_LBL_BCHART_39" hidden="1">#REF!</definedName>
    <definedName name="_1980NameCA1_30_1">NA()</definedName>
    <definedName name="_1981NameCA1_31_1">NA()</definedName>
    <definedName name="_1982NameCA1_32_1">NA()</definedName>
    <definedName name="_1983NameCA1_33_1">#N/A</definedName>
    <definedName name="_1984NameCA1_33_1_1">NA()</definedName>
    <definedName name="_1985NameCA1_34_1">#N/A</definedName>
    <definedName name="_1986NameCA1_34_1_1">NA()</definedName>
    <definedName name="_1987NameCA1_35_1">#N/A</definedName>
    <definedName name="_1988NameCA1_35_1_1">NA()</definedName>
    <definedName name="_1989NameCA1_36_1">#N/A</definedName>
    <definedName name="_199__123Graph_LBL_BCHART_4" localSheetId="3" hidden="1">[13]E!$C$6:$I$6</definedName>
    <definedName name="_199__123Graph_LBL_BCHART_4" hidden="1">#REF!</definedName>
    <definedName name="_1990NameCA1_36_1_1">NA()</definedName>
    <definedName name="_1991NameCA1_37_1">#N/A</definedName>
    <definedName name="_1992NameCA1_37_1_1">NA()</definedName>
    <definedName name="_1993NameCA1_38_1">#N/A</definedName>
    <definedName name="_1994NameCA1_38_1_1">NA()</definedName>
    <definedName name="_1996NameCA1_4_1">NA()</definedName>
    <definedName name="_1997NameCA1_5_1">NA()</definedName>
    <definedName name="_2__?teverhu_1_1">NA()</definedName>
    <definedName name="_2__123Graph_AGRAF_4" hidden="1">#REF!</definedName>
    <definedName name="_2__123Graph_ACHART_10" localSheetId="3" hidden="1">[12]pracovni!$E$49:$E$62</definedName>
    <definedName name="_2__123Graph_ACHART_10" hidden="1">#REF!</definedName>
    <definedName name="_2__123Graph_BGRAF_4" hidden="1">#REF!</definedName>
    <definedName name="_2__123Graph_XCHART_3" localSheetId="3" hidden="1">#REF!</definedName>
    <definedName name="_2__123Graph_XCHART_3" hidden="1">#REF!</definedName>
    <definedName name="_2_0__123Grap" localSheetId="3" hidden="1">#REF!</definedName>
    <definedName name="_2_0__123Grap" hidden="1">#REF!</definedName>
    <definedName name="_20__123Graph_ACHART_27" localSheetId="3" hidden="1">[5]K!$B$24:$D$24</definedName>
    <definedName name="_20__123Graph_ACHART_27" hidden="1">#REF!</definedName>
    <definedName name="_200__123Graph_LBL_BCHART_6" localSheetId="3" hidden="1">[13]F!#REF!</definedName>
    <definedName name="_200__123Graph_LBL_BCHART_6" hidden="1">#REF!</definedName>
    <definedName name="_2001NameCA2_25_1">NA()</definedName>
    <definedName name="_2002NameCA2_26_1">NA()</definedName>
    <definedName name="_2003NameCA2_27_1">NA()</definedName>
    <definedName name="_2004NameCA2_28_1">NA()</definedName>
    <definedName name="_2005NameCA2_29_1">NA()</definedName>
    <definedName name="_2006NameCA2_30_1">NA()</definedName>
    <definedName name="_2007NameCA2_31_1">NA()</definedName>
    <definedName name="_2008NameCA2_32_1">NA()</definedName>
    <definedName name="_2009NameCA2_33_1">#N/A</definedName>
    <definedName name="_200CCCA3_25_1">NA()</definedName>
    <definedName name="_201__123Graph_LBL_CCHART_1" localSheetId="3" hidden="1">[5]A!$B$17:$H$17</definedName>
    <definedName name="_201__123Graph_LBL_CCHART_1" hidden="1">#REF!</definedName>
    <definedName name="_2010NameCA2_33_1_1">NA()</definedName>
    <definedName name="_2011NameCA2_34_1">#N/A</definedName>
    <definedName name="_2012NameCA2_34_1_1">NA()</definedName>
    <definedName name="_2013NameCA2_35_1">#N/A</definedName>
    <definedName name="_2014NameCA2_35_1_1">NA()</definedName>
    <definedName name="_2015NameCA2_36_1">#N/A</definedName>
    <definedName name="_2016NameCA2_36_1_1">NA()</definedName>
    <definedName name="_2017NameCA2_37_1">#N/A</definedName>
    <definedName name="_2018NameCA2_37_1_1">NA()</definedName>
    <definedName name="_2019NameCA2_38_1">#N/A</definedName>
    <definedName name="_201CCCA3_26_1">NA()</definedName>
    <definedName name="_202__123Graph_LBL_CCHART_24" localSheetId="3" hidden="1">[5]U!$C$6:$E$6</definedName>
    <definedName name="_202__123Graph_LBL_CCHART_24" hidden="1">#REF!</definedName>
    <definedName name="_2020NameCA2_38_1_1">NA()</definedName>
    <definedName name="_2022NameCA2_4_1">NA()</definedName>
    <definedName name="_2023NameCA2_5_1">NA()</definedName>
    <definedName name="_2027NameCA3_25_1">NA()</definedName>
    <definedName name="_2028NameCA3_26_1">NA()</definedName>
    <definedName name="_2029NameCA3_27_1">NA()</definedName>
    <definedName name="_202CCCA3_27_1">NA()</definedName>
    <definedName name="_203__123Graph_LBL_CCHART_26" localSheetId="3" hidden="1">[5]H!$B$139:$H$139</definedName>
    <definedName name="_203__123Graph_LBL_CCHART_26" hidden="1">#REF!</definedName>
    <definedName name="_2030NameCA3_28_1">NA()</definedName>
    <definedName name="_2031NameCA3_29_1">NA()</definedName>
    <definedName name="_2032NameCA3_30_1">NA()</definedName>
    <definedName name="_2033NameCA3_31_1">NA()</definedName>
    <definedName name="_2034NameCA3_32_1">NA()</definedName>
    <definedName name="_2035NameCA3_33_1">#N/A</definedName>
    <definedName name="_2036NameCA3_33_1_1">NA()</definedName>
    <definedName name="_2037NameCA3_34_1">#N/A</definedName>
    <definedName name="_2038NameCA3_34_1_1">NA()</definedName>
    <definedName name="_2039NameCA3_35_1">#N/A</definedName>
    <definedName name="_203CCCA3_28_1">NA()</definedName>
    <definedName name="_204__123Graph_LBL_CCHART_28" localSheetId="3" hidden="1">[5]C!$I$10:$K$10</definedName>
    <definedName name="_204__123Graph_LBL_CCHART_28" hidden="1">#REF!</definedName>
    <definedName name="_2040NameCA3_35_1_1">NA()</definedName>
    <definedName name="_2041NameCA3_36_1">#N/A</definedName>
    <definedName name="_2042NameCA3_36_1_1">NA()</definedName>
    <definedName name="_2043NameCA3_37_1">#N/A</definedName>
    <definedName name="_2044NameCA3_37_1_1">NA()</definedName>
    <definedName name="_2045NameCA3_38_1">#N/A</definedName>
    <definedName name="_2046NameCA3_38_1_1">NA()</definedName>
    <definedName name="_2048NameCA3_4_1">NA()</definedName>
    <definedName name="_2049NameCA3_5_1">NA()</definedName>
    <definedName name="_204CCCA3_29_1">NA()</definedName>
    <definedName name="_205__123Graph_LBL_CCHART_32" localSheetId="3" hidden="1">[5]H!$F$147:$H$147</definedName>
    <definedName name="_205__123Graph_LBL_CCHART_32" hidden="1">#REF!</definedName>
    <definedName name="_2053NameFA1_25_1">NA()</definedName>
    <definedName name="_2054NameFA1_26_1">NA()</definedName>
    <definedName name="_2055NameFA1_27_1">NA()</definedName>
    <definedName name="_2056NameFA1_28_1">NA()</definedName>
    <definedName name="_2057NameFA1_29_1">NA()</definedName>
    <definedName name="_2058NameFA1_30_1">NA()</definedName>
    <definedName name="_2059NameFA1_31_1">NA()</definedName>
    <definedName name="_205CCCA3_30_1">NA()</definedName>
    <definedName name="_206__123Graph_LBL_CCHART_36" localSheetId="3" hidden="1">[5]D!$B$113:$G$113</definedName>
    <definedName name="_206__123Graph_LBL_CCHART_36" hidden="1">#REF!</definedName>
    <definedName name="_2060NameFA1_32_1">NA()</definedName>
    <definedName name="_2061NameFA1_33_1">#N/A</definedName>
    <definedName name="_2062NameFA1_33_1_1">NA()</definedName>
    <definedName name="_2063NameFA1_34_1">#N/A</definedName>
    <definedName name="_2064NameFA1_34_1_1">NA()</definedName>
    <definedName name="_2065NameFA1_35_1">#N/A</definedName>
    <definedName name="_2066NameFA1_35_1_1">NA()</definedName>
    <definedName name="_2067NameFA1_36_1">#N/A</definedName>
    <definedName name="_2068NameFA1_36_1_1">NA()</definedName>
    <definedName name="_2069NameFA1_37_1">#N/A</definedName>
    <definedName name="_206CCCA3_31_1">NA()</definedName>
    <definedName name="_207__123Graph_LBL_CCHART_39" localSheetId="3" hidden="1">[5]D!$B$156:$G$156</definedName>
    <definedName name="_207__123Graph_LBL_CCHART_39" hidden="1">#REF!</definedName>
    <definedName name="_2070NameFA1_37_1_1">NA()</definedName>
    <definedName name="_2071NameFA1_38_1">#N/A</definedName>
    <definedName name="_2072NameFA1_38_1_1">NA()</definedName>
    <definedName name="_2074NameFA1_4_1">NA()</definedName>
    <definedName name="_2075NameFA1_5_1">NA()</definedName>
    <definedName name="_2079NameFA10_25_1">NA()</definedName>
    <definedName name="_207CCCA3_32_1">NA()</definedName>
    <definedName name="_208__123Graph_LBL_CCHART_6" localSheetId="3" hidden="1">[13]F!#REF!</definedName>
    <definedName name="_208__123Graph_LBL_CCHART_6" hidden="1">#REF!</definedName>
    <definedName name="_2080NameFA10_26_1">NA()</definedName>
    <definedName name="_2081NameFA10_27_1">NA()</definedName>
    <definedName name="_2082NameFA10_28_1">NA()</definedName>
    <definedName name="_2083NameFA10_29_1">NA()</definedName>
    <definedName name="_2084NameFA10_30_1">NA()</definedName>
    <definedName name="_2085NameFA10_31_1">NA()</definedName>
    <definedName name="_2086NameFA10_32_1">NA()</definedName>
    <definedName name="_2087NameFA10_33_1">#N/A</definedName>
    <definedName name="_2088NameFA10_33_1_1">NA()</definedName>
    <definedName name="_2089NameFA10_34_1">#N/A</definedName>
    <definedName name="_208CCCA3_33_1">#N/A</definedName>
    <definedName name="_209__123Graph_LBL_DCHART_11" localSheetId="3" hidden="1">[5]O!$B$19:$H$19</definedName>
    <definedName name="_209__123Graph_LBL_DCHART_11" hidden="1">#REF!</definedName>
    <definedName name="_2090NameFA10_34_1_1">NA()</definedName>
    <definedName name="_2091NameFA10_35_1">#N/A</definedName>
    <definedName name="_2092NameFA10_35_1_1">NA()</definedName>
    <definedName name="_2093NameFA10_36_1">#N/A</definedName>
    <definedName name="_2094NameFA10_36_1_1">NA()</definedName>
    <definedName name="_2095NameFA10_37_1">#N/A</definedName>
    <definedName name="_2096NameFA10_37_1_1">NA()</definedName>
    <definedName name="_2097NameFA10_38_1">#N/A</definedName>
    <definedName name="_2098NameFA10_38_1_1">NA()</definedName>
    <definedName name="_209CCCA3_33_1_1">NA()</definedName>
    <definedName name="_21__123Graph_ACHART_28" localSheetId="3" hidden="1">[5]C!$I$8:$K$8</definedName>
    <definedName name="_21__123Graph_ACHART_28" hidden="1">#REF!</definedName>
    <definedName name="_210__123Graph_LBL_DCHART_20" localSheetId="3" hidden="1">[5]A!#REF!</definedName>
    <definedName name="_210__123Graph_LBL_DCHART_20" hidden="1">#REF!</definedName>
    <definedName name="_2100NameFA10_4_1">NA()</definedName>
    <definedName name="_2101NameFA10_5_1">NA()</definedName>
    <definedName name="_2105NameFA11_25_1">NA()</definedName>
    <definedName name="_2106NameFA11_26_1">NA()</definedName>
    <definedName name="_2107NameFA11_27_1">NA()</definedName>
    <definedName name="_2108NameFA11_28_1">NA()</definedName>
    <definedName name="_2109NameFA11_29_1">NA()</definedName>
    <definedName name="_210CCCA3_34_1">#N/A</definedName>
    <definedName name="_211__123Graph_LBL_DCHART_23" localSheetId="3" hidden="1">[5]S!#REF!</definedName>
    <definedName name="_211__123Graph_LBL_DCHART_23" hidden="1">#REF!</definedName>
    <definedName name="_2110NameFA11_30_1">NA()</definedName>
    <definedName name="_2111NameFA11_31_1">NA()</definedName>
    <definedName name="_2112NameFA11_32_1">NA()</definedName>
    <definedName name="_2113NameFA11_33_1">#N/A</definedName>
    <definedName name="_2114NameFA11_33_1_1">NA()</definedName>
    <definedName name="_2115NameFA11_34_1">#N/A</definedName>
    <definedName name="_2116NameFA11_34_1_1">NA()</definedName>
    <definedName name="_2117NameFA11_35_1">#N/A</definedName>
    <definedName name="_2118NameFA11_35_1_1">NA()</definedName>
    <definedName name="_2119NameFA11_36_1">#N/A</definedName>
    <definedName name="_211CCCA3_34_1_1">NA()</definedName>
    <definedName name="_212__123Graph_LBL_DCHART_32" localSheetId="3" hidden="1">[5]H!$F$148:$H$148</definedName>
    <definedName name="_212__123Graph_LBL_DCHART_32" hidden="1">#REF!</definedName>
    <definedName name="_2120NameFA11_36_1_1">NA()</definedName>
    <definedName name="_2121NameFA11_37_1">#N/A</definedName>
    <definedName name="_2122NameFA11_37_1_1">NA()</definedName>
    <definedName name="_2123NameFA11_38_1">#N/A</definedName>
    <definedName name="_2124NameFA11_38_1_1">NA()</definedName>
    <definedName name="_2126NameFA11_4_1">NA()</definedName>
    <definedName name="_2127NameFA11_5_1">NA()</definedName>
    <definedName name="_212CCCA3_35_1">#N/A</definedName>
    <definedName name="_213__123Graph_LBL_DCHART_36" localSheetId="3" hidden="1">[5]D!$B$114:$G$114</definedName>
    <definedName name="_213__123Graph_LBL_DCHART_36" hidden="1">#REF!</definedName>
    <definedName name="_2131NameFA15_25_1">NA()</definedName>
    <definedName name="_2132NameFA15_26_1">NA()</definedName>
    <definedName name="_2133NameFA15_27_1">NA()</definedName>
    <definedName name="_2134NameFA15_28_1">NA()</definedName>
    <definedName name="_2135NameFA15_29_1">NA()</definedName>
    <definedName name="_2136NameFA15_30_1">NA()</definedName>
    <definedName name="_2137NameFA15_31_1">NA()</definedName>
    <definedName name="_2138NameFA15_32_1">NA()</definedName>
    <definedName name="_2139NameFA15_33_1">#N/A</definedName>
    <definedName name="_213CCCA3_35_1_1">NA()</definedName>
    <definedName name="_214__123Graph_LBL_DCHART_39" localSheetId="3" hidden="1">[5]D!$B$157:$G$157</definedName>
    <definedName name="_214__123Graph_LBL_DCHART_39" hidden="1">#REF!</definedName>
    <definedName name="_2140NameFA15_33_1_1">NA()</definedName>
    <definedName name="_2141NameFA15_34_1">#N/A</definedName>
    <definedName name="_2142NameFA15_34_1_1">NA()</definedName>
    <definedName name="_2143NameFA15_35_1">#N/A</definedName>
    <definedName name="_2144NameFA15_35_1_1">NA()</definedName>
    <definedName name="_2145NameFA15_36_1">#N/A</definedName>
    <definedName name="_2146NameFA15_36_1_1">NA()</definedName>
    <definedName name="_2147NameFA15_37_1">#N/A</definedName>
    <definedName name="_2148NameFA15_37_1_1">NA()</definedName>
    <definedName name="_2149NameFA15_38_1">#N/A</definedName>
    <definedName name="_214CCCA3_36_1">#N/A</definedName>
    <definedName name="_215__123Graph_LBL_ECHART_20" localSheetId="3" hidden="1">[5]A!$B$17:$H$17</definedName>
    <definedName name="_215__123Graph_LBL_ECHART_20" hidden="1">#REF!</definedName>
    <definedName name="_2150NameFA15_38_1_1">NA()</definedName>
    <definedName name="_2152NameFA15_4_1">NA()</definedName>
    <definedName name="_2153NameFA15_5_1">NA()</definedName>
    <definedName name="_2157NameFA16_25_1">NA()</definedName>
    <definedName name="_2158NameFA16_26_1">NA()</definedName>
    <definedName name="_2159NameFA16_27_1">NA()</definedName>
    <definedName name="_215CCCA3_36_1_1">NA()</definedName>
    <definedName name="_216__123Graph_LBL_ECHART_26" localSheetId="3" hidden="1">[5]H!$B$143:$H$143</definedName>
    <definedName name="_216__123Graph_LBL_ECHART_26" hidden="1">#REF!</definedName>
    <definedName name="_2160NameFA16_28_1">NA()</definedName>
    <definedName name="_2161NameFA16_29_1">NA()</definedName>
    <definedName name="_2162NameFA16_30_1">NA()</definedName>
    <definedName name="_2163NameFA16_31_1">NA()</definedName>
    <definedName name="_2164NameFA16_32_1">NA()</definedName>
    <definedName name="_2165NameFA16_33_1">#N/A</definedName>
    <definedName name="_2166NameFA16_33_1_1">NA()</definedName>
    <definedName name="_2167NameFA16_34_1">#N/A</definedName>
    <definedName name="_2168NameFA16_34_1_1">NA()</definedName>
    <definedName name="_2169NameFA16_35_1">#N/A</definedName>
    <definedName name="_216CCCA3_37_1">#N/A</definedName>
    <definedName name="_217__123Graph_LBL_ECHART_38" localSheetId="3" hidden="1">[5]F!$B$18:$I$18</definedName>
    <definedName name="_217__123Graph_LBL_ECHART_38" hidden="1">#REF!</definedName>
    <definedName name="_2170NameFA16_35_1_1">NA()</definedName>
    <definedName name="_2171NameFA16_36_1">#N/A</definedName>
    <definedName name="_2172NameFA16_36_1_1">NA()</definedName>
    <definedName name="_2173NameFA16_37_1">#N/A</definedName>
    <definedName name="_2174NameFA16_37_1_1">NA()</definedName>
    <definedName name="_2175NameFA16_38_1">#N/A</definedName>
    <definedName name="_2176NameFA16_38_1_1">NA()</definedName>
    <definedName name="_2178NameFA16_4_1">NA()</definedName>
    <definedName name="_2179NameFA16_5_1">NA()</definedName>
    <definedName name="_217CCCA3_37_1_1">NA()</definedName>
    <definedName name="_218__123Graph_LBL_ECHART_9" localSheetId="3" hidden="1">[5]F!$B$18:$I$18</definedName>
    <definedName name="_218__123Graph_LBL_ECHART_9" hidden="1">#REF!</definedName>
    <definedName name="_2183NameFA17_25_1">NA()</definedName>
    <definedName name="_2184NameFA17_26_1">NA()</definedName>
    <definedName name="_2185NameFA17_27_1">NA()</definedName>
    <definedName name="_2186NameFA17_28_1">NA()</definedName>
    <definedName name="_2187NameFA17_29_1">NA()</definedName>
    <definedName name="_2188NameFA17_30_1">NA()</definedName>
    <definedName name="_2189NameFA17_31_1">NA()</definedName>
    <definedName name="_218CCCA3_38_1">#N/A</definedName>
    <definedName name="_219__123Graph_LBL_FCHART_3" localSheetId="3" hidden="1">[13]D!$C$10:$I$10</definedName>
    <definedName name="_219__123Graph_LBL_FCHART_3" hidden="1">#REF!</definedName>
    <definedName name="_2190NameFA17_32_1">NA()</definedName>
    <definedName name="_2191NameFA17_33_1">#N/A</definedName>
    <definedName name="_2192NameFA17_33_1_1">NA()</definedName>
    <definedName name="_2193NameFA17_34_1">#N/A</definedName>
    <definedName name="_2194NameFA17_34_1_1">NA()</definedName>
    <definedName name="_2195NameFA17_35_1">#N/A</definedName>
    <definedName name="_2196NameFA17_35_1_1">NA()</definedName>
    <definedName name="_2197NameFA17_36_1">#N/A</definedName>
    <definedName name="_2198NameFA17_36_1_1">NA()</definedName>
    <definedName name="_2199NameFA17_37_1">#N/A</definedName>
    <definedName name="_219CCCA3_38_1_1">NA()</definedName>
    <definedName name="_22__123Graph_ACHART_29" localSheetId="3" hidden="1">[5]P!$C$102:$J$102</definedName>
    <definedName name="_22__123Graph_ACHART_29" hidden="1">#REF!</definedName>
    <definedName name="_220__123Graph_LBL_FCHART_4" localSheetId="3" hidden="1">[13]E!$C$10:$I$10</definedName>
    <definedName name="_220__123Graph_LBL_FCHART_4" hidden="1">#REF!</definedName>
    <definedName name="_2200NameFA17_37_1_1">NA()</definedName>
    <definedName name="_2201NameFA17_38_1">#N/A</definedName>
    <definedName name="_2202NameFA17_38_1_1">NA()</definedName>
    <definedName name="_2204NameFA17_4_1">NA()</definedName>
    <definedName name="_2205NameFA17_5_1">NA()</definedName>
    <definedName name="_2209NameFA2_25_1">NA()</definedName>
    <definedName name="_221__123Graph_XCHART_1" localSheetId="3" hidden="1">[4]sez_očist!$F$15:$AG$15</definedName>
    <definedName name="_221__123Graph_XCHART_1" hidden="1">#REF!</definedName>
    <definedName name="_2210NameFA2_26_1">NA()</definedName>
    <definedName name="_2211NameFA2_27_1">NA()</definedName>
    <definedName name="_2212NameFA2_28_1">NA()</definedName>
    <definedName name="_2213NameFA2_29_1">NA()</definedName>
    <definedName name="_2214NameFA2_30_1">NA()</definedName>
    <definedName name="_2215NameFA2_31_1">NA()</definedName>
    <definedName name="_2216NameFA2_32_1">NA()</definedName>
    <definedName name="_2217NameFA2_33_1">#N/A</definedName>
    <definedName name="_2218NameFA2_33_1_1">NA()</definedName>
    <definedName name="_2219NameFA2_34_1">#N/A</definedName>
    <definedName name="_221CCCA3_4_1">NA()</definedName>
    <definedName name="_222__123Graph_XCHART_10" localSheetId="3" hidden="1">[12]pracovni!$A$49:$A$65</definedName>
    <definedName name="_222__123Graph_XCHART_10" hidden="1">#REF!</definedName>
    <definedName name="_2220NameFA2_34_1_1">NA()</definedName>
    <definedName name="_2221NameFA2_35_1">#N/A</definedName>
    <definedName name="_2222NameFA2_35_1_1">NA()</definedName>
    <definedName name="_2223NameFA2_36_1">#N/A</definedName>
    <definedName name="_2224NameFA2_36_1_1">NA()</definedName>
    <definedName name="_2225NameFA2_37_1">#N/A</definedName>
    <definedName name="_2226NameFA2_37_1_1">NA()</definedName>
    <definedName name="_2227NameFA2_38_1">#N/A</definedName>
    <definedName name="_2228NameFA2_38_1_1">NA()</definedName>
    <definedName name="_222CCCA3_5_1">NA()</definedName>
    <definedName name="_223__123Graph_XCHART_11" localSheetId="3" hidden="1">[16]A!$B$6:$B$47</definedName>
    <definedName name="_223__123Graph_XCHART_11" hidden="1">#REF!</definedName>
    <definedName name="_2230NameFA2_4_1">NA()</definedName>
    <definedName name="_2231NameFA2_5_1">NA()</definedName>
    <definedName name="_2235NameFA3_25_1">NA()</definedName>
    <definedName name="_2236NameFA3_26_1">NA()</definedName>
    <definedName name="_2237NameFA3_27_1">NA()</definedName>
    <definedName name="_2238NameFA3_28_1">NA()</definedName>
    <definedName name="_2239NameFA3_29_1">NA()</definedName>
    <definedName name="_224__123Graph_XCHART_13" localSheetId="3" hidden="1">[14]D!$D$150:$D$161</definedName>
    <definedName name="_224__123Graph_XCHART_13" hidden="1">#REF!</definedName>
    <definedName name="_2240NameFA3_30_1">NA()</definedName>
    <definedName name="_2241NameFA3_31_1">NA()</definedName>
    <definedName name="_2242NameFA3_32_1">NA()</definedName>
    <definedName name="_2243NameFA3_33_1">#N/A</definedName>
    <definedName name="_2244NameFA3_33_1_1">NA()</definedName>
    <definedName name="_2245NameFA3_34_1">#N/A</definedName>
    <definedName name="_2246NameFA3_34_1_1">NA()</definedName>
    <definedName name="_2247NameFA3_35_1">#N/A</definedName>
    <definedName name="_2248NameFA3_35_1_1">NA()</definedName>
    <definedName name="_2249NameFA3_36_1">#N/A</definedName>
    <definedName name="_225__123Graph_XCHART_14" localSheetId="3" hidden="1">[5]D!$A$58:$A$64</definedName>
    <definedName name="_225__123Graph_XCHART_14" hidden="1">#REF!</definedName>
    <definedName name="_2250NameFA3_36_1_1">NA()</definedName>
    <definedName name="_2251NameFA3_37_1">#N/A</definedName>
    <definedName name="_2252NameFA3_37_1_1">NA()</definedName>
    <definedName name="_2253NameFA3_38_1">#N/A</definedName>
    <definedName name="_2254NameFA3_38_1_1">NA()</definedName>
    <definedName name="_2256NameFA3_4_1">NA()</definedName>
    <definedName name="_2257NameFA3_5_1">NA()</definedName>
    <definedName name="_226__123Graph_XCHART_15" localSheetId="3" hidden="1">[6]grafy!$S$105:$S$121</definedName>
    <definedName name="_226__123Graph_XCHART_15" hidden="1">#REF!</definedName>
    <definedName name="_2261NameFA4_25_1">NA()</definedName>
    <definedName name="_2262NameFA4_26_1">NA()</definedName>
    <definedName name="_2263NameFA4_27_1">NA()</definedName>
    <definedName name="_2264NameFA4_28_1">NA()</definedName>
    <definedName name="_2265NameFA4_29_1">NA()</definedName>
    <definedName name="_2266NameFA4_30_1">NA()</definedName>
    <definedName name="_2267NameFA4_31_1">NA()</definedName>
    <definedName name="_2268NameFA4_32_1">NA()</definedName>
    <definedName name="_2269NameFA4_33_1">#N/A</definedName>
    <definedName name="_226CCFA1_25_1">NA()</definedName>
    <definedName name="_227__123Graph_XCHART_16" localSheetId="3" hidden="1">[6]grafy!#REF!</definedName>
    <definedName name="_227__123Graph_XCHART_16" hidden="1">#REF!</definedName>
    <definedName name="_2270NameFA4_33_1_1">NA()</definedName>
    <definedName name="_2271NameFA4_34_1">#N/A</definedName>
    <definedName name="_2272NameFA4_34_1_1">NA()</definedName>
    <definedName name="_2273NameFA4_35_1">#N/A</definedName>
    <definedName name="_2274NameFA4_35_1_1">NA()</definedName>
    <definedName name="_2275NameFA4_36_1">#N/A</definedName>
    <definedName name="_2276NameFA4_36_1_1">NA()</definedName>
    <definedName name="_2277NameFA4_37_1">#N/A</definedName>
    <definedName name="_2278NameFA4_37_1_1">NA()</definedName>
    <definedName name="_2279NameFA4_38_1">#N/A</definedName>
    <definedName name="_227CCFA1_26_1">NA()</definedName>
    <definedName name="_228__123Graph_XCHART_17" localSheetId="3" hidden="1">[6]grafy!#REF!</definedName>
    <definedName name="_228__123Graph_XCHART_17" hidden="1">#REF!</definedName>
    <definedName name="_228__FDSAUDITLINK__"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1"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1_1"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1_2"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1_3"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1_4"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2"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2_1"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2_2"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2_3"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2_4"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3"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4"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__FDSAUDITLINK___5" hidden="1">{"fdsup://IBCentral/FAT Viewer?action=UPDATE&amp;creator=factset&amp;DOC_NAME=fat:reuters_qtrly_source_window.fat&amp;display_string=Audit&amp;DYN_ARGS=TRUE&amp;VAR:ID1=605607&amp;VAR:RCODE=LPBL&amp;VAR:SDATE=20080999&amp;VAR:FREQ=Quarterly&amp;VAR:RELITEM=RP&amp;VAR:CURRENCY=USD&amp;VAR:CURRSOURCE=E","XSHARE&amp;VAR:NATFREQ=QUARTERLY&amp;VAR:RFIELD=FINALIZED&amp;VAR:DB_TYPE=&amp;VAR:UNITS=M&amp;window=popup&amp;width=450&amp;height=300&amp;START_MAXIMIZED=FALSE"}</definedName>
    <definedName name="_2280NameFA4_38_1_1">NA()</definedName>
    <definedName name="_2282NameFA4_4_1">NA()</definedName>
    <definedName name="_2283NameFA4_5_1">NA()</definedName>
    <definedName name="_2287NameFA5_25_1">NA()</definedName>
    <definedName name="_2288NameFA5_26_1">NA()</definedName>
    <definedName name="_2289NameFA5_27_1">NA()</definedName>
    <definedName name="_228CCFA1_27_1">NA()</definedName>
    <definedName name="_229__123Graph_XCHART_18" localSheetId="3" hidden="1">[5]H!$A$79:$A$82</definedName>
    <definedName name="_229__123Graph_XCHART_18" hidden="1">#REF!</definedName>
    <definedName name="_2290NameFA5_28_1">NA()</definedName>
    <definedName name="_2291NameFA5_29_1">NA()</definedName>
    <definedName name="_2292NameFA5_30_1">NA()</definedName>
    <definedName name="_2293NameFA5_31_1">NA()</definedName>
    <definedName name="_2294NameFA5_32_1">NA()</definedName>
    <definedName name="_2295NameFA5_33_1">#N/A</definedName>
    <definedName name="_2296NameFA5_33_1_1">NA()</definedName>
    <definedName name="_2297NameFA5_34_1">#N/A</definedName>
    <definedName name="_2298NameFA5_34_1_1">NA()</definedName>
    <definedName name="_2299NameFA5_35_1">#N/A</definedName>
    <definedName name="_229CCFA1_28_1">NA()</definedName>
    <definedName name="_23__123Graph_ACHART_3" localSheetId="3" hidden="1">'[9]gr podil'!$C$5:$C$21</definedName>
    <definedName name="_23__123Graph_ACHART_3" hidden="1">#REF!</definedName>
    <definedName name="_230__123Graph_XCHART_19" localSheetId="3" hidden="1">[5]H!$B$78:$H$78</definedName>
    <definedName name="_230__123Graph_XCHART_19" hidden="1">#REF!</definedName>
    <definedName name="_2300NameFA5_35_1_1">NA()</definedName>
    <definedName name="_2301NameFA5_36_1">#N/A</definedName>
    <definedName name="_2302NameFA5_36_1_1">NA()</definedName>
    <definedName name="_2303NameFA5_37_1">#N/A</definedName>
    <definedName name="_2304NameFA5_37_1_1">NA()</definedName>
    <definedName name="_2305NameFA5_38_1">#N/A</definedName>
    <definedName name="_2306NameFA5_38_1_1">NA()</definedName>
    <definedName name="_2308NameFA5_4_1">NA()</definedName>
    <definedName name="_2309NameFA5_5_1">NA()</definedName>
    <definedName name="_230CCFA1_29_1">NA()</definedName>
    <definedName name="_231__123Graph_XCHART_2" localSheetId="3" hidden="1">[4]sez_očist!$F$15:$AM$15</definedName>
    <definedName name="_231__123Graph_XCHART_2" hidden="1">#REF!</definedName>
    <definedName name="_2313NameFA6_25_1">NA()</definedName>
    <definedName name="_2314NameFA6_26_1">NA()</definedName>
    <definedName name="_2315NameFA6_27_1">NA()</definedName>
    <definedName name="_2316NameFA6_28_1">NA()</definedName>
    <definedName name="_2317NameFA6_29_1">NA()</definedName>
    <definedName name="_2318NameFA6_30_1">NA()</definedName>
    <definedName name="_2319NameFA6_31_1">NA()</definedName>
    <definedName name="_231CCFA1_30_1">NA()</definedName>
    <definedName name="_232__123Graph_XCHART_20" localSheetId="3" hidden="1">[13]P!$J$39:$J$44</definedName>
    <definedName name="_232__123Graph_XCHART_20" hidden="1">#REF!</definedName>
    <definedName name="_2320NameFA6_32_1">NA()</definedName>
    <definedName name="_2321NameFA6_33_1">#N/A</definedName>
    <definedName name="_2322NameFA6_33_1_1">NA()</definedName>
    <definedName name="_2323NameFA6_34_1">#N/A</definedName>
    <definedName name="_2324NameFA6_34_1_1">NA()</definedName>
    <definedName name="_2325NameFA6_35_1">#N/A</definedName>
    <definedName name="_2326NameFA6_35_1_1">NA()</definedName>
    <definedName name="_2327NameFA6_36_1">#N/A</definedName>
    <definedName name="_2328NameFA6_36_1_1">NA()</definedName>
    <definedName name="_2329NameFA6_37_1">#N/A</definedName>
    <definedName name="_232CCFA1_31_1">NA()</definedName>
    <definedName name="_233__123Graph_XCHART_22" localSheetId="3" hidden="1">[5]C!$A$57:$A$63</definedName>
    <definedName name="_233__123Graph_XCHART_22" hidden="1">#REF!</definedName>
    <definedName name="_2330NameFA6_37_1_1">NA()</definedName>
    <definedName name="_2331NameFA6_38_1">#N/A</definedName>
    <definedName name="_2332NameFA6_38_1_1">NA()</definedName>
    <definedName name="_2334NameFA6_4_1">NA()</definedName>
    <definedName name="_2335NameFA6_5_1">NA()</definedName>
    <definedName name="_2339NameFA7_25_1">NA()</definedName>
    <definedName name="_233CCFA1_32_1">NA()</definedName>
    <definedName name="_234__123Graph_XCHART_23" localSheetId="3" hidden="1">'[6] data'!$A$30:$A$71</definedName>
    <definedName name="_234__123Graph_XCHART_23" hidden="1">#REF!</definedName>
    <definedName name="_2340NameFA7_26_1">NA()</definedName>
    <definedName name="_2341NameFA7_27_1">NA()</definedName>
    <definedName name="_2342NameFA7_28_1">NA()</definedName>
    <definedName name="_2343NameFA7_29_1">NA()</definedName>
    <definedName name="_2344NameFA7_30_1">NA()</definedName>
    <definedName name="_2345NameFA7_31_1">NA()</definedName>
    <definedName name="_2346NameFA7_32_1">NA()</definedName>
    <definedName name="_2347NameFA7_33_1">#N/A</definedName>
    <definedName name="_2348NameFA7_33_1_1">NA()</definedName>
    <definedName name="_2349NameFA7_34_1">#N/A</definedName>
    <definedName name="_234CCFA1_33_1">#N/A</definedName>
    <definedName name="_235__123Graph_XCHART_24" localSheetId="3" hidden="1">'[6] data'!$DM$54:$DM$66</definedName>
    <definedName name="_235__123Graph_XCHART_24" hidden="1">#REF!</definedName>
    <definedName name="_2350NameFA7_34_1_1">NA()</definedName>
    <definedName name="_2351NameFA7_35_1">#N/A</definedName>
    <definedName name="_2352NameFA7_35_1_1">NA()</definedName>
    <definedName name="_2353NameFA7_36_1">#N/A</definedName>
    <definedName name="_2354NameFA7_36_1_1">NA()</definedName>
    <definedName name="_2355NameFA7_37_1">#N/A</definedName>
    <definedName name="_2356NameFA7_37_1_1">NA()</definedName>
    <definedName name="_2357NameFA7_38_1">#N/A</definedName>
    <definedName name="_2358NameFA7_38_1_1">NA()</definedName>
    <definedName name="_235CCFA1_33_1_1">NA()</definedName>
    <definedName name="_236__123Graph_XCHART_25" localSheetId="3" hidden="1">[5]U!$B$3:$D$3</definedName>
    <definedName name="_236__123Graph_XCHART_25" hidden="1">#REF!</definedName>
    <definedName name="_2360NameFA7_4_1">NA()</definedName>
    <definedName name="_2361NameFA7_5_1">NA()</definedName>
    <definedName name="_2365NameFA8_25_1">NA()</definedName>
    <definedName name="_2366NameFA8_26_1">NA()</definedName>
    <definedName name="_2367NameFA8_27_1">NA()</definedName>
    <definedName name="_2368NameFA8_28_1">NA()</definedName>
    <definedName name="_2369NameFA8_29_1">NA()</definedName>
    <definedName name="_236CCFA1_34_1">#N/A</definedName>
    <definedName name="_237__123Graph_XCHART_26" localSheetId="3" hidden="1">'[6] data'!$A$54:$A$67</definedName>
    <definedName name="_237__123Graph_XCHART_26" hidden="1">#REF!</definedName>
    <definedName name="_2370NameFA8_30_1">NA()</definedName>
    <definedName name="_2371NameFA8_31_1">NA()</definedName>
    <definedName name="_2372NameFA8_32_1">NA()</definedName>
    <definedName name="_2373NameFA8_33_1">#N/A</definedName>
    <definedName name="_2374NameFA8_33_1_1">NA()</definedName>
    <definedName name="_2375NameFA8_34_1">#N/A</definedName>
    <definedName name="_2376NameFA8_34_1_1">NA()</definedName>
    <definedName name="_2377NameFA8_35_1">#N/A</definedName>
    <definedName name="_2378NameFA8_35_1_1">NA()</definedName>
    <definedName name="_2379NameFA8_36_1">#N/A</definedName>
    <definedName name="_237CCFA1_34_1_1">NA()</definedName>
    <definedName name="_238__123Graph_XCHART_27" localSheetId="3" hidden="1">'[6] data'!$A$54:$A$67</definedName>
    <definedName name="_238__123Graph_XCHART_27" hidden="1">#REF!</definedName>
    <definedName name="_2380NameFA8_36_1_1">NA()</definedName>
    <definedName name="_2381NameFA8_37_1">#N/A</definedName>
    <definedName name="_2382NameFA8_37_1_1">NA()</definedName>
    <definedName name="_2383NameFA8_38_1">#N/A</definedName>
    <definedName name="_2384NameFA8_38_1_1">NA()</definedName>
    <definedName name="_2386NameFA8_4_1">NA()</definedName>
    <definedName name="_2387NameFA8_5_1">NA()</definedName>
    <definedName name="_238CCFA1_35_1">#N/A</definedName>
    <definedName name="_239__123Graph_XCHART_28" localSheetId="3" hidden="1">'[6] data'!$A$66:$A$67</definedName>
    <definedName name="_239__123Graph_XCHART_28" hidden="1">#REF!</definedName>
    <definedName name="_2391NameFA9_25_1">NA()</definedName>
    <definedName name="_2392NameFA9_26_1">NA()</definedName>
    <definedName name="_2393NameFA9_27_1">NA()</definedName>
    <definedName name="_2394NameFA9_28_1">NA()</definedName>
    <definedName name="_2395NameFA9_29_1">NA()</definedName>
    <definedName name="_2396NameFA9_30_1">NA()</definedName>
    <definedName name="_2397NameFA9_31_1">NA()</definedName>
    <definedName name="_2398NameFA9_32_1">NA()</definedName>
    <definedName name="_2399NameFA9_33_1">#N/A</definedName>
    <definedName name="_239CCFA1_35_1_1">NA()</definedName>
    <definedName name="_24__123Graph_ACHART_30" localSheetId="3" hidden="1">[5]M!$B$59:$I$59</definedName>
    <definedName name="_24__123Graph_ACHART_30" hidden="1">#REF!</definedName>
    <definedName name="_24__123Graph_XGRAF_4" hidden="1">#REF!</definedName>
    <definedName name="_24__123Graph_XGRAF_5" hidden="1">#REF!</definedName>
    <definedName name="_240__123Graph_XCHART_29" localSheetId="3" hidden="1">'[6] data'!$A$54:$A$67</definedName>
    <definedName name="_240__123Graph_XCHART_29" hidden="1">#REF!</definedName>
    <definedName name="_2400NameFA9_33_1_1">NA()</definedName>
    <definedName name="_2401NameFA9_34_1">#N/A</definedName>
    <definedName name="_2402NameFA9_34_1_1">NA()</definedName>
    <definedName name="_2403NameFA9_35_1">#N/A</definedName>
    <definedName name="_2404NameFA9_35_1_1">NA()</definedName>
    <definedName name="_2405NameFA9_36_1">#N/A</definedName>
    <definedName name="_2406NameFA9_36_1_1">NA()</definedName>
    <definedName name="_2407NameFA9_37_1">#N/A</definedName>
    <definedName name="_2408NameFA9_37_1_1">NA()</definedName>
    <definedName name="_2409NameFA9_38_1">#N/A</definedName>
    <definedName name="_240CCFA1_36_1">#N/A</definedName>
    <definedName name="_241__123Graph_XCHART_3" localSheetId="3" hidden="1">[7]A!$D$64:$H$64</definedName>
    <definedName name="_241__123Graph_XCHART_3" hidden="1">#REF!</definedName>
    <definedName name="_2410NameFA9_38_1_1">NA()</definedName>
    <definedName name="_2412NameFA9_4_1">NA()</definedName>
    <definedName name="_2413NameFA9_5_1">NA()</definedName>
    <definedName name="_2414nmnmnbm_15_1">NA()</definedName>
    <definedName name="_2415nmnmnbm_40_1">NA()</definedName>
    <definedName name="_2416O._15_1">NA()</definedName>
    <definedName name="_2417O._19_1">NA()</definedName>
    <definedName name="_241CCFA1_36_1_1">NA()</definedName>
    <definedName name="_242__123Graph_XCHART_30" localSheetId="3" hidden="1">'[6] data'!$A$54:$A$71</definedName>
    <definedName name="_242__123Graph_XCHART_30" hidden="1">#REF!</definedName>
    <definedName name="_2428O._3_1">NA()</definedName>
    <definedName name="_242CCFA1_37_1">#N/A</definedName>
    <definedName name="_243__123Graph_XCHART_31" localSheetId="3" hidden="1">[5]M!$B$87:$I$87</definedName>
    <definedName name="_243__123Graph_XCHART_31" hidden="1">#REF!</definedName>
    <definedName name="_243CCFA1_37_1_1">NA()</definedName>
    <definedName name="_244__123Graph_XCHART_33" localSheetId="3" hidden="1">[6]grafy!$AE$74:$AE$75</definedName>
    <definedName name="_244__123Graph_XCHART_33" hidden="1">#REF!</definedName>
    <definedName name="_2447O._41_1">#N/A</definedName>
    <definedName name="_2448O._41_1_1">NA()</definedName>
    <definedName name="_244CCFA1_38_1">#N/A</definedName>
    <definedName name="_245__123Graph_XCHART_34" localSheetId="3" hidden="1">[6]grafy!#REF!</definedName>
    <definedName name="_245__123Graph_XCHART_34" hidden="1">#REF!</definedName>
    <definedName name="_2451Oblast05_3_1">NA()</definedName>
    <definedName name="_2452ok_15_1">NA()</definedName>
    <definedName name="_2453ok_40_1">NA()</definedName>
    <definedName name="_2457OpeningDate_25_1">NA()</definedName>
    <definedName name="_2458OpeningDate_26_1">NA()</definedName>
    <definedName name="_2459OpeningDate_27_1">NA()</definedName>
    <definedName name="_245CCFA1_38_1_1">NA()</definedName>
    <definedName name="_246__123Graph_XCHART_35" localSheetId="3" hidden="1">[6]grafy!$N$299:$N$300</definedName>
    <definedName name="_246__123Graph_XCHART_35" hidden="1">#REF!</definedName>
    <definedName name="_2460OpeningDate_28_1">NA()</definedName>
    <definedName name="_2461OpeningDate_29_1">NA()</definedName>
    <definedName name="_2462OpeningDate_30_1">NA()</definedName>
    <definedName name="_2463OpeningDate_31_1">NA()</definedName>
    <definedName name="_2464OpeningDate_32_1">NA()</definedName>
    <definedName name="_2465OpeningDate_33_1">#N/A</definedName>
    <definedName name="_2466OpeningDate_33_1_1">NA()</definedName>
    <definedName name="_2467OpeningDate_34_1">#N/A</definedName>
    <definedName name="_2468OpeningDate_34_1_1">NA()</definedName>
    <definedName name="_2469OpeningDate_35_1">#N/A</definedName>
    <definedName name="_247__123Graph_XCHART_39" localSheetId="3" hidden="1">'[6] data'!$A$53:$A$70</definedName>
    <definedName name="_247__123Graph_XCHART_39" hidden="1">#REF!</definedName>
    <definedName name="_2470OpeningDate_35_1_1">NA()</definedName>
    <definedName name="_2471OpeningDate_36_1">#N/A</definedName>
    <definedName name="_2472OpeningDate_36_1_1">NA()</definedName>
    <definedName name="_2473OpeningDate_37_1">#N/A</definedName>
    <definedName name="_2474OpeningDate_37_1_1">NA()</definedName>
    <definedName name="_2475OpeningDate_38_1">#N/A</definedName>
    <definedName name="_2476OpeningDate_38_1_1">NA()</definedName>
    <definedName name="_2478OpeningDate_4_1">NA()</definedName>
    <definedName name="_2479OpeningDate_5_1">NA()</definedName>
    <definedName name="_247CCFA1_4_1">NA()</definedName>
    <definedName name="_248__123Graph_XCHART_4" localSheetId="3" hidden="1">#REF!</definedName>
    <definedName name="_248__123Graph_XCHART_4" hidden="1">#REF!</definedName>
    <definedName name="_2480OwnershipPercentageP1_15_1">NA()</definedName>
    <definedName name="_2481OwnershipPercentageP1_19_1">NA()</definedName>
    <definedName name="_248CCFA1_5_1">NA()</definedName>
    <definedName name="_249__123Graph_XCHART_41" localSheetId="3" hidden="1">[6]grafy!#REF!</definedName>
    <definedName name="_249__123Graph_XCHART_41" hidden="1">#REF!</definedName>
    <definedName name="_2492OwnershipPercentageP1_3_1">NA()</definedName>
    <definedName name="_25__123Graph_ACHART_31" localSheetId="3" hidden="1">[5]M!$B$88:$I$88</definedName>
    <definedName name="_25__123Graph_ACHART_31" hidden="1">#REF!</definedName>
    <definedName name="_250__123Graph_XCHART_42" localSheetId="3" hidden="1">[6]grafy!$T$124:$T$126</definedName>
    <definedName name="_250__123Graph_XCHART_42" hidden="1">#REF!</definedName>
    <definedName name="_251__123Graph_XCHART_5" localSheetId="3" hidden="1">[14]C!$G$121:$G$138</definedName>
    <definedName name="_251__123Graph_XCHART_5" hidden="1">#REF!</definedName>
    <definedName name="_2511OwnershipPercentageP1_41_1">#N/A</definedName>
    <definedName name="_2512OwnershipPercentageP1_41_1_1">NA()</definedName>
    <definedName name="_2515OwnershipPercentageP10_15_1">NA()</definedName>
    <definedName name="_2516OwnershipPercentageP10_19_1">NA()</definedName>
    <definedName name="_252__123Graph_XCHART_6" localSheetId="3" hidden="1">[14]C!$G$121:$G$138</definedName>
    <definedName name="_252__123Graph_XCHART_6" hidden="1">#REF!</definedName>
    <definedName name="_2527OwnershipPercentageP10_3_1">NA()</definedName>
    <definedName name="_252CCFA15_25_1">NA()</definedName>
    <definedName name="_253__123Graph_XCHART_7" localSheetId="3" hidden="1">[16]A!$B$6:$B$48</definedName>
    <definedName name="_253__123Graph_XCHART_7" hidden="1">#REF!</definedName>
    <definedName name="_253CCFA15_26_1">NA()</definedName>
    <definedName name="_254__123Graph_XCHART_8" localSheetId="3" hidden="1">[5]H!$A$50:$A$55</definedName>
    <definedName name="_254__123Graph_XCHART_8" hidden="1">#REF!</definedName>
    <definedName name="_2546OwnershipPercentageP10_41_1">#N/A</definedName>
    <definedName name="_2547OwnershipPercentageP10_41_1_1">NA()</definedName>
    <definedName name="_254CCFA15_27_1">NA()</definedName>
    <definedName name="_255__123Graph_XCHART_9" localSheetId="3" hidden="1">[12]pracovni!$A$29:$A$45</definedName>
    <definedName name="_255__123Graph_XCHART_9" hidden="1">#REF!</definedName>
    <definedName name="_2550OwnershipPercentageP2_15_1">NA()</definedName>
    <definedName name="_2551OwnershipPercentageP2_19_1">NA()</definedName>
    <definedName name="_255CCFA15_28_1">NA()</definedName>
    <definedName name="_2562OwnershipPercentageP2_3_1">NA()</definedName>
    <definedName name="_256CCFA15_29_1">NA()</definedName>
    <definedName name="_257CCFA15_30_1">NA()</definedName>
    <definedName name="_2581OwnershipPercentageP2_41_1">#N/A</definedName>
    <definedName name="_2582OwnershipPercentageP2_41_1_1">NA()</definedName>
    <definedName name="_2585OwnershipPercentageP3_15_1">NA()</definedName>
    <definedName name="_2586OwnershipPercentageP3_19_1">NA()</definedName>
    <definedName name="_258CCFA15_31_1">NA()</definedName>
    <definedName name="_2597OwnershipPercentageP3_3_1">NA()</definedName>
    <definedName name="_259CCFA15_32_1">NA()</definedName>
    <definedName name="_26__123Graph_ACHART_32" localSheetId="3" hidden="1">[5]H!$B$145:$C$145</definedName>
    <definedName name="_26__123Graph_ACHART_32" hidden="1">#REF!</definedName>
    <definedName name="_260CCFA15_33_1">#N/A</definedName>
    <definedName name="_2616OwnershipPercentageP3_41_1">#N/A</definedName>
    <definedName name="_2617OwnershipPercentageP3_41_1_1">NA()</definedName>
    <definedName name="_261CCFA15_33_1_1">NA()</definedName>
    <definedName name="_2620OwnershipPercentageP4_15_1">NA()</definedName>
    <definedName name="_2621OwnershipPercentageP4_19_1">NA()</definedName>
    <definedName name="_262CCFA15_34_1">#N/A</definedName>
    <definedName name="_2632OwnershipPercentageP4_3_1">NA()</definedName>
    <definedName name="_263CCFA15_34_1_1">NA()</definedName>
    <definedName name="_264CCFA15_35_1">#N/A</definedName>
    <definedName name="_2651OwnershipPercentageP4_41_1">#N/A</definedName>
    <definedName name="_2652OwnershipPercentageP4_41_1_1">NA()</definedName>
    <definedName name="_2655OwnershipPercentageP5_15_1">NA()</definedName>
    <definedName name="_2656OwnershipPercentageP5_19_1">NA()</definedName>
    <definedName name="_265CCFA15_35_1_1">NA()</definedName>
    <definedName name="_2667OwnershipPercentageP5_3_1">NA()</definedName>
    <definedName name="_266CCFA15_36_1">#N/A</definedName>
    <definedName name="_267CCFA15_36_1_1">NA()</definedName>
    <definedName name="_2686OwnershipPercentageP5_41_1">#N/A</definedName>
    <definedName name="_2687OwnershipPercentageP5_41_1_1">NA()</definedName>
    <definedName name="_268CCFA15_37_1">#N/A</definedName>
    <definedName name="_2690OwnershipPercentageP6_15_1">NA()</definedName>
    <definedName name="_2691OwnershipPercentageP6_19_1">NA()</definedName>
    <definedName name="_269CCFA15_37_1_1">NA()</definedName>
    <definedName name="_27__123Graph_ACHART_33" localSheetId="3" hidden="1">[5]K!$B$23:$E$23</definedName>
    <definedName name="_27__123Graph_ACHART_33" hidden="1">#REF!</definedName>
    <definedName name="_2702OwnershipPercentageP6_3_1">NA()</definedName>
    <definedName name="_270CCFA15_38_1">#N/A</definedName>
    <definedName name="_271CCFA15_38_1_1">NA()</definedName>
    <definedName name="_2721OwnershipPercentageP6_41_1">#N/A</definedName>
    <definedName name="_2722OwnershipPercentageP6_41_1_1">NA()</definedName>
    <definedName name="_2725OwnershipPercentageP7_15_1">NA()</definedName>
    <definedName name="_2726OwnershipPercentageP7_19_1">NA()</definedName>
    <definedName name="_2737OwnershipPercentageP7_3_1">NA()</definedName>
    <definedName name="_273CCFA15_4_1">NA()</definedName>
    <definedName name="_274CCFA15_5_1">NA()</definedName>
    <definedName name="_2756OwnershipPercentageP7_41_1">#N/A</definedName>
    <definedName name="_2757OwnershipPercentageP7_41_1_1">NA()</definedName>
    <definedName name="_2760OwnershipPercentageP8_15_1">NA()</definedName>
    <definedName name="_2761OwnershipPercentageP8_19_1">NA()</definedName>
    <definedName name="_2772OwnershipPercentageP8_3_1">NA()</definedName>
    <definedName name="_278CCFA16_25_1">NA()</definedName>
    <definedName name="_2791OwnershipPercentageP8_41_1">#N/A</definedName>
    <definedName name="_2792OwnershipPercentageP8_41_1_1">NA()</definedName>
    <definedName name="_2795OwnershipPercentageP9_15_1">NA()</definedName>
    <definedName name="_2796OwnershipPercentageP9_19_1">NA()</definedName>
    <definedName name="_279CCFA16_26_1">NA()</definedName>
    <definedName name="_28__123Graph_ACHART_34" localSheetId="3" hidden="1">[5]D!$E$87:$E$90</definedName>
    <definedName name="_28__123Graph_ACHART_34" hidden="1">#REF!</definedName>
    <definedName name="_2807OwnershipPercentageP9_3_1">NA()</definedName>
    <definedName name="_280CCFA16_27_1">NA()</definedName>
    <definedName name="_281CCFA16_28_1">NA()</definedName>
    <definedName name="_2826OwnershipPercentageP9_41_1">#N/A</definedName>
    <definedName name="_2827OwnershipPercentageP9_41_1_1">NA()</definedName>
    <definedName name="_282CCFA16_29_1">NA()</definedName>
    <definedName name="_2830P._15_1">NA()</definedName>
    <definedName name="_2831P._19_1">NA()</definedName>
    <definedName name="_283CCFA16_30_1">NA()</definedName>
    <definedName name="_2842P._3_1">NA()</definedName>
    <definedName name="_284CCFA16_31_1">NA()</definedName>
    <definedName name="_285CCFA16_32_1">NA()</definedName>
    <definedName name="_2861P._41_1">#N/A</definedName>
    <definedName name="_2862P._41_1_1">NA()</definedName>
    <definedName name="_2868ProformaCurrency_25_1">NA()</definedName>
    <definedName name="_2869ProformaCurrency_26_1">NA()</definedName>
    <definedName name="_286CCFA16_33_1">#N/A</definedName>
    <definedName name="_2870ProformaCurrency_27_1">NA()</definedName>
    <definedName name="_2871ProformaCurrency_28_1">NA()</definedName>
    <definedName name="_2872ProformaCurrency_29_1">NA()</definedName>
    <definedName name="_2873ProformaCurrency_30_1">NA()</definedName>
    <definedName name="_2874ProformaCurrency_31_1">NA()</definedName>
    <definedName name="_2875ProformaCurrency_32_1">NA()</definedName>
    <definedName name="_2876ProformaCurrency_33_1">#N/A</definedName>
    <definedName name="_2877ProformaCurrency_33_1_1">NA()</definedName>
    <definedName name="_2878ProformaCurrency_34_1">#N/A</definedName>
    <definedName name="_2879ProformaCurrency_34_1_1">NA()</definedName>
    <definedName name="_287CCFA16_33_1_1">NA()</definedName>
    <definedName name="_2880ProformaCurrency_35_1">#N/A</definedName>
    <definedName name="_2881ProformaCurrency_35_1_1">NA()</definedName>
    <definedName name="_2882ProformaCurrency_36_1">#N/A</definedName>
    <definedName name="_2883ProformaCurrency_36_1_1">NA()</definedName>
    <definedName name="_2884ProformaCurrency_37_1">#N/A</definedName>
    <definedName name="_2885ProformaCurrency_37_1_1">NA()</definedName>
    <definedName name="_2886ProformaCurrency_38_1">#N/A</definedName>
    <definedName name="_2887ProformaCurrency_38_1_1">NA()</definedName>
    <definedName name="_2889ProformaCurrency_4_1">NA()</definedName>
    <definedName name="_288CCFA16_34_1">#N/A</definedName>
    <definedName name="_2890ProformaCurrency_5_1">NA()</definedName>
    <definedName name="_2894ProformaDate_25_1">NA()</definedName>
    <definedName name="_2895ProformaDate_26_1">NA()</definedName>
    <definedName name="_2896ProformaDate_27_1">NA()</definedName>
    <definedName name="_2897ProformaDate_28_1">NA()</definedName>
    <definedName name="_2898ProformaDate_29_1">NA()</definedName>
    <definedName name="_2899ProformaDate_30_1">NA()</definedName>
    <definedName name="_289CCFA16_34_1_1">NA()</definedName>
    <definedName name="_28A._15_1">NA()</definedName>
    <definedName name="_29__123Graph_ACHART_35" localSheetId="3" hidden="1">[5]H!$B$172:$C$172</definedName>
    <definedName name="_29__123Graph_ACHART_35" hidden="1">#REF!</definedName>
    <definedName name="_290__FDSAUDITLINK__"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1"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1_1"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1_2"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1_3"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1_4"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2"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2_1"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2_2"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2_3"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2_4"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3"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4"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__FDSAUDITLINK___5" hidden="1">{"fdsup://IBCentral/FAT Viewer?action=UPDATE&amp;creator=factset&amp;DOC_NAME=fat:reuters_annual_source_window.fat&amp;display_string=Audit&amp;DYN_ARGS=TRUE&amp;VAR:ID1=G5876H10&amp;VAR:RCODE=DSTT&amp;VAR:SDATE=20090199&amp;VAR:FREQ=Y&amp;VAR:RELITEM=RP&amp;VAR:CURRENCY=USD&amp;VAR:CURRSOURCE=EXSHAR","E&amp;VAR:NATFREQ=ANNUAL&amp;VAR:RFIELD=FINALIZED&amp;VAR:DB_TYPE=&amp;VAR:UNITS=M&amp;window=popup&amp;width=450&amp;height=300&amp;START_MAXIMIZED=FALSE"}</definedName>
    <definedName name="_2900ProformaDate_31_1">NA()</definedName>
    <definedName name="_2901ProformaDate_32_1">NA()</definedName>
    <definedName name="_2902ProformaDate_33_1">#N/A</definedName>
    <definedName name="_2903ProformaDate_33_1_1">NA()</definedName>
    <definedName name="_2904ProformaDate_34_1">#N/A</definedName>
    <definedName name="_2905ProformaDate_34_1_1">NA()</definedName>
    <definedName name="_2906ProformaDate_35_1">#N/A</definedName>
    <definedName name="_2907ProformaDate_35_1_1">NA()</definedName>
    <definedName name="_2908ProformaDate_36_1">#N/A</definedName>
    <definedName name="_2909ProformaDate_36_1_1">NA()</definedName>
    <definedName name="_290CCFA16_35_1">#N/A</definedName>
    <definedName name="_2910ProformaDate_37_1">#N/A</definedName>
    <definedName name="_2911ProformaDate_37_1_1">NA()</definedName>
    <definedName name="_2912ProformaDate_38_1">#N/A</definedName>
    <definedName name="_2913ProformaDate_38_1_1">NA()</definedName>
    <definedName name="_2915ProformaDate_4_1">NA()</definedName>
    <definedName name="_2916ProformaDate_5_1">NA()</definedName>
    <definedName name="_291CCFA16_35_1_1">NA()</definedName>
    <definedName name="_2920ProformaTitle_25_1">NA()</definedName>
    <definedName name="_2921ProformaTitle_26_1">NA()</definedName>
    <definedName name="_2922ProformaTitle_27_1">NA()</definedName>
    <definedName name="_2923ProformaTitle_28_1">NA()</definedName>
    <definedName name="_2924ProformaTitle_29_1">NA()</definedName>
    <definedName name="_2925ProformaTitle_30_1">NA()</definedName>
    <definedName name="_2926ProformaTitle_31_1">NA()</definedName>
    <definedName name="_2927ProformaTitle_32_1">NA()</definedName>
    <definedName name="_2928ProformaTitle_33_1">#N/A</definedName>
    <definedName name="_2929ProformaTitle_33_1_1">NA()</definedName>
    <definedName name="_292CCFA16_36_1">#N/A</definedName>
    <definedName name="_2930ProformaTitle_34_1">#N/A</definedName>
    <definedName name="_2931ProformaTitle_34_1_1">NA()</definedName>
    <definedName name="_2932ProformaTitle_35_1">#N/A</definedName>
    <definedName name="_2933ProformaTitle_35_1_1">NA()</definedName>
    <definedName name="_2934ProformaTitle_36_1">#N/A</definedName>
    <definedName name="_2935ProformaTitle_36_1_1">NA()</definedName>
    <definedName name="_2936ProformaTitle_37_1">#N/A</definedName>
    <definedName name="_2937ProformaTitle_37_1_1">NA()</definedName>
    <definedName name="_2938ProformaTitle_38_1">#N/A</definedName>
    <definedName name="_2939ProformaTitle_38_1_1">NA()</definedName>
    <definedName name="_293CCFA16_36_1_1">NA()</definedName>
    <definedName name="_2941ProformaTitle_4_1">NA()</definedName>
    <definedName name="_2942ProformaTitle_5_1">NA()</definedName>
    <definedName name="_2946ProformaVersion_25_1">NA()</definedName>
    <definedName name="_2947ProformaVersion_26_1">NA()</definedName>
    <definedName name="_2948ProformaVersion_27_1">NA()</definedName>
    <definedName name="_2949ProformaVersion_28_1">NA()</definedName>
    <definedName name="_294CCFA16_37_1">#N/A</definedName>
    <definedName name="_2950ProformaVersion_29_1">NA()</definedName>
    <definedName name="_2951ProformaVersion_30_1">NA()</definedName>
    <definedName name="_2952ProformaVersion_31_1">NA()</definedName>
    <definedName name="_2953ProformaVersion_32_1">NA()</definedName>
    <definedName name="_2954ProformaVersion_33_1">#N/A</definedName>
    <definedName name="_2955ProformaVersion_33_1_1">NA()</definedName>
    <definedName name="_2956ProformaVersion_34_1">#N/A</definedName>
    <definedName name="_2957ProformaVersion_34_1_1">NA()</definedName>
    <definedName name="_2958ProformaVersion_35_1">#N/A</definedName>
    <definedName name="_2959ProformaVersion_35_1_1">NA()</definedName>
    <definedName name="_295CCFA16_37_1_1">NA()</definedName>
    <definedName name="_2960ProformaVersion_36_1">#N/A</definedName>
    <definedName name="_2961ProformaVersion_36_1_1">NA()</definedName>
    <definedName name="_2962ProformaVersion_37_1">#N/A</definedName>
    <definedName name="_2963ProformaVersion_37_1_1">NA()</definedName>
    <definedName name="_2964ProformaVersion_38_1">#N/A</definedName>
    <definedName name="_2965ProformaVersion_38_1_1">NA()</definedName>
    <definedName name="_2967ProformaVersion_4_1">NA()</definedName>
    <definedName name="_2968ProformaVersion_5_1">NA()</definedName>
    <definedName name="_296CCFA16_38_1">#N/A</definedName>
    <definedName name="_2972ProjectName_25_1">NA()</definedName>
    <definedName name="_2973ProjectName_26_1">NA()</definedName>
    <definedName name="_2974ProjectName_27_1">NA()</definedName>
    <definedName name="_2975ProjectName_28_1">NA()</definedName>
    <definedName name="_2976ProjectName_29_1">NA()</definedName>
    <definedName name="_2977ProjectName_30_1">NA()</definedName>
    <definedName name="_2978ProjectName_31_1">NA()</definedName>
    <definedName name="_2979ProjectName_32_1">NA()</definedName>
    <definedName name="_297CCFA16_38_1_1">NA()</definedName>
    <definedName name="_2980ProjectName_33_1">#N/A</definedName>
    <definedName name="_2981ProjectName_33_1_1">NA()</definedName>
    <definedName name="_2982ProjectName_34_1">#N/A</definedName>
    <definedName name="_2983ProjectName_34_1_1">NA()</definedName>
    <definedName name="_2984ProjectName_35_1">#N/A</definedName>
    <definedName name="_2985ProjectName_35_1_1">NA()</definedName>
    <definedName name="_2986ProjectName_36_1">#N/A</definedName>
    <definedName name="_2987ProjectName_36_1_1">NA()</definedName>
    <definedName name="_2988ProjectName_37_1">#N/A</definedName>
    <definedName name="_2989ProjectName_37_1_1">NA()</definedName>
    <definedName name="_2990ProjectName_38_1">#N/A</definedName>
    <definedName name="_2991ProjectName_38_1_1">NA()</definedName>
    <definedName name="_2993ProjectName_4_1">NA()</definedName>
    <definedName name="_2994ProjectName_5_1">NA()</definedName>
    <definedName name="_2995ProjectName1_15_1">NA()</definedName>
    <definedName name="_2996ProjectName1_19_1">NA()</definedName>
    <definedName name="_299CCFA16_4_1">NA()</definedName>
    <definedName name="_29A._19_1">NA()</definedName>
    <definedName name="_2Excel_BuiltIn_Print_Area_2_1_1_1" localSheetId="10">'311_315'!#REF!</definedName>
    <definedName name="_2Excel_BuiltIn_Print_Area_2_1_1_1" localSheetId="9">#REF!</definedName>
    <definedName name="_2Excel_BuiltIn_Print_Area_2_1_1_1" localSheetId="4">#REF!</definedName>
    <definedName name="_2Excel_BuiltIn_Print_Area_2_1_1_1" localSheetId="3">#REF!</definedName>
    <definedName name="_2Excel_BuiltIn_Print_Area_2_1_1_1">#REF!</definedName>
    <definedName name="_3__0teverhu_1">#N/A</definedName>
    <definedName name="_3__123Graph_ACHART_11" localSheetId="3" hidden="1">[16]A!$E$6:$E$47</definedName>
    <definedName name="_3__123Graph_ACHART_11" hidden="1">#REF!</definedName>
    <definedName name="_3__123Graph_ACHART_4" localSheetId="3" hidden="1">#REF!</definedName>
    <definedName name="_3__123Graph_ACHART_4" hidden="1">#REF!</definedName>
    <definedName name="_3__123Graph_XGRAF_4" hidden="1">#REF!</definedName>
    <definedName name="_3__123Graph_XCHART_4" localSheetId="3" hidden="1">#REF!</definedName>
    <definedName name="_3__123Graph_XCHART_4" hidden="1">#REF!</definedName>
    <definedName name="_30__123Graph_ACHART_36" localSheetId="3" hidden="1">[5]D!$B$111:$G$111</definedName>
    <definedName name="_30__123Graph_ACHART_36" hidden="1">#REF!</definedName>
    <definedName name="_3007ProjectName1_3_1">NA()</definedName>
    <definedName name="_300CCFA16_5_1">NA()</definedName>
    <definedName name="_3026ProjectName1_41_1">#N/A</definedName>
    <definedName name="_3027ProjectName1_41_1_1">NA()</definedName>
    <definedName name="_3030ProjectName10_15_1">NA()</definedName>
    <definedName name="_3031ProjectName10_19_1">NA()</definedName>
    <definedName name="_3042ProjectName10_3_1">NA()</definedName>
    <definedName name="_304CCFA17_25_1">NA()</definedName>
    <definedName name="_305CCFA17_26_1">NA()</definedName>
    <definedName name="_3061ProjectName10_41_1">#N/A</definedName>
    <definedName name="_3062ProjectName10_41_1_1">NA()</definedName>
    <definedName name="_3065Projectname2_15_1">NA()</definedName>
    <definedName name="_3066Projectname2_19_1">NA()</definedName>
    <definedName name="_306CCFA17_27_1">NA()</definedName>
    <definedName name="_3077Projectname2_3_1">NA()</definedName>
    <definedName name="_307CCFA17_28_1">NA()</definedName>
    <definedName name="_308CCFA17_29_1">NA()</definedName>
    <definedName name="_3096Projectname2_41_1">#N/A</definedName>
    <definedName name="_3097Projectname2_41_1_1">NA()</definedName>
    <definedName name="_309CCFA17_30_1">NA()</definedName>
    <definedName name="_31__123Graph_ACHART_37" localSheetId="3" hidden="1">[5]S!#REF!</definedName>
    <definedName name="_31__123Graph_ACHART_37" hidden="1">#REF!</definedName>
    <definedName name="_3100Projectname3_15_1">NA()</definedName>
    <definedName name="_3101Projectname3_19_1">NA()</definedName>
    <definedName name="_310CCFA17_31_1">NA()</definedName>
    <definedName name="_3112Projectname3_3_1">NA()</definedName>
    <definedName name="_311CCFA17_32_1">NA()</definedName>
    <definedName name="_312__FDSAUDITLINK__"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1"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1_1"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1_2"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1_3"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1_4"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2"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2_1"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2_2"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2_3"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2_4"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3"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4"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__FDSAUDITLINK___5" hidden="1">{"fdsup://IBCentral/FAT Viewer?action=UPDATE&amp;creator=factset&amp;DOC_NAME=fat:reuters_qtrly_source_window.fat&amp;display_string=Audit&amp;DYN_ARGS=TRUE&amp;VAR:ID1=605607&amp;VAR:RCODE=LMIN&amp;VAR:SDATE=20080999&amp;VAR:FREQ=Quarterly&amp;VAR:RELITEM=RP&amp;VAR:CURRENCY=USD&amp;VAR:CURRSOURCE=E","XSHARE&amp;VAR:NATFREQ=QUARTERLY&amp;VAR:RFIELD=FINALIZED&amp;VAR:DB_TYPE=&amp;VAR:UNITS=M&amp;window=popup&amp;width=450&amp;height=300&amp;START_MAXIMIZED=FALSE"}</definedName>
    <definedName name="_312CCFA17_33_1">#N/A</definedName>
    <definedName name="_3131Projectname3_41_1">#N/A</definedName>
    <definedName name="_3132Projectname3_41_1_1">NA()</definedName>
    <definedName name="_3135Projectname4_15_1">NA()</definedName>
    <definedName name="_3136Projectname4_19_1">NA()</definedName>
    <definedName name="_313CCFA17_33_1_1">NA()</definedName>
    <definedName name="_3147Projectname4_3_1">NA()</definedName>
    <definedName name="_314CCFA17_34_1">#N/A</definedName>
    <definedName name="_315CCFA17_34_1_1">NA()</definedName>
    <definedName name="_3166Projectname4_41_1">#N/A</definedName>
    <definedName name="_3167Projectname4_41_1_1">NA()</definedName>
    <definedName name="_316CCFA17_35_1">#N/A</definedName>
    <definedName name="_3170Projectname5_15_1">NA()</definedName>
    <definedName name="_3171Projectname5_19_1">NA()</definedName>
    <definedName name="_317CCFA17_35_1_1">NA()</definedName>
    <definedName name="_3182Projectname5_3_1">NA()</definedName>
    <definedName name="_318CCFA17_36_1">#N/A</definedName>
    <definedName name="_319CCFA17_36_1_1">NA()</definedName>
    <definedName name="_32__123Graph_ACHART_38" localSheetId="3" hidden="1">[5]F!$B$58:$I$58</definedName>
    <definedName name="_32__123Graph_ACHART_38" hidden="1">#REF!</definedName>
    <definedName name="_32__123Graph_XGRAF_5" hidden="1">#REF!</definedName>
    <definedName name="_3201Projectname5_41_1">#N/A</definedName>
    <definedName name="_3202Projectname5_41_1_1">NA()</definedName>
    <definedName name="_3205Projectname6_15_1">NA()</definedName>
    <definedName name="_3206Projectname6_19_1">NA()</definedName>
    <definedName name="_320CCFA17_37_1">#N/A</definedName>
    <definedName name="_3217Projectname6_3_1">NA()</definedName>
    <definedName name="_321CCFA17_37_1_1">NA()</definedName>
    <definedName name="_322CCFA17_38_1">#N/A</definedName>
    <definedName name="_3236Projectname6_41_1">#N/A</definedName>
    <definedName name="_3237Projectname6_41_1_1">NA()</definedName>
    <definedName name="_323CCFA17_38_1_1">NA()</definedName>
    <definedName name="_3240Projectname7_15_1">NA()</definedName>
    <definedName name="_3241Projectname7_19_1">NA()</definedName>
    <definedName name="_3252Projectname7_3_1">NA()</definedName>
    <definedName name="_325CCFA17_4_1">NA()</definedName>
    <definedName name="_326CCFA17_5_1">NA()</definedName>
    <definedName name="_3271Projectname7_41_1">#N/A</definedName>
    <definedName name="_3272Projectname7_41_1_1">NA()</definedName>
    <definedName name="_3275Projectname8_15_1">NA()</definedName>
    <definedName name="_3276Projectname8_19_1">NA()</definedName>
    <definedName name="_3287Projectname8_3_1">NA()</definedName>
    <definedName name="_33__123Graph_ACHART_39" localSheetId="3" hidden="1">[5]D!$B$154:$G$154</definedName>
    <definedName name="_33__123Graph_ACHART_39" hidden="1">#REF!</definedName>
    <definedName name="_3306Projectname8_41_1">#N/A</definedName>
    <definedName name="_3307Projectname8_41_1_1">NA()</definedName>
    <definedName name="_330CCFA2_25_1">NA()</definedName>
    <definedName name="_3310ProjectName9_15_1">NA()</definedName>
    <definedName name="_3311ProjectName9_19_1">NA()</definedName>
    <definedName name="_331CCFA2_26_1">NA()</definedName>
    <definedName name="_3322ProjectName9_3_1">NA()</definedName>
    <definedName name="_332CCFA2_27_1">NA()</definedName>
    <definedName name="_333CCFA2_28_1">NA()</definedName>
    <definedName name="_3341ProjectName9_41_1">#N/A</definedName>
    <definedName name="_3342ProjectName9_41_1_1">NA()</definedName>
    <definedName name="_3345Projectopen1_15_1">NA()</definedName>
    <definedName name="_3346Projectopen1_19_1">NA()</definedName>
    <definedName name="_334CCFA2_29_1">NA()</definedName>
    <definedName name="_3357Projectopen1_3_1">NA()</definedName>
    <definedName name="_335CCFA2_30_1">NA()</definedName>
    <definedName name="_336CCFA2_31_1">NA()</definedName>
    <definedName name="_3376Projectopen1_41_1">#N/A</definedName>
    <definedName name="_3377Projectopen1_41_1_1">NA()</definedName>
    <definedName name="_337CCFA2_32_1">NA()</definedName>
    <definedName name="_3380Projectopen10_15_1">NA()</definedName>
    <definedName name="_3381Projectopen10_19_1">NA()</definedName>
    <definedName name="_338CCFA2_33_1">#N/A</definedName>
    <definedName name="_339__FDSAUDITLINK__"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1"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1_1"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1_2"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1_3"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1_4"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2"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2_1"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2_2"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2_3"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2_4"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3"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4"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__FDSAUDITLINK___5" hidden="1">{"fdsup://IBCentral/FAT Viewer?action=UPDATE&amp;creator=factset&amp;DOC_NAME=fat:reuters_qtrly_source_window.fat&amp;display_string=Audit&amp;DYN_ARGS=TRUE&amp;VAR:ID1=63764010&amp;VAR:RCODE=LPBL&amp;VAR:SDATE=20090299&amp;VAR:FREQ=Quarterly&amp;VAR:RELITEM=RP&amp;VAR:CURRENCY=USD&amp;VAR:CURRSOURCE","=EXSHARE&amp;VAR:NATFREQ=QUARTERLY&amp;VAR:RFIELD=FINALIZED&amp;VAR:DB_TYPE=&amp;VAR:UNITS=M&amp;window=popup&amp;width=450&amp;height=300&amp;START_MAXIMIZED=FALSE"}</definedName>
    <definedName name="_3392Projectopen10_3_1">NA()</definedName>
    <definedName name="_339CCFA2_33_1_1">NA()</definedName>
    <definedName name="_34__123Graph_ACHART_4" localSheetId="3" hidden="1">[8]NHPP!$R$9:$R$21</definedName>
    <definedName name="_34__123Graph_ACHART_4" hidden="1">#REF!</definedName>
    <definedName name="_340CCFA2_34_1">#N/A</definedName>
    <definedName name="_3411Projectopen10_41_1">#N/A</definedName>
    <definedName name="_3412Projectopen10_41_1_1">NA()</definedName>
    <definedName name="_3415Projectopen2_15_1">NA()</definedName>
    <definedName name="_3416Projectopen2_19_1">NA()</definedName>
    <definedName name="_341CCFA2_34_1_1">NA()</definedName>
    <definedName name="_3427Projectopen2_3_1">NA()</definedName>
    <definedName name="_342CCFA2_35_1">#N/A</definedName>
    <definedName name="_343CCFA2_35_1_1">NA()</definedName>
    <definedName name="_3446Projectopen2_41_1">#N/A</definedName>
    <definedName name="_3447Projectopen2_41_1_1">NA()</definedName>
    <definedName name="_344CCFA2_36_1">#N/A</definedName>
    <definedName name="_3450Projectopen3_15_1">NA()</definedName>
    <definedName name="_3451Projectopen3_19_1">NA()</definedName>
    <definedName name="_345CCFA2_36_1_1">NA()</definedName>
    <definedName name="_3462Projectopen3_3_1">NA()</definedName>
    <definedName name="_346CCFA2_37_1">#N/A</definedName>
    <definedName name="_347CCFA2_37_1_1">NA()</definedName>
    <definedName name="_3481Projectopen3_41_1">#N/A</definedName>
    <definedName name="_3482Projectopen3_41_1_1">NA()</definedName>
    <definedName name="_3485Projectopen4_15_1">NA()</definedName>
    <definedName name="_3486Projectopen4_19_1">NA()</definedName>
    <definedName name="_348CCFA2_38_1">#N/A</definedName>
    <definedName name="_3497Projectopen4_3_1">NA()</definedName>
    <definedName name="_349CCFA2_38_1_1">NA()</definedName>
    <definedName name="_35__123Graph_ACHART_40" localSheetId="3" hidden="1">[6]grafy!#REF!</definedName>
    <definedName name="_35__123Graph_ACHART_40" hidden="1">#REF!</definedName>
    <definedName name="_350__FDSAUDITLINK__"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1"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1_1"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1_2"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1_3"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1_4"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2"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2_1"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2_2"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2_3"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2_4"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3"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4"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0__FDSAUDITLINK___5" hidden="1">{"fdsup://IBCentral/FAT Viewer?action=UPDATE&amp;creator=factset&amp;DOC_NAME=fat:reuters_annual_source_window.fat&amp;display_string=Audit&amp;DYN_ARGS=TRUE&amp;VAR:ID1=605607&amp;VAR:RCODE=DSTT&amp;VAR:SDATE=20071299&amp;VAR:FREQ=Y&amp;VAR:RELITEM=RP&amp;VAR:CURRENCY=USD&amp;VAR:CURRSOURCE=EXSHARE&amp;","VAR:NATFREQ=ANNUAL&amp;VAR:RFIELD=FINALIZED&amp;VAR:DB_TYPE=&amp;VAR:UNITS=M&amp;window=popup&amp;width=450&amp;height=300&amp;START_MAXIMIZED=FALSE"}</definedName>
    <definedName name="_3516Projectopen4_41_1">#N/A</definedName>
    <definedName name="_3517Projectopen4_41_1_1">NA()</definedName>
    <definedName name="_351CCFA2_4_1">NA()</definedName>
    <definedName name="_3520Projectopen5_15_1">NA()</definedName>
    <definedName name="_3521Projectopen5_19_1">NA()</definedName>
    <definedName name="_352CCFA2_5_1">NA()</definedName>
    <definedName name="_3532Projectopen5_3_1">NA()</definedName>
    <definedName name="_3551Projectopen5_41_1">#N/A</definedName>
    <definedName name="_3552Projectopen5_41_1_1">NA()</definedName>
    <definedName name="_3555Projectopen6_15_1">NA()</definedName>
    <definedName name="_3556Projectopen6_19_1">NA()</definedName>
    <definedName name="_3567Projectopen6_3_1">NA()</definedName>
    <definedName name="_356CCFA3_25_1">NA()</definedName>
    <definedName name="_357CCFA3_26_1">NA()</definedName>
    <definedName name="_3586Projectopen6_41_1">#N/A</definedName>
    <definedName name="_3587Projectopen6_41_1_1">NA()</definedName>
    <definedName name="_358CCFA3_27_1">NA()</definedName>
    <definedName name="_3590Projectopen7_15_1">NA()</definedName>
    <definedName name="_3591Projectopen7_19_1">NA()</definedName>
    <definedName name="_359CCFA3_28_1">NA()</definedName>
    <definedName name="_36__123Graph_ACHART_41" localSheetId="3" hidden="1">[6]grafy!#REF!</definedName>
    <definedName name="_36__123Graph_ACHART_41" hidden="1">#REF!</definedName>
    <definedName name="_3602Projectopen7_3_1">NA()</definedName>
    <definedName name="_360CCFA3_29_1">NA()</definedName>
    <definedName name="_361CCFA3_30_1">NA()</definedName>
    <definedName name="_3621Projectopen7_41_1">#N/A</definedName>
    <definedName name="_3622Projectopen7_41_1_1">NA()</definedName>
    <definedName name="_3625Projectopen8_15_1">NA()</definedName>
    <definedName name="_3626Projectopen8_19_1">NA()</definedName>
    <definedName name="_362CCFA3_31_1">NA()</definedName>
    <definedName name="_3637Projectopen8_3_1">NA()</definedName>
    <definedName name="_363CCFA3_32_1">NA()</definedName>
    <definedName name="_364CCFA3_33_1">#N/A</definedName>
    <definedName name="_3656Projectopen8_41_1">#N/A</definedName>
    <definedName name="_3657Projectopen8_41_1_1">NA()</definedName>
    <definedName name="_365CCFA3_33_1_1">NA()</definedName>
    <definedName name="_3660Projectopen9_15_1">NA()</definedName>
    <definedName name="_3661Projectopen9_19_1">NA()</definedName>
    <definedName name="_366CCFA3_34_1">#N/A</definedName>
    <definedName name="_3672Projectopen9_3_1">NA()</definedName>
    <definedName name="_367CCFA3_34_1_1">NA()</definedName>
    <definedName name="_368CCFA3_35_1">#N/A</definedName>
    <definedName name="_3691Projectopen9_41_1">#N/A</definedName>
    <definedName name="_3692Projectopen9_41_1_1">NA()</definedName>
    <definedName name="_3695Projectownership1_15_1">NA()</definedName>
    <definedName name="_3696Projectownership1_19_1">NA()</definedName>
    <definedName name="_369CCFA3_35_1_1">NA()</definedName>
    <definedName name="_37__123Graph_ACHART_42" localSheetId="3" hidden="1">[6]grafy!$U$124:$U$126</definedName>
    <definedName name="_37__123Graph_ACHART_42" hidden="1">#REF!</definedName>
    <definedName name="_3707Projectownership1_3_1">NA()</definedName>
    <definedName name="_370CCFA3_36_1">#N/A</definedName>
    <definedName name="_371CCFA3_36_1_1">NA()</definedName>
    <definedName name="_3726Projectownership1_41_1">#N/A</definedName>
    <definedName name="_3727Projectownership1_41_1_1">NA()</definedName>
    <definedName name="_372CCFA3_37_1">#N/A</definedName>
    <definedName name="_3730Projectownership10_15_1">NA()</definedName>
    <definedName name="_3731Projectownership10_19_1">NA()</definedName>
    <definedName name="_373CCFA3_37_1_1">NA()</definedName>
    <definedName name="_3742Projectownership10_3_1">NA()</definedName>
    <definedName name="_374CCFA3_38_1">#N/A</definedName>
    <definedName name="_375CCFA3_38_1_1">NA()</definedName>
    <definedName name="_3761Projectownership10_41_1">#N/A</definedName>
    <definedName name="_3762Projectownership10_41_1_1">NA()</definedName>
    <definedName name="_3765Projectownership2_15_1">NA()</definedName>
    <definedName name="_3766Projectownership2_19_1">NA()</definedName>
    <definedName name="_3777Projectownership2_3_1">NA()</definedName>
    <definedName name="_377CCFA3_4_1">NA()</definedName>
    <definedName name="_378CCFA3_5_1">NA()</definedName>
    <definedName name="_3796Projectownership2_41_1">#N/A</definedName>
    <definedName name="_3797Projectownership2_41_1_1">NA()</definedName>
    <definedName name="_38__123Graph_ACHART_5" localSheetId="3" hidden="1">'[9]gr komponent'!$C$10:$C$25</definedName>
    <definedName name="_38__123Graph_ACHART_5" hidden="1">#REF!</definedName>
    <definedName name="_3800Projectownership3_15_1">NA()</definedName>
    <definedName name="_3801Projectownership3_19_1">NA()</definedName>
    <definedName name="_3812Projectownership3_3_1">NA()</definedName>
    <definedName name="_382CCFA6_25_1">NA()</definedName>
    <definedName name="_3831Projectownership3_41_1">#N/A</definedName>
    <definedName name="_3832Projectownership3_41_1_1">NA()</definedName>
    <definedName name="_3835Projectownership4_15_1">NA()</definedName>
    <definedName name="_3836Projectownership4_19_1">NA()</definedName>
    <definedName name="_383CCFA6_26_1">NA()</definedName>
    <definedName name="_3847Projectownership4_3_1">NA()</definedName>
    <definedName name="_384CCFA6_27_1">NA()</definedName>
    <definedName name="_385CCFA6_28_1">NA()</definedName>
    <definedName name="_3866Projectownership4_41_1">#N/A</definedName>
    <definedName name="_3867Projectownership4_41_1_1">NA()</definedName>
    <definedName name="_386CCFA6_29_1">NA()</definedName>
    <definedName name="_3870Projectownership5_15_1">NA()</definedName>
    <definedName name="_3871Projectownership5_19_1">NA()</definedName>
    <definedName name="_387CCFA6_30_1">NA()</definedName>
    <definedName name="_3882Projectownership5_3_1">NA()</definedName>
    <definedName name="_388CCFA6_31_1">NA()</definedName>
    <definedName name="_389CCFA6_32_1">NA()</definedName>
    <definedName name="_39__123Graph_ACHART_6" localSheetId="3" hidden="1">[8]JMN!$C$2:$C$14</definedName>
    <definedName name="_39__123Graph_ACHART_6" hidden="1">#REF!</definedName>
    <definedName name="_3901Projectownership5_41_1">#N/A</definedName>
    <definedName name="_3902Projectownership5_41_1_1">NA()</definedName>
    <definedName name="_3905Projectownership6_15_1">NA()</definedName>
    <definedName name="_3906Projectownership6_19_1">NA()</definedName>
    <definedName name="_390CCFA6_33_1">#N/A</definedName>
    <definedName name="_3917Projectownership6_3_1">NA()</definedName>
    <definedName name="_391CCFA6_33_1_1">NA()</definedName>
    <definedName name="_392CCFA6_34_1">#N/A</definedName>
    <definedName name="_3936Projectownership6_41_1">#N/A</definedName>
    <definedName name="_3937Projectownership6_41_1_1">NA()</definedName>
    <definedName name="_393CCFA6_34_1_1">NA()</definedName>
    <definedName name="_3940Projectownership7_15_1">NA()</definedName>
    <definedName name="_3941Projectownership7_19_1">NA()</definedName>
    <definedName name="_394CCFA6_35_1">#N/A</definedName>
    <definedName name="_3952Projectownership7_3_1">NA()</definedName>
    <definedName name="_395CCFA6_35_1_1">NA()</definedName>
    <definedName name="_396CCFA6_36_1">#N/A</definedName>
    <definedName name="_3971Projectownership7_41_1">#N/A</definedName>
    <definedName name="_3972Projectownership7_41_1_1">NA()</definedName>
    <definedName name="_3975Projectownership8_15_1">NA()</definedName>
    <definedName name="_3976Projectownership8_19_1">NA()</definedName>
    <definedName name="_397CCFA6_36_1_1">NA()</definedName>
    <definedName name="_3987Projectownership8_3_1">NA()</definedName>
    <definedName name="_398CCFA6_37_1">#N/A</definedName>
    <definedName name="_399CCFA6_37_1_1">NA()</definedName>
    <definedName name="_3Excel_BuiltIn_Print_Area_2_1_1_1_1_1_1_1_1" localSheetId="9">#REF!</definedName>
    <definedName name="_3Excel_BuiltIn_Print_Area_2_1_1_1_1_1_1_1_1" localSheetId="11">#REF!</definedName>
    <definedName name="_3Excel_BuiltIn_Print_Area_2_1_1_1_1_1_1_1_1" localSheetId="4">#REF!</definedName>
    <definedName name="_3Excel_BuiltIn_Print_Area_2_1_1_1_1_1_1_1_1">#REF!</definedName>
    <definedName name="_4__0teverhu_1_1">NA()</definedName>
    <definedName name="_4__123Graph_ACHART_12" localSheetId="3" hidden="1">[15]pracovni!$AL$111:$AL$117</definedName>
    <definedName name="_4__123Graph_ACHART_12" hidden="1">#REF!</definedName>
    <definedName name="_4__123Graph_BGRAF_4" hidden="1">#REF!</definedName>
    <definedName name="_4__123Graph_XGRAF_5" hidden="1">#REF!</definedName>
    <definedName name="_40__123Graph_ACHART_7" localSheetId="3" hidden="1">'[9]gr HDPprvyr'!$C$3:$C$14</definedName>
    <definedName name="_40__123Graph_ACHART_7" hidden="1">#REF!</definedName>
    <definedName name="_4006Projectownership8_41_1">#N/A</definedName>
    <definedName name="_4007Projectownership8_41_1_1">NA()</definedName>
    <definedName name="_400CCFA6_38_1">#N/A</definedName>
    <definedName name="_4010Projectownership9_15_1">NA()</definedName>
    <definedName name="_4011Projectownership9_19_1">NA()</definedName>
    <definedName name="_401CCFA6_38_1_1">NA()</definedName>
    <definedName name="_4022Projectownership9_3_1">NA()</definedName>
    <definedName name="_403CCFA6_4_1">NA()</definedName>
    <definedName name="_4041Projectownership9_41_1">#N/A</definedName>
    <definedName name="_4042Projectownership9_41_1_1">NA()</definedName>
    <definedName name="_4045ProjectSqm1_15_1">NA()</definedName>
    <definedName name="_4046ProjectSqm1_19_1">NA()</definedName>
    <definedName name="_404CCFA6_5_1">NA()</definedName>
    <definedName name="_4057ProjectSqm1_3_1">NA()</definedName>
    <definedName name="_4076ProjectSqm1_41_1">#N/A</definedName>
    <definedName name="_4077ProjectSqm1_41_1_1">NA()</definedName>
    <definedName name="_4080ProjectSqm10_15_1">NA()</definedName>
    <definedName name="_4081ProjectSqm10_19_1">NA()</definedName>
    <definedName name="_408CCFA7_25_1">NA()</definedName>
    <definedName name="_4092ProjectSqm10_3_1">NA()</definedName>
    <definedName name="_409CCFA7_26_1">NA()</definedName>
    <definedName name="_40A._3_1">NA()</definedName>
    <definedName name="_41__123Graph_ACHART_8" localSheetId="3" hidden="1">'[9]gr HDPsez'!$F$6:$F$22</definedName>
    <definedName name="_41__123Graph_ACHART_8" hidden="1">#REF!</definedName>
    <definedName name="_410CCFA7_27_1">NA()</definedName>
    <definedName name="_411__FDSAUDITLINK__"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1"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1_1"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1_2"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1_3"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1_4"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2"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2_1"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2_2"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2_3"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2_4"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3"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4"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__FDSAUDITLINK___5" hidden="1">{"fdsup://IBCentral/FAT Viewer?action=UPDATE&amp;creator=factset&amp;DOC_NAME=fat:reuters_qtrly_source_window.fat&amp;display_string=Audit&amp;DYN_ARGS=TRUE&amp;VAR:ID1=G5876H10&amp;VAR:RCODE=LPBL&amp;VAR:SDATE=20090199&amp;VAR:FREQ=Quarterly&amp;VAR:RELITEM=RP&amp;VAR:CURRENCY=USD&amp;VAR:CURRSOURCE","=EXSHARE&amp;VAR:NATFREQ=QUARTERLY&amp;VAR:RFIELD=FINALIZED&amp;VAR:DB_TYPE=&amp;VAR:UNITS=M&amp;window=popup&amp;width=450&amp;height=300&amp;START_MAXIMIZED=FALSE"}</definedName>
    <definedName name="_4111ProjectSqm10_41_1">#N/A</definedName>
    <definedName name="_4112ProjectSqm10_41_1_1">NA()</definedName>
    <definedName name="_4115ProjectSqm2_15_1">NA()</definedName>
    <definedName name="_4116ProjectSqm2_19_1">NA()</definedName>
    <definedName name="_411CCFA7_28_1">NA()</definedName>
    <definedName name="_4127ProjectSqm2_3_1">NA()</definedName>
    <definedName name="_412CCFA7_29_1">NA()</definedName>
    <definedName name="_413CCFA7_30_1">NA()</definedName>
    <definedName name="_4146ProjectSqm2_41_1">#N/A</definedName>
    <definedName name="_4147ProjectSqm2_41_1_1">NA()</definedName>
    <definedName name="_414CCFA7_31_1">NA()</definedName>
    <definedName name="_4150ProjectSqm3_15_1">NA()</definedName>
    <definedName name="_4151ProjectSqm3_19_1">NA()</definedName>
    <definedName name="_415CCFA7_32_1">NA()</definedName>
    <definedName name="_4162ProjectSqm3_3_1">NA()</definedName>
    <definedName name="_416CCFA7_33_1">#N/A</definedName>
    <definedName name="_417CCFA7_33_1_1">NA()</definedName>
    <definedName name="_4181ProjectSqm3_41_1">#N/A</definedName>
    <definedName name="_4182ProjectSqm3_41_1_1">NA()</definedName>
    <definedName name="_4185ProjectSqm4_15_1">NA()</definedName>
    <definedName name="_4186ProjectSqm4_19_1">NA()</definedName>
    <definedName name="_418CCFA7_34_1">#N/A</definedName>
    <definedName name="_4197ProjectSqm4_3_1">NA()</definedName>
    <definedName name="_419CCFA7_34_1_1">NA()</definedName>
    <definedName name="_42__123Graph_ACHART_9" localSheetId="3" hidden="1">'[9]gr ziskyaodpisy'!$C$5:$C$9</definedName>
    <definedName name="_42__123Graph_ACHART_9" hidden="1">#REF!</definedName>
    <definedName name="_420CCFA7_35_1">#N/A</definedName>
    <definedName name="_4216ProjectSqm4_41_1">#N/A</definedName>
    <definedName name="_4217ProjectSqm4_41_1_1">NA()</definedName>
    <definedName name="_421CCFA7_35_1_1">NA()</definedName>
    <definedName name="_4220projectsqm5_15_1">NA()</definedName>
    <definedName name="_4221projectsqm5_19_1">NA()</definedName>
    <definedName name="_422CCFA7_36_1">#N/A</definedName>
    <definedName name="_4232projectsqm5_3_1">NA()</definedName>
    <definedName name="_423CCFA7_36_1_1">NA()</definedName>
    <definedName name="_424CCFA7_37_1">#N/A</definedName>
    <definedName name="_4251projectsqm5_41_1">#N/A</definedName>
    <definedName name="_4252projectsqm5_41_1_1">NA()</definedName>
    <definedName name="_4255ProjectSqm6_15_1">NA()</definedName>
    <definedName name="_4256ProjectSqm6_19_1">NA()</definedName>
    <definedName name="_425CCFA7_37_1_1">NA()</definedName>
    <definedName name="_4267ProjectSqm6_3_1">NA()</definedName>
    <definedName name="_426CCFA7_38_1">#N/A</definedName>
    <definedName name="_427CCFA7_38_1_1">NA()</definedName>
    <definedName name="_4286ProjectSqm6_41_1">#N/A</definedName>
    <definedName name="_4287ProjectSqm6_41_1_1">NA()</definedName>
    <definedName name="_4290ProjectSqm7_15_1">NA()</definedName>
    <definedName name="_4291ProjectSqm7_19_1">NA()</definedName>
    <definedName name="_429CCFA7_4_1">NA()</definedName>
    <definedName name="_43__123Graph_BCHART_1" localSheetId="3" hidden="1">[4]sez_očist!$F$18:$AG$18</definedName>
    <definedName name="_43__123Graph_BCHART_1" hidden="1">#REF!</definedName>
    <definedName name="_4302ProjectSqm7_3_1">NA()</definedName>
    <definedName name="_430CCFA7_5_1">NA()</definedName>
    <definedName name="_4321ProjectSqm7_41_1">#N/A</definedName>
    <definedName name="_4322ProjectSqm7_41_1_1">NA()</definedName>
    <definedName name="_4325ProjectSqm8_15_1">NA()</definedName>
    <definedName name="_4326ProjectSqm8_19_1">NA()</definedName>
    <definedName name="_4337ProjectSqm8_3_1">NA()</definedName>
    <definedName name="_434CCFA8_25_1">NA()</definedName>
    <definedName name="_4356ProjectSqm8_41_1">#N/A</definedName>
    <definedName name="_4357ProjectSqm8_41_1_1">NA()</definedName>
    <definedName name="_435CCFA8_26_1">NA()</definedName>
    <definedName name="_4360ProjectSqm9_15_1">NA()</definedName>
    <definedName name="_4361ProjectSqm9_19_1">NA()</definedName>
    <definedName name="_436CCFA8_27_1">NA()</definedName>
    <definedName name="_4372ProjectSqm9_3_1">NA()</definedName>
    <definedName name="_437CCFA8_28_1">NA()</definedName>
    <definedName name="_438CCFA8_29_1">NA()</definedName>
    <definedName name="_4391ProjectSqm9_41_1">#N/A</definedName>
    <definedName name="_4392ProjectSqm9_41_1_1">NA()</definedName>
    <definedName name="_4395rate_15_1">NA()</definedName>
    <definedName name="_4396rate_40_1">NA()</definedName>
    <definedName name="_439CCFA8_30_1">NA()</definedName>
    <definedName name="_44__123Graph_BCHART_10" localSheetId="3" hidden="1">[12]pracovni!$D$49:$D$65</definedName>
    <definedName name="_44__123Graph_BCHART_10" hidden="1">#REF!</definedName>
    <definedName name="_4400ReferenceCurrency_25_1">NA()</definedName>
    <definedName name="_4401ReferenceCurrency_26_1">NA()</definedName>
    <definedName name="_4402ReferenceCurrency_27_1">NA()</definedName>
    <definedName name="_4403ReferenceCurrency_28_1">NA()</definedName>
    <definedName name="_4404ReferenceCurrency_29_1">NA()</definedName>
    <definedName name="_4405ReferenceCurrency_30_1">NA()</definedName>
    <definedName name="_4406ReferenceCurrency_31_1">NA()</definedName>
    <definedName name="_4407ReferenceCurrency_32_1">NA()</definedName>
    <definedName name="_4408ReferenceCurrency_33_1">#N/A</definedName>
    <definedName name="_4409ReferenceCurrency_33_1_1">NA()</definedName>
    <definedName name="_440CCFA8_31_1">NA()</definedName>
    <definedName name="_4410ReferenceCurrency_34_1">#N/A</definedName>
    <definedName name="_4411ReferenceCurrency_34_1_1">NA()</definedName>
    <definedName name="_4412ReferenceCurrency_35_1">#N/A</definedName>
    <definedName name="_4413ReferenceCurrency_35_1_1">NA()</definedName>
    <definedName name="_4414ReferenceCurrency_36_1">#N/A</definedName>
    <definedName name="_4415ReferenceCurrency_36_1_1">NA()</definedName>
    <definedName name="_4416ReferenceCurrency_37_1">#N/A</definedName>
    <definedName name="_4417ReferenceCurrency_37_1_1">NA()</definedName>
    <definedName name="_4418ReferenceCurrency_38_1">#N/A</definedName>
    <definedName name="_4419ReferenceCurrency_38_1_1">NA()</definedName>
    <definedName name="_441CCFA8_32_1">NA()</definedName>
    <definedName name="_4421ReferenceCurrency_4_1">NA()</definedName>
    <definedName name="_4422ReferenceCurrency_5_1">NA()</definedName>
    <definedName name="_4423ServiceCompany_15_1">NA()</definedName>
    <definedName name="_4424ServiceCompany_19_1">NA()</definedName>
    <definedName name="_442CCFA8_33_1">#N/A</definedName>
    <definedName name="_4435ServiceCompany_3_1">NA()</definedName>
    <definedName name="_443CCFA8_33_1_1">NA()</definedName>
    <definedName name="_444CCFA8_34_1">#N/A</definedName>
    <definedName name="_4454ServiceCompany_41_1">#N/A</definedName>
    <definedName name="_4455ServiceCompany_41_1_1">NA()</definedName>
    <definedName name="_4458skaparapport_11_1">#N/A</definedName>
    <definedName name="_4459skaparapport_11_1">#N/A</definedName>
    <definedName name="_445CCFA8_34_1_1">NA()</definedName>
    <definedName name="_4462skaparapport_11_1">#N/A</definedName>
    <definedName name="_4464skaparapport_11_1">#N/A</definedName>
    <definedName name="_4465skaparapport_15_1">#N/A</definedName>
    <definedName name="_4466skaparapport_15_1">#N/A</definedName>
    <definedName name="_4469skaparapport_15_1">#N/A</definedName>
    <definedName name="_446CCFA8_35_1">#N/A</definedName>
    <definedName name="_4471skaparapport_15_1">#N/A</definedName>
    <definedName name="_4472skaparapport_3_1">#N/A</definedName>
    <definedName name="_4473skaparapport_3_1">#N/A</definedName>
    <definedName name="_4476skaparapport_3_1">#N/A</definedName>
    <definedName name="_4478skaparapport_3_1">#N/A</definedName>
    <definedName name="_4479skaparapport_40_1">#N/A</definedName>
    <definedName name="_447CCFA8_35_1_1">NA()</definedName>
    <definedName name="_4480skaparapport_40_1">#N/A</definedName>
    <definedName name="_4483skaparapport_40_1">#N/A</definedName>
    <definedName name="_4485skaparapport_40_1">#N/A</definedName>
    <definedName name="_4486slunecnice_11_1">#N/A</definedName>
    <definedName name="_4487slunecnice_11_1">#N/A</definedName>
    <definedName name="_448CCFA8_36_1">#N/A</definedName>
    <definedName name="_4490slunecnice_11_1">#N/A</definedName>
    <definedName name="_4492slunecnice_11_1">#N/A</definedName>
    <definedName name="_4493slunecnice_15_1">#N/A</definedName>
    <definedName name="_4494slunecnice_15_1">#N/A</definedName>
    <definedName name="_4497slunecnice_15_1">#N/A</definedName>
    <definedName name="_4499slunecnice_15_1">#N/A</definedName>
    <definedName name="_449CCFA8_36_1_1">NA()</definedName>
    <definedName name="_45__123Graph_BCHART_11" localSheetId="3" hidden="1">[16]A!$K$6:$K$47</definedName>
    <definedName name="_45__123Graph_BCHART_11" hidden="1">#REF!</definedName>
    <definedName name="_4506SUMMARY_41_1">#N/A</definedName>
    <definedName name="_4507TAFA1_33_1">#N/A</definedName>
    <definedName name="_4508TAFA1_34_1">#N/A</definedName>
    <definedName name="_4509TAFA1_35_1">#N/A</definedName>
    <definedName name="_450CCFA8_37_1">#N/A</definedName>
    <definedName name="_4510TAFA1_36_1">#N/A</definedName>
    <definedName name="_4511TAFA1_37_1">#N/A</definedName>
    <definedName name="_4512TAFA1_38_1">#N/A</definedName>
    <definedName name="_4513TAFA10_33_1">#N/A</definedName>
    <definedName name="_4514TAFA10_34_1">#N/A</definedName>
    <definedName name="_4515TAFA10_35_1">#N/A</definedName>
    <definedName name="_4516TAFA10_36_1">#N/A</definedName>
    <definedName name="_4517TAFA10_37_1">#N/A</definedName>
    <definedName name="_4518TAFA10_38_1">#N/A</definedName>
    <definedName name="_4519TAFA11_33_1">#N/A</definedName>
    <definedName name="_451CCFA8_37_1_1">NA()</definedName>
    <definedName name="_4520TAFA11_34_1">#N/A</definedName>
    <definedName name="_4521TAFA11_35_1">#N/A</definedName>
    <definedName name="_4522TAFA11_36_1">#N/A</definedName>
    <definedName name="_4523TAFA11_37_1">#N/A</definedName>
    <definedName name="_4524TAFA11_38_1">#N/A</definedName>
    <definedName name="_4525TAFA15_33_1">#N/A</definedName>
    <definedName name="_4526TAFA15_34_1">#N/A</definedName>
    <definedName name="_4527TAFA15_35_1">#N/A</definedName>
    <definedName name="_4528TAFA15_36_1">#N/A</definedName>
    <definedName name="_4529TAFA15_37_1">#N/A</definedName>
    <definedName name="_452CCFA8_38_1">#N/A</definedName>
    <definedName name="_4530TAFA15_38_1">#N/A</definedName>
    <definedName name="_4531TAFA16_33_1">#N/A</definedName>
    <definedName name="_4532TAFA16_34_1">#N/A</definedName>
    <definedName name="_4533TAFA16_35_1">#N/A</definedName>
    <definedName name="_4534TAFA16_36_1">#N/A</definedName>
    <definedName name="_4535TAFA16_37_1">#N/A</definedName>
    <definedName name="_4536TAFA16_38_1">#N/A</definedName>
    <definedName name="_4537TAFA17_33_1">#N/A</definedName>
    <definedName name="_4538TAFA17_34_1">#N/A</definedName>
    <definedName name="_4539TAFA17_35_1">#N/A</definedName>
    <definedName name="_453CCFA8_38_1_1">NA()</definedName>
    <definedName name="_4540TAFA17_36_1">#N/A</definedName>
    <definedName name="_4541TAFA17_37_1">#N/A</definedName>
    <definedName name="_4542TAFA17_38_1">#N/A</definedName>
    <definedName name="_4543TAFA2_33_1">#N/A</definedName>
    <definedName name="_4544TAFA2_34_1">#N/A</definedName>
    <definedName name="_4545TAFA2_35_1">#N/A</definedName>
    <definedName name="_4546TAFA2_36_1">#N/A</definedName>
    <definedName name="_4547TAFA2_37_1">#N/A</definedName>
    <definedName name="_4548TAFA2_38_1">#N/A</definedName>
    <definedName name="_4549TAFA3_33_1">#N/A</definedName>
    <definedName name="_4550TAFA3_34_1">#N/A</definedName>
    <definedName name="_4551TAFA3_35_1">#N/A</definedName>
    <definedName name="_4552TAFA3_36_1">#N/A</definedName>
    <definedName name="_4553TAFA3_37_1">#N/A</definedName>
    <definedName name="_4554TAFA3_38_1">#N/A</definedName>
    <definedName name="_4555TAFA4_33_1">#N/A</definedName>
    <definedName name="_4556TAFA4_34_1">#N/A</definedName>
    <definedName name="_4557TAFA4_35_1">#N/A</definedName>
    <definedName name="_4558TAFA4_36_1">#N/A</definedName>
    <definedName name="_4559TAFA4_37_1">#N/A</definedName>
    <definedName name="_455CCFA8_4_1">NA()</definedName>
    <definedName name="_4560TAFA4_38_1">#N/A</definedName>
    <definedName name="_4561TAFA5_33_1">#N/A</definedName>
    <definedName name="_4562TAFA5_34_1">#N/A</definedName>
    <definedName name="_4563TAFA5_35_1">#N/A</definedName>
    <definedName name="_4564TAFA5_36_1">#N/A</definedName>
    <definedName name="_4565TAFA5_37_1">#N/A</definedName>
    <definedName name="_4566TAFA5_38_1">#N/A</definedName>
    <definedName name="_4567TAFA6_33_1">#N/A</definedName>
    <definedName name="_4568TAFA6_34_1">#N/A</definedName>
    <definedName name="_4569TAFA6_35_1">#N/A</definedName>
    <definedName name="_456CCFA8_5_1">NA()</definedName>
    <definedName name="_4570TAFA6_36_1">#N/A</definedName>
    <definedName name="_4571TAFA6_37_1">#N/A</definedName>
    <definedName name="_4572TAFA6_38_1">#N/A</definedName>
    <definedName name="_4573TAFA7_33_1">#N/A</definedName>
    <definedName name="_4574TAFA7_34_1">#N/A</definedName>
    <definedName name="_4575TAFA7_35_1">#N/A</definedName>
    <definedName name="_4576TAFA7_36_1">#N/A</definedName>
    <definedName name="_4577TAFA7_37_1">#N/A</definedName>
    <definedName name="_4578TAFA7_38_1">#N/A</definedName>
    <definedName name="_4579TAFA8_33_1">#N/A</definedName>
    <definedName name="_4580TAFA8_34_1">#N/A</definedName>
    <definedName name="_4581TAFA8_35_1">#N/A</definedName>
    <definedName name="_4582TAFA8_36_1">#N/A</definedName>
    <definedName name="_4583TAFA8_37_1">#N/A</definedName>
    <definedName name="_4584TAFA8_38_1">#N/A</definedName>
    <definedName name="_4585TAFA9_33_1">#N/A</definedName>
    <definedName name="_4586TAFA9_34_1">#N/A</definedName>
    <definedName name="_4587TAFA9_35_1">#N/A</definedName>
    <definedName name="_4588TAFA9_36_1">#N/A</definedName>
    <definedName name="_4589TAFA9_37_1">#N/A</definedName>
    <definedName name="_4590TAFA9_38_1">#N/A</definedName>
    <definedName name="_4597TotalA_41_1">#N/A</definedName>
    <definedName name="_46__123Graph_BCHART_12" localSheetId="3" hidden="1">[15]pracovni!$AN$111:$AN$117</definedName>
    <definedName name="_46__123Graph_BCHART_12" hidden="1">#REF!</definedName>
    <definedName name="_4604TotalB_41_1">#N/A</definedName>
    <definedName name="_460CCFA9_25_1">NA()</definedName>
    <definedName name="_4611TotalC_41_1">#N/A</definedName>
    <definedName name="_4618TotalD_41_1">#N/A</definedName>
    <definedName name="_461CCFA9_26_1">NA()</definedName>
    <definedName name="_4625TotalE_41_1">#N/A</definedName>
    <definedName name="_462CCFA9_27_1">NA()</definedName>
    <definedName name="_4632TotalF_41_1">#N/A</definedName>
    <definedName name="_4639TotalG_41_1">#N/A</definedName>
    <definedName name="_463CCFA9_28_1">NA()</definedName>
    <definedName name="_4646TotalH_41_1">#N/A</definedName>
    <definedName name="_464CCFA9_29_1">NA()</definedName>
    <definedName name="_4653TotalI_41_1">#N/A</definedName>
    <definedName name="_465CCFA9_30_1">NA()</definedName>
    <definedName name="_4660TotalJ_41_1">#N/A</definedName>
    <definedName name="_4667TotalK_41_1">#N/A</definedName>
    <definedName name="_466CCFA9_31_1">NA()</definedName>
    <definedName name="_4674TotalL_41_1">#N/A</definedName>
    <definedName name="_467CCFA9_32_1">NA()</definedName>
    <definedName name="_4681TotalM_41_1">#N/A</definedName>
    <definedName name="_4688TotalN_41_1">#N/A</definedName>
    <definedName name="_468CCFA9_33_1">#N/A</definedName>
    <definedName name="_4695TotalO_41_1">#N/A</definedName>
    <definedName name="_469CCFA9_33_1_1">NA()</definedName>
    <definedName name="_47__123Graph_BCHART_13" localSheetId="3" hidden="1">[14]D!$E$150:$E$161</definedName>
    <definedName name="_47__123Graph_BCHART_13" hidden="1">#REF!</definedName>
    <definedName name="_4702TotalP_41_1">#N/A</definedName>
    <definedName name="_470CCFA9_34_1">#N/A</definedName>
    <definedName name="_471CCFA9_34_1_1">NA()</definedName>
    <definedName name="_472CCFA9_35_1">#N/A</definedName>
    <definedName name="_473CCFA9_35_1_1">NA()</definedName>
    <definedName name="_474CCFA9_36_1">#N/A</definedName>
    <definedName name="_475CCFA9_36_1_1">NA()</definedName>
    <definedName name="_476CCFA9_37_1">#N/A</definedName>
    <definedName name="_477CCFA9_37_1_1">NA()</definedName>
    <definedName name="_478CCFA9_38_1">#N/A</definedName>
    <definedName name="_479CCFA9_38_1_1">NA()</definedName>
    <definedName name="_48__123Graph_BCHART_14" localSheetId="3" hidden="1">[13]H!$B$46:$G$46</definedName>
    <definedName name="_48__123Graph_BCHART_14" hidden="1">#REF!</definedName>
    <definedName name="_481__FDSAUDITLINK__"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1"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1_1"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1_2"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1_3"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1_4"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2"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2_1"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2_2"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2_3"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2_4"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3"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4"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__FDSAUDITLINK___5" hidden="1">{"fdsup://IBCentral/FAT Viewer?action=UPDATE&amp;creator=factset&amp;DOC_NAME=fat:reuters_qtrly_source_window.fat&amp;display_string=Audit&amp;DYN_ARGS=TRUE&amp;VAR:ID1=G5876H10&amp;VAR:RCODE=LTTD&amp;VAR:SDATE=20090199&amp;VAR:FREQ=Quarterly&amp;VAR:RELITEM=RP&amp;VAR:CURRENCY=USD&amp;VAR:CURRSOURCE","=EXSHARE&amp;VAR:NATFREQ=QUARTERLY&amp;VAR:RFIELD=FINALIZED&amp;VAR:DB_TYPE=&amp;VAR:UNITS=M&amp;window=popup&amp;width=450&amp;height=300&amp;START_MAXIMIZED=FALSE"}</definedName>
    <definedName name="_481CCFA9_4_1">NA()</definedName>
    <definedName name="_482CCFA9_5_1">NA()</definedName>
    <definedName name="_486__FDSAUDITLINK__"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1"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1_1"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1_2"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1_3"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1_4"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2"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2_1"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2_2"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2_3"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2_4"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3"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4"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__FDSAUDITLINK___5" hidden="1">{"fdsup://IBCentral/FAT Viewer?action=UPDATE&amp;creator=factset&amp;DOC_NAME=fat:reuters_qtrly_source_window.fat&amp;display_string=Audit&amp;DYN_ARGS=TRUE&amp;VAR:ID1=63764010&amp;VAR:RCODE=LTTD&amp;VAR:SDATE=20090299&amp;VAR:FREQ=Quarterly&amp;VAR:RELITEM=RP&amp;VAR:CURRENCY=USD&amp;VAR:CURRSOURCE","=EXSHARE&amp;VAR:NATFREQ=QUARTERLY&amp;VAR:RFIELD=FINALIZED&amp;VAR:DB_TYPE=&amp;VAR:UNITS=M&amp;window=popup&amp;width=450&amp;height=300&amp;START_MAXIMIZED=FALSE"}</definedName>
    <definedName name="_486ConstrLoanIntRate_25_1">NA()</definedName>
    <definedName name="_487ConstrLoanIntRate_26_1">NA()</definedName>
    <definedName name="_488ConstrLoanIntRate_27_1">NA()</definedName>
    <definedName name="_489ConstrLoanIntRate_28_1">NA()</definedName>
    <definedName name="_49__123Graph_BCHART_15" localSheetId="3" hidden="1">[13]O!$F$29:$F$35</definedName>
    <definedName name="_49__123Graph_BCHART_15" hidden="1">#REF!</definedName>
    <definedName name="_490ConstrLoanIntRate_29_1">NA()</definedName>
    <definedName name="_491ConstrLoanIntRate_30_1">NA()</definedName>
    <definedName name="_492ConstrLoanIntRate_31_1">NA()</definedName>
    <definedName name="_493ConstrLoanIntRate_32_1">NA()</definedName>
    <definedName name="_494ConstrLoanIntRate_33_1">#N/A</definedName>
    <definedName name="_495ConstrLoanIntRate_33_1_1">NA()</definedName>
    <definedName name="_496ConstrLoanIntRate_34_1">#N/A</definedName>
    <definedName name="_497ConstrLoanIntRate_34_1_1">NA()</definedName>
    <definedName name="_498ConstrLoanIntRate_35_1">#N/A</definedName>
    <definedName name="_499ConstrLoanIntRate_35_1_1">NA()</definedName>
    <definedName name="_4A3_" hidden="1">{#N/A,#N/A,FALSE,"단축1";#N/A,#N/A,FALSE,"단축2";#N/A,#N/A,FALSE,"단축3";#N/A,#N/A,FALSE,"장축";#N/A,#N/A,FALSE,"4WD"}</definedName>
    <definedName name="_4A3__1" hidden="1">{#N/A,#N/A,FALSE,"단축1";#N/A,#N/A,FALSE,"단축2";#N/A,#N/A,FALSE,"단축3";#N/A,#N/A,FALSE,"장축";#N/A,#N/A,FALSE,"4WD"}</definedName>
    <definedName name="_4A3__1_1" hidden="1">{#N/A,#N/A,FALSE,"단축1";#N/A,#N/A,FALSE,"단축2";#N/A,#N/A,FALSE,"단축3";#N/A,#N/A,FALSE,"장축";#N/A,#N/A,FALSE,"4WD"}</definedName>
    <definedName name="_4A3__1_2" hidden="1">{#N/A,#N/A,FALSE,"단축1";#N/A,#N/A,FALSE,"단축2";#N/A,#N/A,FALSE,"단축3";#N/A,#N/A,FALSE,"장축";#N/A,#N/A,FALSE,"4WD"}</definedName>
    <definedName name="_4A3__1_3" hidden="1">{#N/A,#N/A,FALSE,"단축1";#N/A,#N/A,FALSE,"단축2";#N/A,#N/A,FALSE,"단축3";#N/A,#N/A,FALSE,"장축";#N/A,#N/A,FALSE,"4WD"}</definedName>
    <definedName name="_4A3__1_4" hidden="1">{#N/A,#N/A,FALSE,"단축1";#N/A,#N/A,FALSE,"단축2";#N/A,#N/A,FALSE,"단축3";#N/A,#N/A,FALSE,"장축";#N/A,#N/A,FALSE,"4WD"}</definedName>
    <definedName name="_4A3__2" hidden="1">{#N/A,#N/A,FALSE,"단축1";#N/A,#N/A,FALSE,"단축2";#N/A,#N/A,FALSE,"단축3";#N/A,#N/A,FALSE,"장축";#N/A,#N/A,FALSE,"4WD"}</definedName>
    <definedName name="_4A3__2_1" hidden="1">{#N/A,#N/A,FALSE,"단축1";#N/A,#N/A,FALSE,"단축2";#N/A,#N/A,FALSE,"단축3";#N/A,#N/A,FALSE,"장축";#N/A,#N/A,FALSE,"4WD"}</definedName>
    <definedName name="_4A3__2_2" hidden="1">{#N/A,#N/A,FALSE,"단축1";#N/A,#N/A,FALSE,"단축2";#N/A,#N/A,FALSE,"단축3";#N/A,#N/A,FALSE,"장축";#N/A,#N/A,FALSE,"4WD"}</definedName>
    <definedName name="_4A3__2_3" hidden="1">{#N/A,#N/A,FALSE,"단축1";#N/A,#N/A,FALSE,"단축2";#N/A,#N/A,FALSE,"단축3";#N/A,#N/A,FALSE,"장축";#N/A,#N/A,FALSE,"4WD"}</definedName>
    <definedName name="_4A3__2_4" hidden="1">{#N/A,#N/A,FALSE,"단축1";#N/A,#N/A,FALSE,"단축2";#N/A,#N/A,FALSE,"단축3";#N/A,#N/A,FALSE,"장축";#N/A,#N/A,FALSE,"4WD"}</definedName>
    <definedName name="_4A3__3" hidden="1">{#N/A,#N/A,FALSE,"단축1";#N/A,#N/A,FALSE,"단축2";#N/A,#N/A,FALSE,"단축3";#N/A,#N/A,FALSE,"장축";#N/A,#N/A,FALSE,"4WD"}</definedName>
    <definedName name="_4A3__4" hidden="1">{#N/A,#N/A,FALSE,"단축1";#N/A,#N/A,FALSE,"단축2";#N/A,#N/A,FALSE,"단축3";#N/A,#N/A,FALSE,"장축";#N/A,#N/A,FALSE,"4WD"}</definedName>
    <definedName name="_4A3__5" hidden="1">{#N/A,#N/A,FALSE,"단축1";#N/A,#N/A,FALSE,"단축2";#N/A,#N/A,FALSE,"단축3";#N/A,#N/A,FALSE,"장축";#N/A,#N/A,FALSE,"4WD"}</definedName>
    <definedName name="_5__123Graph_ACHART_13" localSheetId="3" hidden="1">[14]D!$H$184:$H$184</definedName>
    <definedName name="_5__123Graph_ACHART_13" hidden="1">#REF!</definedName>
    <definedName name="_50__123Graph_BCHART_16" localSheetId="3" hidden="1">[6]grafy!#REF!</definedName>
    <definedName name="_50__123Graph_BCHART_16" hidden="1">#REF!</definedName>
    <definedName name="_500ConstrLoanIntRate_36_1">#N/A</definedName>
    <definedName name="_501ConstrLoanIntRate_36_1_1">NA()</definedName>
    <definedName name="_502__FDSAUDITLINK__"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1"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1_1"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1_2"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1_3"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1_4"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2"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2_1"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2_2"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2_3"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2_4"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3"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4"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__FDSAUDITLINK___5" hidden="1">{"fdsup://IBCentral/FAT Viewer?action=UPDATE&amp;creator=factset&amp;DOC_NAME=fat:reuters_annual_source_window.fat&amp;display_string=Audit&amp;DYN_ARGS=TRUE&amp;VAR:ID1=G5876H10&amp;VAR:RCODE=LTTD&amp;VAR:SDATE=20090199&amp;VAR:FREQ=Y&amp;VAR:RELITEM=RP&amp;VAR:CURRENCY=USD&amp;VAR:CURRSOURCE=EXSHAR","E&amp;VAR:NATFREQ=ANNUAL&amp;VAR:RFIELD=FINALIZED&amp;VAR:DB_TYPE=&amp;VAR:UNITS=M&amp;window=popup&amp;width=450&amp;height=300&amp;START_MAXIMIZED=FALSE"}</definedName>
    <definedName name="_502ConstrLoanIntRate_37_1">#N/A</definedName>
    <definedName name="_503ConstrLoanIntRate_37_1_1">NA()</definedName>
    <definedName name="_504ConstrLoanIntRate_38_1">#N/A</definedName>
    <definedName name="_505ConstrLoanIntRate_38_1_1">NA()</definedName>
    <definedName name="_507ConstrLoanIntRate_4_1">NA()</definedName>
    <definedName name="_508ConstrLoanIntRate_5_1">NA()</definedName>
    <definedName name="_509CountryOwnership_15_1">NA()</definedName>
    <definedName name="_51__123Graph_BCHART_17" localSheetId="3" hidden="1">[6]grafy!#REF!</definedName>
    <definedName name="_51__123Graph_BCHART_17" hidden="1">#REF!</definedName>
    <definedName name="_51__FDSAUDITLINK__"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1"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1_1"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1_2"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1_3"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1_4"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2"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2_1"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2_2"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2_3"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2_4"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3"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4"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__FDSAUDITLINK___5" hidden="1">{"fdsup://IBCentral/FAT Viewer?action=UPDATE&amp;creator=factset&amp;DOC_NAME=fat:reuters_annual_source_window.fat&amp;display_string=Audit&amp;DYN_ARGS=TRUE&amp;VAR:ID1=605607&amp;VAR:RCODE=LMIN&amp;VAR:SDATE=20071299&amp;VAR:FREQ=Y&amp;VAR:RELITEM=RP&amp;VAR:CURRENCY=USD&amp;VAR:CURRSOURCE=EXSHARE&amp;","VAR:NATFREQ=ANNUAL&amp;VAR:RFIELD=FINALIZED&amp;VAR:DB_TYPE=&amp;VAR:UNITS=M&amp;window=popup&amp;width=450&amp;height=300&amp;START_MAXIMIZED=FALSE"}</definedName>
    <definedName name="_510CountryOwnership_19_1">NA()</definedName>
    <definedName name="_52__123Graph_BCHART_18" localSheetId="3" hidden="1">[6]grafy!#REF!</definedName>
    <definedName name="_52__123Graph_BCHART_18" hidden="1">#REF!</definedName>
    <definedName name="_521CountryOwnership_3_1">NA()</definedName>
    <definedName name="_53__123Graph_BCHART_19" localSheetId="3" hidden="1">[5]H!$B$80:$G$80</definedName>
    <definedName name="_53__123Graph_BCHART_19" hidden="1">#REF!</definedName>
    <definedName name="_54__123Graph_BCHART_2" localSheetId="3" hidden="1">'[11]grspotreba,trzby,mirauspor'!#REF!</definedName>
    <definedName name="_54__123Graph_BCHART_2" hidden="1">#REF!</definedName>
    <definedName name="_540CountryOwnership_41_1">#N/A</definedName>
    <definedName name="_541CountryOwnership_41_1_1">NA()</definedName>
    <definedName name="_544CountryOwnership2_15_1">NA()</definedName>
    <definedName name="_545CountryOwnership2_40_1">NA()</definedName>
    <definedName name="_546Currency_15_1">NA()</definedName>
    <definedName name="_547Currency_19_1">NA()</definedName>
    <definedName name="_55__123Graph_BCHART_20" localSheetId="3" hidden="1">[5]A!$B$11:$H$11</definedName>
    <definedName name="_55__123Graph_BCHART_20" hidden="1">#REF!</definedName>
    <definedName name="_558Currency_3_1">NA()</definedName>
    <definedName name="_56__123Graph_BCHART_22" localSheetId="3" hidden="1">'[6] data'!$F$30:$F$71</definedName>
    <definedName name="_56__123Graph_BCHART_22" hidden="1">#REF!</definedName>
    <definedName name="_57__123Graph_BCHART_23" localSheetId="3" hidden="1">[5]S!#REF!</definedName>
    <definedName name="_57__123Graph_BCHART_23" hidden="1">#REF!</definedName>
    <definedName name="_577Currency_41_1">#N/A</definedName>
    <definedName name="_578Currency_41_1_1">NA()</definedName>
    <definedName name="_58__123Graph_BCHART_24" localSheetId="3" hidden="1">[5]U!$C$5:$E$5</definedName>
    <definedName name="_58__123Graph_BCHART_24" hidden="1">#REF!</definedName>
    <definedName name="_581currency2_15_1">NA()</definedName>
    <definedName name="_582currency2_40_1">NA()</definedName>
    <definedName name="_583__FDSAUDITLINK__"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1"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1_1"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1_2"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1_3"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1_4"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2"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2_1"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2_2"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2_3"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2_4"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3"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4"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__FDSAUDITLINK___5" hidden="1">{"fdsup://IBCentral/FAT Viewer?action=UPDATE&amp;creator=factset&amp;DOC_NAME=fat:reuters_qtrly_source_window.fat&amp;display_string=Audit&amp;DYN_ARGS=TRUE&amp;VAR:ID1=63764010&amp;VAR:RCODE=LMIN&amp;VAR:SDATE=20090299&amp;VAR:FREQ=Quarterly&amp;VAR:RELITEM=RP&amp;VAR:CURRENCY=USD&amp;VAR:CURRSOURCE","=EXSHARE&amp;VAR:NATFREQ=QUARTERLY&amp;VAR:RFIELD=FINALIZED&amp;VAR:DB_TYPE=&amp;VAR:UNITS=M&amp;window=popup&amp;width=450&amp;height=300&amp;START_MAXIMIZED=FALSE"}</definedName>
    <definedName name="_583D._15_1">NA()</definedName>
    <definedName name="_584D._19_1">NA()</definedName>
    <definedName name="_59__123Graph_BCHART_25" localSheetId="3" hidden="1">[5]U!$B$11:$D$11</definedName>
    <definedName name="_59__123Graph_BCHART_25" hidden="1">#REF!</definedName>
    <definedName name="_595D._3_1">NA()</definedName>
    <definedName name="_599__FDSAUDITLINK__"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1"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1_1"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1_2"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1_3"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1_4"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2"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2_1"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2_2"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2_3"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2_4"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3"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4"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9__FDSAUDITLINK___5" hidden="1">{"fdsup://IBCentral/FAT Viewer?action=UPDATE&amp;creator=factset&amp;DOC_NAME=fat:reuters_annual_source_window.fat&amp;display_string=Audit&amp;DYN_ARGS=TRUE&amp;VAR:ID1=G5876H10&amp;VAR:RCODE=LMIN&amp;VAR:SDATE=20090199&amp;VAR:FREQ=Y&amp;VAR:RELITEM=RP&amp;VAR:CURRENCY=USD&amp;VAR:CURRSOURCE=EXSHAR","E&amp;VAR:NATFREQ=ANNUAL&amp;VAR:RFIELD=FINALIZED&amp;VAR:DB_TYPE=&amp;VAR:UNITS=M&amp;window=popup&amp;width=450&amp;height=300&amp;START_MAXIMIZED=FALSE"}</definedName>
    <definedName name="_59A._41_1">#N/A</definedName>
    <definedName name="_6__123Graph_AGRAF_4" hidden="1">#REF!</definedName>
    <definedName name="_6__123Graph_ACHART_14" localSheetId="3" hidden="1">[5]D!$E$58:$E$64</definedName>
    <definedName name="_6__123Graph_ACHART_14" hidden="1">#REF!</definedName>
    <definedName name="_6__123Graph_XGRAF_4" hidden="1">#REF!</definedName>
    <definedName name="_6__123Graph_XCHART_3" localSheetId="3" hidden="1">#REF!</definedName>
    <definedName name="_6__123Graph_XCHART_3" hidden="1">#REF!</definedName>
    <definedName name="_60__123Graph_BCHART_26" localSheetId="3" hidden="1">[5]H!$B$138:$H$138</definedName>
    <definedName name="_60__123Graph_BCHART_26" hidden="1">#REF!</definedName>
    <definedName name="_603__FDSAUDITLINK__"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1"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1_1"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1_2"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1_3"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1_4"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2"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2_1"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2_2"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2_3"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2_4"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3"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4"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3__FDSAUDITLINK___5" hidden="1">{"fdsup://IBCentral/FAT Viewer?action=UPDATE&amp;creator=factset&amp;DOC_NAME=fat:reuters_annual_source_window.fat&amp;display_string=Audit&amp;DYN_ARGS=TRUE&amp;VAR:ID1=605607&amp;VAR:RCODE=LTTD&amp;VAR:SDATE=20071299&amp;VAR:FREQ=Y&amp;VAR:RELITEM=RP&amp;VAR:CURRENCY=USD&amp;VAR:CURRSOURCE=EXSHARE&amp;","VAR:NATFREQ=ANNUAL&amp;VAR:RFIELD=FINALIZED&amp;VAR:DB_TYPE=&amp;VAR:UNITS=M&amp;window=popup&amp;width=450&amp;height=300&amp;START_MAXIMIZED=FALSE"}</definedName>
    <definedName name="_60A._41_1_1">NA()</definedName>
    <definedName name="_61__123Graph_BCHART_27" localSheetId="3" hidden="1">[5]K!$B$25:$D$25</definedName>
    <definedName name="_61__123Graph_BCHART_27" hidden="1">#REF!</definedName>
    <definedName name="_614D._41_1">#N/A</definedName>
    <definedName name="_615D._41_1_1">NA()</definedName>
    <definedName name="_618DailyAverage3_15_1">NA()</definedName>
    <definedName name="_619DailyAverage3_40_1">NA()</definedName>
    <definedName name="_62__123Graph_BCHART_28" localSheetId="3" hidden="1">[5]C!$I$9:$K$9</definedName>
    <definedName name="_62__123Graph_BCHART_28" hidden="1">#REF!</definedName>
    <definedName name="_620DATAY_3_1">NA()</definedName>
    <definedName name="_621DFFGHJ87_15_1">NA()</definedName>
    <definedName name="_622DFFGHJ87_40_1">NA()</definedName>
    <definedName name="_623E._15_1">NA()</definedName>
    <definedName name="_624E._19_1">NA()</definedName>
    <definedName name="_63__123Graph_BCHART_29" localSheetId="3" hidden="1">[5]P!$C$103:$J$103</definedName>
    <definedName name="_63__123Graph_BCHART_29" hidden="1">#REF!</definedName>
    <definedName name="_635E._3_1">NA()</definedName>
    <definedName name="_63a_15_1">NA()</definedName>
    <definedName name="_64__123Graph_BCHART_3" localSheetId="3" hidden="1">'[9]gr podil'!$B$5:$B$24</definedName>
    <definedName name="_64__123Graph_BCHART_3" hidden="1">#REF!</definedName>
    <definedName name="_64a_40_1">NA()</definedName>
    <definedName name="_65__123Graph_BCHART_30" localSheetId="3" hidden="1">[5]M!$B$60:$I$60</definedName>
    <definedName name="_65__123Graph_BCHART_30" hidden="1">#REF!</definedName>
    <definedName name="_654E._41_1">#N/A</definedName>
    <definedName name="_655E._41_1_1">NA()</definedName>
    <definedName name="_65A2_15_1">NA()</definedName>
    <definedName name="_66__123Graph_BCHART_31" localSheetId="3" hidden="1">[5]M!$B$89:$I$89</definedName>
    <definedName name="_66__123Graph_BCHART_31" hidden="1">#REF!</definedName>
    <definedName name="_661EquityIntRate_25_1">NA()</definedName>
    <definedName name="_662EquityIntRate_26_1">NA()</definedName>
    <definedName name="_663EquityIntRate_27_1">NA()</definedName>
    <definedName name="_664EquityIntRate_28_1">NA()</definedName>
    <definedName name="_665EquityIntRate_29_1">NA()</definedName>
    <definedName name="_666EquityIntRate_30_1">NA()</definedName>
    <definedName name="_667EquityIntRate_31_1">NA()</definedName>
    <definedName name="_668EquityIntRate_32_1">NA()</definedName>
    <definedName name="_669EquityIntRate_33_1">#N/A</definedName>
    <definedName name="_66A2_40_1">NA()</definedName>
    <definedName name="_67__123Graph_BCHART_32" localSheetId="3" hidden="1">[5]H!$B$146:$C$146</definedName>
    <definedName name="_67__123Graph_BCHART_32" hidden="1">#REF!</definedName>
    <definedName name="_670EquityIntRate_33_1_1">NA()</definedName>
    <definedName name="_671EquityIntRate_34_1">#N/A</definedName>
    <definedName name="_672EquityIntRate_34_1_1">NA()</definedName>
    <definedName name="_673EquityIntRate_35_1">#N/A</definedName>
    <definedName name="_674EquityIntRate_35_1_1">NA()</definedName>
    <definedName name="_675EquityIntRate_36_1">#N/A</definedName>
    <definedName name="_676EquityIntRate_36_1_1">NA()</definedName>
    <definedName name="_677EquityIntRate_37_1">#N/A</definedName>
    <definedName name="_678EquityIntRate_37_1_1">NA()</definedName>
    <definedName name="_679EquityIntRate_38_1">#N/A</definedName>
    <definedName name="_67ad_15_1">NA()</definedName>
    <definedName name="_68__123Graph_BCHART_33" localSheetId="3" hidden="1">[5]K!$B$24:$E$24</definedName>
    <definedName name="_68__123Graph_BCHART_33" hidden="1">#REF!</definedName>
    <definedName name="_680EquityIntRate_38_1_1">NA()</definedName>
    <definedName name="_682EquityIntRate_4_1">NA()</definedName>
    <definedName name="_683EquityIntRate_5_1">NA()</definedName>
    <definedName name="_684ExchangeRate_15_1">NA()</definedName>
    <definedName name="_685ExchangeRate_19_1">NA()</definedName>
    <definedName name="_68ad_40_1">NA()</definedName>
    <definedName name="_69__123Graph_BCHART_34" localSheetId="3" hidden="1">[6]grafy!#REF!</definedName>
    <definedName name="_69__123Graph_BCHART_34" hidden="1">#REF!</definedName>
    <definedName name="_696ExchangeRate_3_1">NA()</definedName>
    <definedName name="_69ag_15_1">NA()</definedName>
    <definedName name="_7__123Graph_ACHART_15" localSheetId="3" hidden="1">[6]grafy!$T$105:$T$121</definedName>
    <definedName name="_7__123Graph_ACHART_15" hidden="1">#REF!</definedName>
    <definedName name="_70__123Graph_BCHART_35" localSheetId="3" hidden="1">[5]H!$B$173:$C$173</definedName>
    <definedName name="_70__123Graph_BCHART_35" hidden="1">#REF!</definedName>
    <definedName name="_70ag_40_1">NA()</definedName>
    <definedName name="_71__123Graph_BCHART_36" localSheetId="3" hidden="1">[5]D!$B$112:$G$112</definedName>
    <definedName name="_71__123Graph_BCHART_36" hidden="1">#REF!</definedName>
    <definedName name="_715ExchangeRate_41_1">#N/A</definedName>
    <definedName name="_716ExchangeRate_41_1_1">NA()</definedName>
    <definedName name="_719F._15_1">NA()</definedName>
    <definedName name="_71B._15_1">NA()</definedName>
    <definedName name="_72__123Graph_BCHART_37" localSheetId="3" hidden="1">[5]S!#REF!</definedName>
    <definedName name="_72__123Graph_BCHART_37" hidden="1">#REF!</definedName>
    <definedName name="_720F._19_1">NA()</definedName>
    <definedName name="_72B._19_1">NA()</definedName>
    <definedName name="_73__123Graph_BCHART_38" localSheetId="3" hidden="1">[5]F!$B$59:$I$59</definedName>
    <definedName name="_73__123Graph_BCHART_38" hidden="1">#REF!</definedName>
    <definedName name="_731F._3_1">NA()</definedName>
    <definedName name="_74__123Graph_BCHART_39" localSheetId="3" hidden="1">[5]D!$B$155:$G$155</definedName>
    <definedName name="_74__123Graph_BCHART_39" hidden="1">#REF!</definedName>
    <definedName name="_75__123Graph_BCHART_4" localSheetId="3" hidden="1">'[9]gr HDPsez'!$F$6:$F$22</definedName>
    <definedName name="_75__123Graph_BCHART_4" hidden="1">#REF!</definedName>
    <definedName name="_750F._41_1">#N/A</definedName>
    <definedName name="_751F._41_1_1">NA()</definedName>
    <definedName name="_754f_15_1">NA()</definedName>
    <definedName name="_755f_40_1">NA()</definedName>
    <definedName name="_756fuck_15_1">NA()</definedName>
    <definedName name="_757fuck_40_1">NA()</definedName>
    <definedName name="_758fuck2_15_1">NA()</definedName>
    <definedName name="_759fuck2_40_1">NA()</definedName>
    <definedName name="_76__123Graph_BCHART_40" localSheetId="3" hidden="1">[6]grafy!#REF!</definedName>
    <definedName name="_76__123Graph_BCHART_40" hidden="1">#REF!</definedName>
    <definedName name="_760G._15_1">NA()</definedName>
    <definedName name="_761G._19_1">NA()</definedName>
    <definedName name="_77__123Graph_BCHART_41" localSheetId="3" hidden="1">[6]grafy!#REF!</definedName>
    <definedName name="_77__123Graph_BCHART_41" hidden="1">#REF!</definedName>
    <definedName name="_772G._3_1">NA()</definedName>
    <definedName name="_78__123Graph_BCHART_42" localSheetId="3" hidden="1">[6]grafy!#REF!</definedName>
    <definedName name="_78__123Graph_BCHART_42" hidden="1">#REF!</definedName>
    <definedName name="_79__123Graph_BCHART_5" localSheetId="3" hidden="1">[12]pracovni!$G$95:$G$111</definedName>
    <definedName name="_79__123Graph_BCHART_5" hidden="1">#REF!</definedName>
    <definedName name="_791G._41_1">#N/A</definedName>
    <definedName name="_792G._41_1_1">NA()</definedName>
    <definedName name="_798GBACA1_25_1">NA()</definedName>
    <definedName name="_799GBACA1_26_1">NA()</definedName>
    <definedName name="_8__123Graph_AGRAF_4" hidden="1">#REF!</definedName>
    <definedName name="_8__123Graph_ACHART_16" localSheetId="3" hidden="1">[5]D!$C$87:$C$90</definedName>
    <definedName name="_8__123Graph_ACHART_16" hidden="1">#REF!</definedName>
    <definedName name="_8__123Graph_XGRAF_5" hidden="1">#REF!</definedName>
    <definedName name="_80__123Graph_BCHART_6" localSheetId="3" hidden="1">[8]JMN!$B$2:$B$17</definedName>
    <definedName name="_80__123Graph_BCHART_6" hidden="1">#REF!</definedName>
    <definedName name="_800GBACA1_27_1">NA()</definedName>
    <definedName name="_801GBACA1_28_1">NA()</definedName>
    <definedName name="_802GBACA1_29_1">NA()</definedName>
    <definedName name="_803GBACA1_30_1">NA()</definedName>
    <definedName name="_804GBACA1_31_1">NA()</definedName>
    <definedName name="_805GBACA1_32_1">NA()</definedName>
    <definedName name="_806GBACA1_33_1">#N/A</definedName>
    <definedName name="_807GBACA1_33_1_1">NA()</definedName>
    <definedName name="_808GBACA1_34_1">#N/A</definedName>
    <definedName name="_809GBACA1_34_1_1">NA()</definedName>
    <definedName name="_81__123Graph_BCHART_7" localSheetId="3" hidden="1">'[9]gr HDPprvyr'!$B$3:$B$14</definedName>
    <definedName name="_81__123Graph_BCHART_7" hidden="1">#REF!</definedName>
    <definedName name="_810GBACA1_35_1">#N/A</definedName>
    <definedName name="_811GBACA1_35_1_1">NA()</definedName>
    <definedName name="_812GBACA1_36_1">#N/A</definedName>
    <definedName name="_813GBACA1_36_1_1">NA()</definedName>
    <definedName name="_814GBACA1_37_1">#N/A</definedName>
    <definedName name="_815GBACA1_37_1_1">NA()</definedName>
    <definedName name="_816GBACA1_38_1">#N/A</definedName>
    <definedName name="_817GBACA1_38_1_1">NA()</definedName>
    <definedName name="_819GBACA1_4_1">NA()</definedName>
    <definedName name="_82__123Graph_BCHART_8" localSheetId="3" hidden="1">'[9]gr HDPsez'!$C$6:$C$22</definedName>
    <definedName name="_82__123Graph_BCHART_8" hidden="1">#REF!</definedName>
    <definedName name="_820GBACA1_5_1">NA()</definedName>
    <definedName name="_824GBACA2_25_1">NA()</definedName>
    <definedName name="_825GBACA2_26_1">NA()</definedName>
    <definedName name="_826GBACA2_27_1">NA()</definedName>
    <definedName name="_827GBACA2_28_1">NA()</definedName>
    <definedName name="_828GBACA2_29_1">NA()</definedName>
    <definedName name="_829GBACA2_30_1">NA()</definedName>
    <definedName name="_83__123Graph_BCHART_9" localSheetId="3" hidden="1">'[9]gr ziskyaodpisy'!$D$5:$D$9</definedName>
    <definedName name="_83__123Graph_BCHART_9" hidden="1">#REF!</definedName>
    <definedName name="_830GBACA2_31_1">NA()</definedName>
    <definedName name="_831GBACA2_32_1">NA()</definedName>
    <definedName name="_832GBACA2_33_1">#N/A</definedName>
    <definedName name="_833GBACA2_33_1_1">NA()</definedName>
    <definedName name="_834GBACA2_34_1">#N/A</definedName>
    <definedName name="_835GBACA2_34_1_1">NA()</definedName>
    <definedName name="_836GBACA2_35_1">#N/A</definedName>
    <definedName name="_837GBACA2_35_1_1">NA()</definedName>
    <definedName name="_838GBACA2_36_1">#N/A</definedName>
    <definedName name="_839GBACA2_36_1_1">NA()</definedName>
    <definedName name="_83B._3_1">NA()</definedName>
    <definedName name="_84__123Graph_CCHART_1" localSheetId="3" hidden="1">[7]A!$C$7:$S$7</definedName>
    <definedName name="_84__123Graph_CCHART_1" hidden="1">#REF!</definedName>
    <definedName name="_840GBACA2_37_1">#N/A</definedName>
    <definedName name="_841GBACA2_37_1_1">NA()</definedName>
    <definedName name="_842GBACA2_38_1">#N/A</definedName>
    <definedName name="_843GBACA2_38_1_1">NA()</definedName>
    <definedName name="_845GBACA2_4_1">NA()</definedName>
    <definedName name="_846GBACA2_5_1">NA()</definedName>
    <definedName name="_85__123Graph_CCHART_10" localSheetId="3" hidden="1">[12]pracovni!$G$49:$G$62</definedName>
    <definedName name="_85__123Graph_CCHART_10" hidden="1">#REF!</definedName>
    <definedName name="_850GBACA3_25_1">NA()</definedName>
    <definedName name="_851GBACA3_26_1">NA()</definedName>
    <definedName name="_852GBACA3_27_1">NA()</definedName>
    <definedName name="_853GBACA3_28_1">NA()</definedName>
    <definedName name="_854GBACA3_29_1">NA()</definedName>
    <definedName name="_855GBACA3_30_1">NA()</definedName>
    <definedName name="_856GBACA3_31_1">NA()</definedName>
    <definedName name="_857GBACA3_32_1">NA()</definedName>
    <definedName name="_858GBACA3_33_1">#N/A</definedName>
    <definedName name="_859GBACA3_33_1_1">NA()</definedName>
    <definedName name="_86__123Graph_CCHART_11" localSheetId="3" hidden="1">[15]nezaměstnaní!$N$145:$N$176</definedName>
    <definedName name="_86__123Graph_CCHART_11" hidden="1">#REF!</definedName>
    <definedName name="_860GBACA3_34_1">#N/A</definedName>
    <definedName name="_861GBACA3_34_1_1">NA()</definedName>
    <definedName name="_862GBACA3_35_1">#N/A</definedName>
    <definedName name="_863GBACA3_35_1_1">NA()</definedName>
    <definedName name="_864GBACA3_36_1">#N/A</definedName>
    <definedName name="_865GBACA3_36_1_1">NA()</definedName>
    <definedName name="_866GBACA3_37_1">#N/A</definedName>
    <definedName name="_867GBACA3_37_1_1">NA()</definedName>
    <definedName name="_868GBACA3_38_1">#N/A</definedName>
    <definedName name="_869GBACA3_38_1_1">NA()</definedName>
    <definedName name="_87__123Graph_CCHART_12" localSheetId="3" hidden="1">[13]H!$B$47:$G$47</definedName>
    <definedName name="_87__123Graph_CCHART_12" hidden="1">#REF!</definedName>
    <definedName name="_871GBACA3_4_1">NA()</definedName>
    <definedName name="_872GBACA3_5_1">NA()</definedName>
    <definedName name="_876GLAFA1_25_1">NA()</definedName>
    <definedName name="_877GLAFA1_26_1">NA()</definedName>
    <definedName name="_878GLAFA1_27_1">NA()</definedName>
    <definedName name="_879GLAFA1_28_1">NA()</definedName>
    <definedName name="_88__123Graph_CCHART_13" localSheetId="3" hidden="1">[14]D!$F$150:$F$161</definedName>
    <definedName name="_88__123Graph_CCHART_13" hidden="1">#REF!</definedName>
    <definedName name="_880GLAFA1_29_1">NA()</definedName>
    <definedName name="_881GLAFA1_30_1">NA()</definedName>
    <definedName name="_882GLAFA1_31_1">NA()</definedName>
    <definedName name="_883GLAFA1_32_1">NA()</definedName>
    <definedName name="_884GLAFA1_33_1">#N/A</definedName>
    <definedName name="_885GLAFA1_33_1_1">NA()</definedName>
    <definedName name="_886GLAFA1_34_1">#N/A</definedName>
    <definedName name="_887GLAFA1_34_1_1">NA()</definedName>
    <definedName name="_888GLAFA1_35_1">#N/A</definedName>
    <definedName name="_889GLAFA1_35_1_1">NA()</definedName>
    <definedName name="_89__123Graph_CCHART_14" localSheetId="3" hidden="1">[13]H!$B$47:$G$47</definedName>
    <definedName name="_89__123Graph_CCHART_14" hidden="1">#REF!</definedName>
    <definedName name="_890GLAFA1_36_1">#N/A</definedName>
    <definedName name="_891GLAFA1_36_1_1">NA()</definedName>
    <definedName name="_892GLAFA1_37_1">#N/A</definedName>
    <definedName name="_893GLAFA1_37_1_1">NA()</definedName>
    <definedName name="_894GLAFA1_38_1">#N/A</definedName>
    <definedName name="_895GLAFA1_38_1_1">NA()</definedName>
    <definedName name="_897GLAFA1_4_1">NA()</definedName>
    <definedName name="_898GLAFA1_5_1">NA()</definedName>
    <definedName name="_8B3_" hidden="1">{#N/A,#N/A,FALSE,"단축1";#N/A,#N/A,FALSE,"단축2";#N/A,#N/A,FALSE,"단축3";#N/A,#N/A,FALSE,"장축";#N/A,#N/A,FALSE,"4WD"}</definedName>
    <definedName name="_8B3__1" hidden="1">{#N/A,#N/A,FALSE,"단축1";#N/A,#N/A,FALSE,"단축2";#N/A,#N/A,FALSE,"단축3";#N/A,#N/A,FALSE,"장축";#N/A,#N/A,FALSE,"4WD"}</definedName>
    <definedName name="_8B3__1_1" hidden="1">{#N/A,#N/A,FALSE,"단축1";#N/A,#N/A,FALSE,"단축2";#N/A,#N/A,FALSE,"단축3";#N/A,#N/A,FALSE,"장축";#N/A,#N/A,FALSE,"4WD"}</definedName>
    <definedName name="_8B3__1_2" hidden="1">{#N/A,#N/A,FALSE,"단축1";#N/A,#N/A,FALSE,"단축2";#N/A,#N/A,FALSE,"단축3";#N/A,#N/A,FALSE,"장축";#N/A,#N/A,FALSE,"4WD"}</definedName>
    <definedName name="_8B3__1_3" hidden="1">{#N/A,#N/A,FALSE,"단축1";#N/A,#N/A,FALSE,"단축2";#N/A,#N/A,FALSE,"단축3";#N/A,#N/A,FALSE,"장축";#N/A,#N/A,FALSE,"4WD"}</definedName>
    <definedName name="_8B3__1_4" hidden="1">{#N/A,#N/A,FALSE,"단축1";#N/A,#N/A,FALSE,"단축2";#N/A,#N/A,FALSE,"단축3";#N/A,#N/A,FALSE,"장축";#N/A,#N/A,FALSE,"4WD"}</definedName>
    <definedName name="_8B3__2" hidden="1">{#N/A,#N/A,FALSE,"단축1";#N/A,#N/A,FALSE,"단축2";#N/A,#N/A,FALSE,"단축3";#N/A,#N/A,FALSE,"장축";#N/A,#N/A,FALSE,"4WD"}</definedName>
    <definedName name="_8B3__2_1" hidden="1">{#N/A,#N/A,FALSE,"단축1";#N/A,#N/A,FALSE,"단축2";#N/A,#N/A,FALSE,"단축3";#N/A,#N/A,FALSE,"장축";#N/A,#N/A,FALSE,"4WD"}</definedName>
    <definedName name="_8B3__2_2" hidden="1">{#N/A,#N/A,FALSE,"단축1";#N/A,#N/A,FALSE,"단축2";#N/A,#N/A,FALSE,"단축3";#N/A,#N/A,FALSE,"장축";#N/A,#N/A,FALSE,"4WD"}</definedName>
    <definedName name="_8B3__2_3" hidden="1">{#N/A,#N/A,FALSE,"단축1";#N/A,#N/A,FALSE,"단축2";#N/A,#N/A,FALSE,"단축3";#N/A,#N/A,FALSE,"장축";#N/A,#N/A,FALSE,"4WD"}</definedName>
    <definedName name="_8B3__2_4" hidden="1">{#N/A,#N/A,FALSE,"단축1";#N/A,#N/A,FALSE,"단축2";#N/A,#N/A,FALSE,"단축3";#N/A,#N/A,FALSE,"장축";#N/A,#N/A,FALSE,"4WD"}</definedName>
    <definedName name="_8B3__3" hidden="1">{#N/A,#N/A,FALSE,"단축1";#N/A,#N/A,FALSE,"단축2";#N/A,#N/A,FALSE,"단축3";#N/A,#N/A,FALSE,"장축";#N/A,#N/A,FALSE,"4WD"}</definedName>
    <definedName name="_8B3__4" hidden="1">{#N/A,#N/A,FALSE,"단축1";#N/A,#N/A,FALSE,"단축2";#N/A,#N/A,FALSE,"단축3";#N/A,#N/A,FALSE,"장축";#N/A,#N/A,FALSE,"4WD"}</definedName>
    <definedName name="_8B3__5" hidden="1">{#N/A,#N/A,FALSE,"단축1";#N/A,#N/A,FALSE,"단축2";#N/A,#N/A,FALSE,"단축3";#N/A,#N/A,FALSE,"장축";#N/A,#N/A,FALSE,"4WD"}</definedName>
    <definedName name="_9__123Graph_ACHART_17" localSheetId="3" hidden="1">[6]grafy!#REF!</definedName>
    <definedName name="_9__123Graph_ACHART_17" hidden="1">#REF!</definedName>
    <definedName name="_9__123Graph_XCHART_4" localSheetId="3" hidden="1">#REF!</definedName>
    <definedName name="_9__123Graph_XCHART_4" hidden="1">#REF!</definedName>
    <definedName name="_90__123Graph_CCHART_17" localSheetId="3" hidden="1">[6]grafy!#REF!</definedName>
    <definedName name="_90__123Graph_CCHART_17" hidden="1">#REF!</definedName>
    <definedName name="_902GLAFA10_25_1">NA()</definedName>
    <definedName name="_903GLAFA10_26_1">NA()</definedName>
    <definedName name="_904GLAFA10_27_1">NA()</definedName>
    <definedName name="_905GLAFA10_28_1">NA()</definedName>
    <definedName name="_906GLAFA10_29_1">NA()</definedName>
    <definedName name="_907GLAFA10_30_1">NA()</definedName>
    <definedName name="_908GLAFA10_31_1">NA()</definedName>
    <definedName name="_909GLAFA10_32_1">NA()</definedName>
    <definedName name="_91__123Graph_CCHART_18" localSheetId="3" hidden="1">[6]grafy!#REF!</definedName>
    <definedName name="_91__123Graph_CCHART_18" hidden="1">#REF!</definedName>
    <definedName name="_910GLAFA10_33_1">#N/A</definedName>
    <definedName name="_911GLAFA10_33_1_1">NA()</definedName>
    <definedName name="_912GLAFA10_34_1">#N/A</definedName>
    <definedName name="_913GLAFA10_34_1_1">NA()</definedName>
    <definedName name="_914GLAFA10_35_1">#N/A</definedName>
    <definedName name="_915GLAFA10_35_1_1">NA()</definedName>
    <definedName name="_916GLAFA10_36_1">#N/A</definedName>
    <definedName name="_917GLAFA10_36_1_1">NA()</definedName>
    <definedName name="_918GLAFA10_37_1">#N/A</definedName>
    <definedName name="_919GLAFA10_37_1_1">NA()</definedName>
    <definedName name="_92__123Graph_CCHART_19" localSheetId="3" hidden="1">[5]H!$B$81:$G$81</definedName>
    <definedName name="_92__123Graph_CCHART_19" hidden="1">#REF!</definedName>
    <definedName name="_920GLAFA10_38_1">#N/A</definedName>
    <definedName name="_921GLAFA10_38_1_1">NA()</definedName>
    <definedName name="_923GLAFA10_4_1">NA()</definedName>
    <definedName name="_924GLAFA10_5_1">NA()</definedName>
    <definedName name="_928GLAFA11_25_1">NA()</definedName>
    <definedName name="_929GLAFA11_26_1">NA()</definedName>
    <definedName name="_93__123Graph_CCHART_2" hidden="1">#N/A</definedName>
    <definedName name="_930GLAFA11_27_1">NA()</definedName>
    <definedName name="_931GLAFA11_28_1">NA()</definedName>
    <definedName name="_932GLAFA11_29_1">NA()</definedName>
    <definedName name="_933GLAFA11_30_1">NA()</definedName>
    <definedName name="_934GLAFA11_31_1">NA()</definedName>
    <definedName name="_935GLAFA11_32_1">NA()</definedName>
    <definedName name="_936GLAFA11_33_1">#N/A</definedName>
    <definedName name="_937GLAFA11_33_1_1">NA()</definedName>
    <definedName name="_938GLAFA11_34_1">#N/A</definedName>
    <definedName name="_939GLAFA11_34_1_1">NA()</definedName>
    <definedName name="_94__123Graph_CCHART_20" localSheetId="3" hidden="1">[5]A!$B$12:$H$12</definedName>
    <definedName name="_94__123Graph_CCHART_20" hidden="1">#REF!</definedName>
    <definedName name="_940GLAFA11_35_1">#N/A</definedName>
    <definedName name="_941GLAFA11_35_1_1">NA()</definedName>
    <definedName name="_942GLAFA11_36_1">#N/A</definedName>
    <definedName name="_943GLAFA11_36_1_1">NA()</definedName>
    <definedName name="_944GLAFA11_37_1">#N/A</definedName>
    <definedName name="_945GLAFA11_37_1_1">NA()</definedName>
    <definedName name="_946GLAFA11_38_1">#N/A</definedName>
    <definedName name="_947GLAFA11_38_1_1">NA()</definedName>
    <definedName name="_949GLAFA11_4_1">NA()</definedName>
    <definedName name="_95__123Graph_CCHART_22" localSheetId="3" hidden="1">'[6] data'!$G$30:$G$71</definedName>
    <definedName name="_95__123Graph_CCHART_22" hidden="1">#REF!</definedName>
    <definedName name="_950GLAFA11_5_1">NA()</definedName>
    <definedName name="_954GLAFA15_25_1">NA()</definedName>
    <definedName name="_955GLAFA15_26_1">NA()</definedName>
    <definedName name="_956GLAFA15_27_1">NA()</definedName>
    <definedName name="_957GLAFA15_28_1">NA()</definedName>
    <definedName name="_958GLAFA15_29_1">NA()</definedName>
    <definedName name="_959GLAFA15_30_1">NA()</definedName>
    <definedName name="_96__123Graph_CCHART_23" localSheetId="3" hidden="1">[5]S!#REF!</definedName>
    <definedName name="_96__123Graph_CCHART_23" hidden="1">#REF!</definedName>
    <definedName name="_960GLAFA15_31_1">NA()</definedName>
    <definedName name="_961GLAFA15_32_1">NA()</definedName>
    <definedName name="_962GLAFA15_33_1">#N/A</definedName>
    <definedName name="_963GLAFA15_33_1_1">NA()</definedName>
    <definedName name="_964GLAFA15_34_1">#N/A</definedName>
    <definedName name="_965GLAFA15_34_1_1">NA()</definedName>
    <definedName name="_966GLAFA15_35_1">#N/A</definedName>
    <definedName name="_967GLAFA15_35_1_1">NA()</definedName>
    <definedName name="_968GLAFA15_36_1">#N/A</definedName>
    <definedName name="_969GLAFA15_36_1_1">NA()</definedName>
    <definedName name="_97__123Graph_CCHART_24" localSheetId="3" hidden="1">[5]U!$C$6:$E$6</definedName>
    <definedName name="_97__123Graph_CCHART_24" hidden="1">#REF!</definedName>
    <definedName name="_970GLAFA15_37_1">#N/A</definedName>
    <definedName name="_971GLAFA15_37_1_1">NA()</definedName>
    <definedName name="_972GLAFA15_38_1">#N/A</definedName>
    <definedName name="_973GLAFA15_38_1_1">NA()</definedName>
    <definedName name="_975GLAFA15_4_1">NA()</definedName>
    <definedName name="_976GLAFA15_5_1">NA()</definedName>
    <definedName name="_98__123Graph_CCHART_25" localSheetId="3" hidden="1">[5]U!$B$12:$D$12</definedName>
    <definedName name="_98__123Graph_CCHART_25" hidden="1">#REF!</definedName>
    <definedName name="_980GLAFA16_25_1">NA()</definedName>
    <definedName name="_981GLAFA16_26_1">NA()</definedName>
    <definedName name="_982GLAFA16_27_1">NA()</definedName>
    <definedName name="_983GLAFA16_28_1">NA()</definedName>
    <definedName name="_984GLAFA16_29_1">NA()</definedName>
    <definedName name="_985GLAFA16_30_1">NA()</definedName>
    <definedName name="_986GLAFA16_31_1">NA()</definedName>
    <definedName name="_987GLAFA16_32_1">NA()</definedName>
    <definedName name="_988GLAFA16_33_1">#N/A</definedName>
    <definedName name="_989GLAFA16_33_1_1">NA()</definedName>
    <definedName name="_99__123Graph_CCHART_26" localSheetId="3" hidden="1">[5]H!$B$139:$H$139</definedName>
    <definedName name="_99__123Graph_CCHART_26" hidden="1">#REF!</definedName>
    <definedName name="_990GLAFA16_34_1">#N/A</definedName>
    <definedName name="_991GLAFA16_34_1_1">NA()</definedName>
    <definedName name="_992GLAFA16_35_1">#N/A</definedName>
    <definedName name="_993GLAFA16_35_1_1">NA()</definedName>
    <definedName name="_994GLAFA16_36_1">#N/A</definedName>
    <definedName name="_995GLAFA16_36_1_1">NA()</definedName>
    <definedName name="_996GLAFA16_37_1">#N/A</definedName>
    <definedName name="_997GLAFA16_37_1_1">NA()</definedName>
    <definedName name="_998GLAFA16_38_1">#N/A</definedName>
    <definedName name="_999GLAFA16_38_1_1">NA()</definedName>
    <definedName name="_a1" localSheetId="10" hidden="1">{#N/A,#N/A,FALSE,"A";#N/A,#N/A,FALSE,"List1";#N/A,#N/A,FALSE,"List2"}</definedName>
    <definedName name="_a1" localSheetId="9" hidden="1">{#N/A,#N/A,FALSE,"A";#N/A,#N/A,FALSE,"List1";#N/A,#N/A,FALSE,"List2"}</definedName>
    <definedName name="_a1" localSheetId="11" hidden="1">{#N/A,#N/A,FALSE,"A";#N/A,#N/A,FALSE,"List1";#N/A,#N/A,FALSE,"List2"}</definedName>
    <definedName name="_a1" localSheetId="3" hidden="1">{#N/A,#N/A,FALSE,"A";#N/A,#N/A,FALSE,"List1";#N/A,#N/A,FALSE,"List2"}</definedName>
    <definedName name="_a1" hidden="1">{#N/A,#N/A,FALSE,"A";#N/A,#N/A,FALSE,"List1";#N/A,#N/A,FALSE,"List2"}</definedName>
    <definedName name="_aaa1">#REF!</definedName>
    <definedName name="_aaa1_1">"#REF!"</definedName>
    <definedName name="_AktObd" localSheetId="3">#REF!</definedName>
    <definedName name="_AktObd">#REF!</definedName>
    <definedName name="_AktObd1" localSheetId="3">#REF!</definedName>
    <definedName name="_AktObd1">#REF!</definedName>
    <definedName name="_AktObd10" localSheetId="3">#REF!</definedName>
    <definedName name="_AktObd10">#REF!</definedName>
    <definedName name="_AktObd11">#REF!</definedName>
    <definedName name="_AktObd12">#REF!</definedName>
    <definedName name="_AktObd2">#REF!</definedName>
    <definedName name="_AktObd3">#REF!</definedName>
    <definedName name="_AktObd4">#REF!</definedName>
    <definedName name="_AktObd5">#REF!</definedName>
    <definedName name="_AktObd6">#REF!</definedName>
    <definedName name="_AktObd7">#REF!</definedName>
    <definedName name="_AktObd8">#REF!</definedName>
    <definedName name="_AktObd9">#REF!</definedName>
    <definedName name="_BPK1">#REF!</definedName>
    <definedName name="_BPK2">#REF!</definedName>
    <definedName name="_BPK3">#REF!</definedName>
    <definedName name="_CoA1997" localSheetId="3">[3]!_xlbgnm.CoA1997</definedName>
    <definedName name="_CoA1997">#REF!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eur06">#REF!</definedName>
    <definedName name="_eur07">#REF!</definedName>
    <definedName name="_eur08">#REF!</definedName>
    <definedName name="_F36" hidden="1">#NAME?</definedName>
    <definedName name="_F37" hidden="1">#NAME?</definedName>
    <definedName name="_F38" hidden="1">#NAME?</definedName>
    <definedName name="_F39" hidden="1">#NAME?</definedName>
    <definedName name="_F40" hidden="1">#NAME?</definedName>
    <definedName name="_F41" hidden="1">#NAME?</definedName>
    <definedName name="_F42" hidden="1">#NAME?</definedName>
    <definedName name="_F43" hidden="1">#NAME?</definedName>
    <definedName name="_F44" hidden="1">#NAME?</definedName>
    <definedName name="_F45" hidden="1">#NAME?</definedName>
    <definedName name="_F46" hidden="1">#NAME?</definedName>
    <definedName name="_F47" hidden="1">#NAME?</definedName>
    <definedName name="_F48" hidden="1">#NAME?</definedName>
    <definedName name="_F49" hidden="1">#NAME?</definedName>
    <definedName name="_F50" hidden="1">#NAME?</definedName>
    <definedName name="_F51" hidden="1">#NAME?</definedName>
    <definedName name="_F52" hidden="1">#NAME?</definedName>
    <definedName name="_F53" hidden="1">#NAME?</definedName>
    <definedName name="_F54" hidden="1">#NAME?</definedName>
    <definedName name="_F55" hidden="1">#NAME?</definedName>
    <definedName name="_F56" hidden="1">#NAME?</definedName>
    <definedName name="_F57" hidden="1">#NAME?</definedName>
    <definedName name="_F58" hidden="1">#NAME?</definedName>
    <definedName name="_F60" hidden="1">#NAME?</definedName>
    <definedName name="_F61" hidden="1">#NAME?</definedName>
    <definedName name="_F62" hidden="1">#NAME?</definedName>
    <definedName name="_F63" hidden="1">#NAME?</definedName>
    <definedName name="_F64" hidden="1">#NAME?</definedName>
    <definedName name="_Fill" localSheetId="3" hidden="1">#REF!</definedName>
    <definedName name="_Fill" hidden="1">#REF!</definedName>
    <definedName name="_xlnm._FilterDatabase" localSheetId="4" hidden="1">'Movité věci'!$A$7:$T$131</definedName>
    <definedName name="_ii1" localSheetId="10" hidden="1">{"glc1",#N/A,FALSE,"GLC";"glc2",#N/A,FALSE,"GLC";"glc3",#N/A,FALSE,"GLC";"glc4",#N/A,FALSE,"GLC";"glc5",#N/A,FALSE,"GLC"}</definedName>
    <definedName name="_ii1" localSheetId="9" hidden="1">{"glc1",#N/A,FALSE,"GLC";"glc2",#N/A,FALSE,"GLC";"glc3",#N/A,FALSE,"GLC";"glc4",#N/A,FALSE,"GLC";"glc5",#N/A,FALSE,"GLC"}</definedName>
    <definedName name="_ii1" localSheetId="11" hidden="1">{"glc1",#N/A,FALSE,"GLC";"glc2",#N/A,FALSE,"GLC";"glc3",#N/A,FALSE,"GLC";"glc4",#N/A,FALSE,"GLC";"glc5",#N/A,FALSE,"GLC"}</definedName>
    <definedName name="_ii1" localSheetId="3" hidden="1">{"glc1",#N/A,FALSE,"GLC";"glc2",#N/A,FALSE,"GLC";"glc3",#N/A,FALSE,"GLC";"glc4",#N/A,FALSE,"GLC";"glc5",#N/A,FALSE,"GLC"}</definedName>
    <definedName name="_ii1" hidden="1">{"glc1",#N/A,FALSE,"GLC";"glc2",#N/A,FALSE,"GLC";"glc3",#N/A,FALSE,"GLC";"glc4",#N/A,FALSE,"GLC";"glc5",#N/A,FALSE,"GLC"}</definedName>
    <definedName name="_Key1" localSheetId="3" hidden="1">[5]B!#REF!</definedName>
    <definedName name="_Key1" hidden="1">#REF!</definedName>
    <definedName name="_KS102" localSheetId="9">#REF!</definedName>
    <definedName name="_KS102" localSheetId="4">#REF!</definedName>
    <definedName name="_KS102">#REF!</definedName>
    <definedName name="_KS108" localSheetId="9">#REF!</definedName>
    <definedName name="_KS108">#REF!</definedName>
    <definedName name="_KS111" localSheetId="9">#REF!</definedName>
    <definedName name="_KS111">#REF!</definedName>
    <definedName name="_KS112" localSheetId="9">#REF!</definedName>
    <definedName name="_KS112">#REF!</definedName>
    <definedName name="_KS116" localSheetId="9">#REF!</definedName>
    <definedName name="_KS116">#REF!</definedName>
    <definedName name="_ll15">#REF!</definedName>
    <definedName name="_MOD11">#REF!</definedName>
    <definedName name="_ND121" localSheetId="9">#REF!</definedName>
    <definedName name="_ND121">#REF!</definedName>
    <definedName name="_NK121" localSheetId="9">#REF!</definedName>
    <definedName name="_NK121">#REF!</definedName>
    <definedName name="_NS101" localSheetId="9">#REF!</definedName>
    <definedName name="_NS101">#REF!</definedName>
    <definedName name="_NS102" localSheetId="9">#REF!</definedName>
    <definedName name="_NS102">#REF!</definedName>
    <definedName name="_NS108" localSheetId="9">#REF!</definedName>
    <definedName name="_NS108">#REF!</definedName>
    <definedName name="_NS111" localSheetId="9">#REF!</definedName>
    <definedName name="_NS111">#REF!</definedName>
    <definedName name="_NS112" localSheetId="9">#REF!</definedName>
    <definedName name="_NS112">#REF!</definedName>
    <definedName name="_NS116" localSheetId="9">#REF!</definedName>
    <definedName name="_NS116">#REF!</definedName>
    <definedName name="_Nv1">38670.4754354167</definedName>
    <definedName name="_Nv11">38672.7665268519</definedName>
    <definedName name="_Nv12">0.00110879629937699</definedName>
    <definedName name="_Nv2">0.00305937499797437</definedName>
    <definedName name="_Nv20">38672.7679346065</definedName>
    <definedName name="_Nv21">0.00138391203654464</definedName>
    <definedName name="_Nv3">38670.4723668981</definedName>
    <definedName name="_Nv4">0.00262638888671063</definedName>
    <definedName name="_ok" hidden="1">#REF!</definedName>
    <definedName name="_Order1" hidden="1">0</definedName>
    <definedName name="_Order2" hidden="1">255</definedName>
    <definedName name="_ph678">#REF!</definedName>
    <definedName name="_ph9375">#REF!</definedName>
    <definedName name="_PL1" localSheetId="3">#REF!</definedName>
    <definedName name="_PL1">#REF!</definedName>
    <definedName name="_PL2" localSheetId="3">#REF!</definedName>
    <definedName name="_PL2">#REF!</definedName>
    <definedName name="_POM10" localSheetId="3">#REF!</definedName>
    <definedName name="_POM10">#REF!</definedName>
    <definedName name="_POM11">#REF!</definedName>
    <definedName name="_px50" localSheetId="9">#REF!</definedName>
    <definedName name="_px50">#REF!</definedName>
    <definedName name="_Regression_Out" localSheetId="3" hidden="1">'[15]produkt a mzda'!$AJ$25</definedName>
    <definedName name="_Regression_Out" hidden="1">#REF!</definedName>
    <definedName name="_Regression_X" localSheetId="3" hidden="1">'[15]produkt a mzda'!$AE$25:$AE$37</definedName>
    <definedName name="_Regression_X" hidden="1">#REF!</definedName>
    <definedName name="_Regression_Y" localSheetId="3" hidden="1">'[15]produkt a mzda'!$AG$25:$AG$37</definedName>
    <definedName name="_Regression_Y" hidden="1">#REF!</definedName>
    <definedName name="_SD121" localSheetId="9">#REF!</definedName>
    <definedName name="_SD121">#REF!</definedName>
    <definedName name="_SD122" localSheetId="9">#REF!</definedName>
    <definedName name="_SD122">#REF!</definedName>
    <definedName name="_SK121" localSheetId="9">#REF!</definedName>
    <definedName name="_SK121">#REF!</definedName>
    <definedName name="_SK122" localSheetId="9">#REF!</definedName>
    <definedName name="_SK122">#REF!</definedName>
    <definedName name="_Sort" localSheetId="3" hidden="1">[5]B!#REF!</definedName>
    <definedName name="_Sort" hidden="1">#REF!</definedName>
    <definedName name="_Tok1" localSheetId="9">#REF!</definedName>
    <definedName name="_Tok1">#REF!</definedName>
    <definedName name="_Tok2" localSheetId="9">#REF!</definedName>
    <definedName name="_Tok2">#REF!</definedName>
    <definedName name="a" localSheetId="10" hidden="1">{#N/A,#N/A,FALSE,"List1";#N/A,#N/A,FALSE,"List2";#N/A,#N/A,FALSE,"List3";#N/A,#N/A,FALSE,"List4";#N/A,#N/A,FALSE,"List5";#N/A,#N/A,FALSE,"List11"}</definedName>
    <definedName name="a" localSheetId="9" hidden="1">{#N/A,#N/A,FALSE,"List1";#N/A,#N/A,FALSE,"List2";#N/A,#N/A,FALSE,"List3";#N/A,#N/A,FALSE,"List4";#N/A,#N/A,FALSE,"List5";#N/A,#N/A,FALSE,"List11"}</definedName>
    <definedName name="a" localSheetId="11" hidden="1">{#N/A,#N/A,FALSE,"List1";#N/A,#N/A,FALSE,"List2";#N/A,#N/A,FALSE,"List3";#N/A,#N/A,FALSE,"List4";#N/A,#N/A,FALSE,"List5";#N/A,#N/A,FALSE,"List11"}</definedName>
    <definedName name="a" localSheetId="4" hidden="1">{#N/A,#N/A,FALSE,"List1";#N/A,#N/A,FALSE,"List2";#N/A,#N/A,FALSE,"List3";#N/A,#N/A,FALSE,"List4";#N/A,#N/A,FALSE,"List5";#N/A,#N/A,FALSE,"List11"}</definedName>
    <definedName name="a" localSheetId="3" hidden="1">{#N/A,#N/A,FALSE,"List1";#N/A,#N/A,FALSE,"List2";#N/A,#N/A,FALSE,"List3";#N/A,#N/A,FALSE,"List4";#N/A,#N/A,FALSE,"List5";#N/A,#N/A,FALSE,"List11"}</definedName>
    <definedName name="a" hidden="1">{#N/A,#N/A,FALSE,"List1";#N/A,#N/A,FALSE,"List2";#N/A,#N/A,FALSE,"List3";#N/A,#N/A,FALSE,"List4";#N/A,#N/A,FALSE,"List5";#N/A,#N/A,FALSE,"List11"}</definedName>
    <definedName name="a...z">#REF!</definedName>
    <definedName name="A._1">#N/A</definedName>
    <definedName name="A._1_3">NA()</definedName>
    <definedName name="A._12">#N/A</definedName>
    <definedName name="A._12_3">NA()</definedName>
    <definedName name="A._13">#N/A</definedName>
    <definedName name="A._13_3">NA()</definedName>
    <definedName name="A._14">#N/A</definedName>
    <definedName name="A._14_3">NA()</definedName>
    <definedName name="A._15">#N/A</definedName>
    <definedName name="A._15_3">NA()</definedName>
    <definedName name="A._16">#N/A</definedName>
    <definedName name="A._16_1">NA()</definedName>
    <definedName name="A._18">#N/A</definedName>
    <definedName name="A._18_1">NA()</definedName>
    <definedName name="A._19">#N/A</definedName>
    <definedName name="A._19_1">NA()</definedName>
    <definedName name="A._2">#N/A</definedName>
    <definedName name="A._2_3">NA()</definedName>
    <definedName name="A._3">#N/A</definedName>
    <definedName name="A._3_3">NA()</definedName>
    <definedName name="A._40_3">NA()</definedName>
    <definedName name="A._41_1">NA()</definedName>
    <definedName name="A_1">"#REF!"</definedName>
    <definedName name="a_12">#N/A</definedName>
    <definedName name="a_12_3">NA()</definedName>
    <definedName name="a_13">#N/A</definedName>
    <definedName name="a_13_3">NA()</definedName>
    <definedName name="a_14">#N/A</definedName>
    <definedName name="a_14_3">NA()</definedName>
    <definedName name="a_15">#N/A</definedName>
    <definedName name="a_15_3">NA()</definedName>
    <definedName name="a_18">#N/A</definedName>
    <definedName name="a_18_1">NA()</definedName>
    <definedName name="a_19">#N/A</definedName>
    <definedName name="a_19_1">NA()</definedName>
    <definedName name="a_38">NA()</definedName>
    <definedName name="A_Cat2" localSheetId="3">[17]Data!$I$10:$I$3089</definedName>
    <definedName name="A_Cat2">#REF!</definedName>
    <definedName name="â˙6">#REF!</definedName>
    <definedName name="A2_1">#N/A</definedName>
    <definedName name="A2_1_3">NA()</definedName>
    <definedName name="A2_12">#N/A</definedName>
    <definedName name="A2_12_3">NA()</definedName>
    <definedName name="A2_13">#N/A</definedName>
    <definedName name="A2_13_3">NA()</definedName>
    <definedName name="A2_14">#N/A</definedName>
    <definedName name="A2_14_3">NA()</definedName>
    <definedName name="A2_15">#N/A</definedName>
    <definedName name="A2_15_3">NA()</definedName>
    <definedName name="A2_18">#N/A</definedName>
    <definedName name="A2_18_1">NA()</definedName>
    <definedName name="A2_19">#N/A</definedName>
    <definedName name="A2_19_1">NA()</definedName>
    <definedName name="A2_38">NA()</definedName>
    <definedName name="aa" localSheetId="10" hidden="1">{#N/A,#N/A,FALSE,"List1";#N/A,#N/A,FALSE,"List2";#N/A,#N/A,FALSE,"List3";#N/A,#N/A,FALSE,"List4";#N/A,#N/A,FALSE,"List5";#N/A,#N/A,FALSE,"List11"}</definedName>
    <definedName name="aa" localSheetId="9" hidden="1">{#N/A,#N/A,FALSE,"List1";#N/A,#N/A,FALSE,"List2";#N/A,#N/A,FALSE,"List3";#N/A,#N/A,FALSE,"List4";#N/A,#N/A,FALSE,"List5";#N/A,#N/A,FALSE,"List11"}</definedName>
    <definedName name="aa" localSheetId="11" hidden="1">{#N/A,#N/A,FALSE,"List1";#N/A,#N/A,FALSE,"List2";#N/A,#N/A,FALSE,"List3";#N/A,#N/A,FALSE,"List4";#N/A,#N/A,FALSE,"List5";#N/A,#N/A,FALSE,"List11"}</definedName>
    <definedName name="aa" localSheetId="4" hidden="1">{#N/A,#N/A,FALSE,"List1";#N/A,#N/A,FALSE,"List2";#N/A,#N/A,FALSE,"List3";#N/A,#N/A,FALSE,"List4";#N/A,#N/A,FALSE,"List5";#N/A,#N/A,FALSE,"List11"}</definedName>
    <definedName name="aa" localSheetId="3" hidden="1">{#N/A,#N/A,FALSE,"List1";#N/A,#N/A,FALSE,"List2";#N/A,#N/A,FALSE,"List3";#N/A,#N/A,FALSE,"List4";#N/A,#N/A,FALSE,"List5";#N/A,#N/A,FALSE,"List11"}</definedName>
    <definedName name="aa" hidden="1">{#N/A,#N/A,FALSE,"List1";#N/A,#N/A,FALSE,"List2";#N/A,#N/A,FALSE,"List3";#N/A,#N/A,FALSE,"List4";#N/A,#N/A,FALSE,"List5";#N/A,#N/A,FALSE,"List11"}</definedName>
    <definedName name="aaa" localSheetId="10">'311_315'!#REF!</definedName>
    <definedName name="aaa" localSheetId="9">'Amortizační stupnice-mov.vě'!#REF!</definedName>
    <definedName name="aaa" localSheetId="11">#REF!</definedName>
    <definedName name="aaa" localSheetId="4">#REF!</definedName>
    <definedName name="aaa" localSheetId="3">[18]Setup!$H$13</definedName>
    <definedName name="aaa">#REF!</definedName>
    <definedName name="AAA_DOCTOPS" hidden="1">"AAA_SET"</definedName>
    <definedName name="AAA_duser" hidden="1">"OFF"</definedName>
    <definedName name="aaa1_10">#REF!</definedName>
    <definedName name="aaa1_10_1">"#REF!"</definedName>
    <definedName name="aaa1_11">#REF!</definedName>
    <definedName name="aaa1_11_1">"#REF!"</definedName>
    <definedName name="aaa1_13">#REF!</definedName>
    <definedName name="aaa1_13_1">"#REF!"</definedName>
    <definedName name="AAAA">#REF!</definedName>
    <definedName name="aaaa_4" localSheetId="10" hidden="1">{#N/A,#N/A,FALSE,"A";#N/A,#N/A,FALSE,"List1";#N/A,#N/A,FALSE,"List2"}</definedName>
    <definedName name="aaaa_4" localSheetId="9" hidden="1">{#N/A,#N/A,FALSE,"A";#N/A,#N/A,FALSE,"List1";#N/A,#N/A,FALSE,"List2"}</definedName>
    <definedName name="aaaa_4" localSheetId="11" hidden="1">{#N/A,#N/A,FALSE,"A";#N/A,#N/A,FALSE,"List1";#N/A,#N/A,FALSE,"List2"}</definedName>
    <definedName name="aaaa_4" localSheetId="3" hidden="1">{#N/A,#N/A,FALSE,"A";#N/A,#N/A,FALSE,"List1";#N/A,#N/A,FALSE,"List2"}</definedName>
    <definedName name="aaaa_4" hidden="1">{#N/A,#N/A,FALSE,"A";#N/A,#N/A,FALSE,"List1";#N/A,#N/A,FALSE,"List2"}</definedName>
    <definedName name="aaaaa" localSheetId="10" hidden="1">{#N/A,#N/A,FALSE,"A";#N/A,#N/A,FALSE,"List1";#N/A,#N/A,FALSE,"List2"}</definedName>
    <definedName name="aaaaa" localSheetId="9" hidden="1">{#N/A,#N/A,FALSE,"A";#N/A,#N/A,FALSE,"List1";#N/A,#N/A,FALSE,"List2"}</definedName>
    <definedName name="aaaaa" localSheetId="11" hidden="1">{#N/A,#N/A,FALSE,"A";#N/A,#N/A,FALSE,"List1";#N/A,#N/A,FALSE,"List2"}</definedName>
    <definedName name="aaaaa" localSheetId="3" hidden="1">{#N/A,#N/A,FALSE,"A";#N/A,#N/A,FALSE,"List1";#N/A,#N/A,FALSE,"List2"}</definedName>
    <definedName name="aaaaa" hidden="1">{#N/A,#N/A,FALSE,"A";#N/A,#N/A,FALSE,"List1";#N/A,#N/A,FALSE,"List2"}</definedName>
    <definedName name="aaaaa_2" localSheetId="10" hidden="1">{#N/A,#N/A,FALSE,"A";#N/A,#N/A,FALSE,"List1";#N/A,#N/A,FALSE,"List2"}</definedName>
    <definedName name="aaaaa_2" localSheetId="9" hidden="1">{#N/A,#N/A,FALSE,"A";#N/A,#N/A,FALSE,"List1";#N/A,#N/A,FALSE,"List2"}</definedName>
    <definedName name="aaaaa_2" localSheetId="11" hidden="1">{#N/A,#N/A,FALSE,"A";#N/A,#N/A,FALSE,"List1";#N/A,#N/A,FALSE,"List2"}</definedName>
    <definedName name="aaaaa_2" localSheetId="3" hidden="1">{#N/A,#N/A,FALSE,"A";#N/A,#N/A,FALSE,"List1";#N/A,#N/A,FALSE,"List2"}</definedName>
    <definedName name="aaaaa_2" hidden="1">{#N/A,#N/A,FALSE,"A";#N/A,#N/A,FALSE,"List1";#N/A,#N/A,FALSE,"List2"}</definedName>
    <definedName name="aaaaa_3" localSheetId="10" hidden="1">{#N/A,#N/A,FALSE,"A";#N/A,#N/A,FALSE,"List1";#N/A,#N/A,FALSE,"List2"}</definedName>
    <definedName name="aaaaa_3" localSheetId="9" hidden="1">{#N/A,#N/A,FALSE,"A";#N/A,#N/A,FALSE,"List1";#N/A,#N/A,FALSE,"List2"}</definedName>
    <definedName name="aaaaa_3" localSheetId="11" hidden="1">{#N/A,#N/A,FALSE,"A";#N/A,#N/A,FALSE,"List1";#N/A,#N/A,FALSE,"List2"}</definedName>
    <definedName name="aaaaa_3" localSheetId="3" hidden="1">{#N/A,#N/A,FALSE,"A";#N/A,#N/A,FALSE,"List1";#N/A,#N/A,FALSE,"List2"}</definedName>
    <definedName name="aaaaa_3" hidden="1">{#N/A,#N/A,FALSE,"A";#N/A,#N/A,FALSE,"List1";#N/A,#N/A,FALSE,"List2"}</definedName>
    <definedName name="aaaaa_4" localSheetId="10" hidden="1">{#N/A,#N/A,FALSE,"A";#N/A,#N/A,FALSE,"List1";#N/A,#N/A,FALSE,"List2"}</definedName>
    <definedName name="aaaaa_4" localSheetId="9" hidden="1">{#N/A,#N/A,FALSE,"A";#N/A,#N/A,FALSE,"List1";#N/A,#N/A,FALSE,"List2"}</definedName>
    <definedName name="aaaaa_4" localSheetId="11" hidden="1">{#N/A,#N/A,FALSE,"A";#N/A,#N/A,FALSE,"List1";#N/A,#N/A,FALSE,"List2"}</definedName>
    <definedName name="aaaaa_4" localSheetId="3" hidden="1">{#N/A,#N/A,FALSE,"A";#N/A,#N/A,FALSE,"List1";#N/A,#N/A,FALSE,"List2"}</definedName>
    <definedName name="aaaaa_4" hidden="1">{#N/A,#N/A,FALSE,"A";#N/A,#N/A,FALSE,"List1";#N/A,#N/A,FALSE,"List2"}</definedName>
    <definedName name="aaaaa_5" localSheetId="10" hidden="1">{#N/A,#N/A,FALSE,"A";#N/A,#N/A,FALSE,"List1";#N/A,#N/A,FALSE,"List2"}</definedName>
    <definedName name="aaaaa_5" localSheetId="9" hidden="1">{#N/A,#N/A,FALSE,"A";#N/A,#N/A,FALSE,"List1";#N/A,#N/A,FALSE,"List2"}</definedName>
    <definedName name="aaaaa_5" localSheetId="11" hidden="1">{#N/A,#N/A,FALSE,"A";#N/A,#N/A,FALSE,"List1";#N/A,#N/A,FALSE,"List2"}</definedName>
    <definedName name="aaaaa_5" localSheetId="3" hidden="1">{#N/A,#N/A,FALSE,"A";#N/A,#N/A,FALSE,"List1";#N/A,#N/A,FALSE,"List2"}</definedName>
    <definedName name="aaaaa_5" hidden="1">{#N/A,#N/A,FALSE,"A";#N/A,#N/A,FALSE,"List1";#N/A,#N/A,FALSE,"List2"}</definedName>
    <definedName name="aaaaaaaaaaaaa">#REF!</definedName>
    <definedName name="AAB">'[19]§ 31 odst. 3'!$S$1:$S$104</definedName>
    <definedName name="AAB_Addin5" hidden="1">"AAB_Description for addin 5,Description for addin 5,Description for addin 5,Description for addin 5,Description for addin 5,Description for addin 5"</definedName>
    <definedName name="ab" localSheetId="10" hidden="1">{#N/A,#N/A,FALSE,"Aging Summary";#N/A,#N/A,FALSE,"Ratio Analysis";#N/A,#N/A,FALSE,"Test 120 Day Accts";#N/A,#N/A,FALSE,"Tickmarks"}</definedName>
    <definedName name="ab" localSheetId="9" hidden="1">{#N/A,#N/A,FALSE,"Aging Summary";#N/A,#N/A,FALSE,"Ratio Analysis";#N/A,#N/A,FALSE,"Test 120 Day Accts";#N/A,#N/A,FALSE,"Tickmarks"}</definedName>
    <definedName name="ab" localSheetId="11" hidden="1">{#N/A,#N/A,FALSE,"Aging Summary";#N/A,#N/A,FALSE,"Ratio Analysis";#N/A,#N/A,FALSE,"Test 120 Day Accts";#N/A,#N/A,FALSE,"Tickmarks"}</definedName>
    <definedName name="ab" localSheetId="3" hidden="1">{#N/A,#N/A,FALSE,"Aging Summary";#N/A,#N/A,FALSE,"Ratio Analysis";#N/A,#N/A,FALSE,"Test 120 Day Accts";#N/A,#N/A,FALSE,"Tickmarks"}</definedName>
    <definedName name="ab" hidden="1">{#N/A,#N/A,FALSE,"Aging Summary";#N/A,#N/A,FALSE,"Ratio Analysis";#N/A,#N/A,FALSE,"Test 120 Day Accts";#N/A,#N/A,FALSE,"Tickmarks"}</definedName>
    <definedName name="ab_1">#N/A</definedName>
    <definedName name="ab_1_3">NA()</definedName>
    <definedName name="ab_11">#N/A</definedName>
    <definedName name="ab_11_3">NA()</definedName>
    <definedName name="ab_12">#N/A</definedName>
    <definedName name="ab_12_3">NA()</definedName>
    <definedName name="ab_13">#N/A</definedName>
    <definedName name="ab_13_3">NA()</definedName>
    <definedName name="ab_14">#N/A</definedName>
    <definedName name="ab_14_3">NA()</definedName>
    <definedName name="ab_15">#N/A</definedName>
    <definedName name="ab_15_3">NA()</definedName>
    <definedName name="ab_16">#N/A</definedName>
    <definedName name="ab_16_3">NA()</definedName>
    <definedName name="ab_18">#N/A</definedName>
    <definedName name="ab_18_3">NA()</definedName>
    <definedName name="ab_19">#N/A</definedName>
    <definedName name="ab_19_3">NA()</definedName>
    <definedName name="ab_20">#N/A</definedName>
    <definedName name="ab_20_3">NA()</definedName>
    <definedName name="ab_21">#N/A</definedName>
    <definedName name="ab_21_3">NA()</definedName>
    <definedName name="ab_22">#N/A</definedName>
    <definedName name="ab_22_3">NA()</definedName>
    <definedName name="ab_23">#N/A</definedName>
    <definedName name="ab_23_3">NA()</definedName>
    <definedName name="ab_24">#N/A</definedName>
    <definedName name="ab_24_3">NA()</definedName>
    <definedName name="ab_38">NA()</definedName>
    <definedName name="ab_40">NA()</definedName>
    <definedName name="ab_41">#N/A</definedName>
    <definedName name="ab_41_3">NA()</definedName>
    <definedName name="abc" localSheetId="9">#REF!</definedName>
    <definedName name="abc">#REF!</definedName>
    <definedName name="Access_Button" hidden="1">"Loan_Front_End_Input_List"</definedName>
    <definedName name="AccessDatabase" hidden="1">"C:\My Documents\DAVE\MODELS\Cash at Risk\Loan Front End.mdb"</definedName>
    <definedName name="ad_12">#N/A</definedName>
    <definedName name="ad_12_3">NA()</definedName>
    <definedName name="ad_13">#N/A</definedName>
    <definedName name="ad_13_3">NA()</definedName>
    <definedName name="ad_14">#N/A</definedName>
    <definedName name="ad_14_3">NA()</definedName>
    <definedName name="ad_15">#N/A</definedName>
    <definedName name="ad_15_3">NA()</definedName>
    <definedName name="ad_18">#N/A</definedName>
    <definedName name="ad_18_1">NA()</definedName>
    <definedName name="ad_19">#N/A</definedName>
    <definedName name="ad_19_1">NA()</definedName>
    <definedName name="ad_38">NA()</definedName>
    <definedName name="ADR">[20]DAILY!$P$7:$AT$7</definedName>
    <definedName name="adsfadsf">#REF!</definedName>
    <definedName name="advies">#REF!</definedName>
    <definedName name="aer" localSheetId="3">#REF!</definedName>
    <definedName name="aer">#REF!</definedName>
    <definedName name="aertaejtae" hidden="1">{#N/A,#N/A,FALSE,"ACQ_GRAPHS";#N/A,#N/A,FALSE,"T_1 GRAPHS";#N/A,#N/A,FALSE,"T_2 GRAPHS";#N/A,#N/A,FALSE,"COMB_GRAPHS"}</definedName>
    <definedName name="aertaejtae_1" hidden="1">{#N/A,#N/A,FALSE,"ACQ_GRAPHS";#N/A,#N/A,FALSE,"T_1 GRAPHS";#N/A,#N/A,FALSE,"T_2 GRAPHS";#N/A,#N/A,FALSE,"COMB_GRAPHS"}</definedName>
    <definedName name="aertaejtae_1_1" hidden="1">{#N/A,#N/A,FALSE,"ACQ_GRAPHS";#N/A,#N/A,FALSE,"T_1 GRAPHS";#N/A,#N/A,FALSE,"T_2 GRAPHS";#N/A,#N/A,FALSE,"COMB_GRAPHS"}</definedName>
    <definedName name="aertaejtae_1_2" hidden="1">{#N/A,#N/A,FALSE,"ACQ_GRAPHS";#N/A,#N/A,FALSE,"T_1 GRAPHS";#N/A,#N/A,FALSE,"T_2 GRAPHS";#N/A,#N/A,FALSE,"COMB_GRAPHS"}</definedName>
    <definedName name="aertaejtae_1_3" hidden="1">{#N/A,#N/A,FALSE,"ACQ_GRAPHS";#N/A,#N/A,FALSE,"T_1 GRAPHS";#N/A,#N/A,FALSE,"T_2 GRAPHS";#N/A,#N/A,FALSE,"COMB_GRAPHS"}</definedName>
    <definedName name="aertaejtae_1_4" hidden="1">{#N/A,#N/A,FALSE,"ACQ_GRAPHS";#N/A,#N/A,FALSE,"T_1 GRAPHS";#N/A,#N/A,FALSE,"T_2 GRAPHS";#N/A,#N/A,FALSE,"COMB_GRAPHS"}</definedName>
    <definedName name="aertaejtae_2" hidden="1">{#N/A,#N/A,FALSE,"ACQ_GRAPHS";#N/A,#N/A,FALSE,"T_1 GRAPHS";#N/A,#N/A,FALSE,"T_2 GRAPHS";#N/A,#N/A,FALSE,"COMB_GRAPHS"}</definedName>
    <definedName name="aertaejtae_2_1" hidden="1">{#N/A,#N/A,FALSE,"ACQ_GRAPHS";#N/A,#N/A,FALSE,"T_1 GRAPHS";#N/A,#N/A,FALSE,"T_2 GRAPHS";#N/A,#N/A,FALSE,"COMB_GRAPHS"}</definedName>
    <definedName name="aertaejtae_2_2" hidden="1">{#N/A,#N/A,FALSE,"ACQ_GRAPHS";#N/A,#N/A,FALSE,"T_1 GRAPHS";#N/A,#N/A,FALSE,"T_2 GRAPHS";#N/A,#N/A,FALSE,"COMB_GRAPHS"}</definedName>
    <definedName name="aertaejtae_2_3" hidden="1">{#N/A,#N/A,FALSE,"ACQ_GRAPHS";#N/A,#N/A,FALSE,"T_1 GRAPHS";#N/A,#N/A,FALSE,"T_2 GRAPHS";#N/A,#N/A,FALSE,"COMB_GRAPHS"}</definedName>
    <definedName name="aertaejtae_2_4" hidden="1">{#N/A,#N/A,FALSE,"ACQ_GRAPHS";#N/A,#N/A,FALSE,"T_1 GRAPHS";#N/A,#N/A,FALSE,"T_2 GRAPHS";#N/A,#N/A,FALSE,"COMB_GRAPHS"}</definedName>
    <definedName name="aertaejtae_3" hidden="1">{#N/A,#N/A,FALSE,"ACQ_GRAPHS";#N/A,#N/A,FALSE,"T_1 GRAPHS";#N/A,#N/A,FALSE,"T_2 GRAPHS";#N/A,#N/A,FALSE,"COMB_GRAPHS"}</definedName>
    <definedName name="aertaejtae_4" hidden="1">{#N/A,#N/A,FALSE,"ACQ_GRAPHS";#N/A,#N/A,FALSE,"T_1 GRAPHS";#N/A,#N/A,FALSE,"T_2 GRAPHS";#N/A,#N/A,FALSE,"COMB_GRAPHS"}</definedName>
    <definedName name="aertaejtae_5" hidden="1">{#N/A,#N/A,FALSE,"ACQ_GRAPHS";#N/A,#N/A,FALSE,"T_1 GRAPHS";#N/A,#N/A,FALSE,"T_2 GRAPHS";#N/A,#N/A,FALSE,"COMB_GRAPHS"}</definedName>
    <definedName name="afhsrhsrgh" hidden="1">{#N/A,#N/A,FALSE,"INPUTS";#N/A,#N/A,FALSE,"PROFORMA BSHEET";#N/A,#N/A,FALSE,"COMBINED";#N/A,#N/A,FALSE,"ACQUIROR";#N/A,#N/A,FALSE,"TARGET 1";#N/A,#N/A,FALSE,"TARGET 2";#N/A,#N/A,FALSE,"HIGH YIELD";#N/A,#N/A,FALSE,"OVERFUND"}</definedName>
    <definedName name="afhsrhsrgh_1" hidden="1">{#N/A,#N/A,FALSE,"INPUTS";#N/A,#N/A,FALSE,"PROFORMA BSHEET";#N/A,#N/A,FALSE,"COMBINED";#N/A,#N/A,FALSE,"ACQUIROR";#N/A,#N/A,FALSE,"TARGET 1";#N/A,#N/A,FALSE,"TARGET 2";#N/A,#N/A,FALSE,"HIGH YIELD";#N/A,#N/A,FALSE,"OVERFUND"}</definedName>
    <definedName name="afhsrhsrgh_1_1" hidden="1">{#N/A,#N/A,FALSE,"INPUTS";#N/A,#N/A,FALSE,"PROFORMA BSHEET";#N/A,#N/A,FALSE,"COMBINED";#N/A,#N/A,FALSE,"ACQUIROR";#N/A,#N/A,FALSE,"TARGET 1";#N/A,#N/A,FALSE,"TARGET 2";#N/A,#N/A,FALSE,"HIGH YIELD";#N/A,#N/A,FALSE,"OVERFUND"}</definedName>
    <definedName name="afhsrhsrgh_1_2" hidden="1">{#N/A,#N/A,FALSE,"INPUTS";#N/A,#N/A,FALSE,"PROFORMA BSHEET";#N/A,#N/A,FALSE,"COMBINED";#N/A,#N/A,FALSE,"ACQUIROR";#N/A,#N/A,FALSE,"TARGET 1";#N/A,#N/A,FALSE,"TARGET 2";#N/A,#N/A,FALSE,"HIGH YIELD";#N/A,#N/A,FALSE,"OVERFUND"}</definedName>
    <definedName name="afhsrhsrgh_1_3" hidden="1">{#N/A,#N/A,FALSE,"INPUTS";#N/A,#N/A,FALSE,"PROFORMA BSHEET";#N/A,#N/A,FALSE,"COMBINED";#N/A,#N/A,FALSE,"ACQUIROR";#N/A,#N/A,FALSE,"TARGET 1";#N/A,#N/A,FALSE,"TARGET 2";#N/A,#N/A,FALSE,"HIGH YIELD";#N/A,#N/A,FALSE,"OVERFUND"}</definedName>
    <definedName name="afhsrhsrgh_1_4" hidden="1">{#N/A,#N/A,FALSE,"INPUTS";#N/A,#N/A,FALSE,"PROFORMA BSHEET";#N/A,#N/A,FALSE,"COMBINED";#N/A,#N/A,FALSE,"ACQUIROR";#N/A,#N/A,FALSE,"TARGET 1";#N/A,#N/A,FALSE,"TARGET 2";#N/A,#N/A,FALSE,"HIGH YIELD";#N/A,#N/A,FALSE,"OVERFUND"}</definedName>
    <definedName name="afhsrhsrgh_2" hidden="1">{#N/A,#N/A,FALSE,"INPUTS";#N/A,#N/A,FALSE,"PROFORMA BSHEET";#N/A,#N/A,FALSE,"COMBINED";#N/A,#N/A,FALSE,"ACQUIROR";#N/A,#N/A,FALSE,"TARGET 1";#N/A,#N/A,FALSE,"TARGET 2";#N/A,#N/A,FALSE,"HIGH YIELD";#N/A,#N/A,FALSE,"OVERFUND"}</definedName>
    <definedName name="afhsrhsrgh_2_1" hidden="1">{#N/A,#N/A,FALSE,"INPUTS";#N/A,#N/A,FALSE,"PROFORMA BSHEET";#N/A,#N/A,FALSE,"COMBINED";#N/A,#N/A,FALSE,"ACQUIROR";#N/A,#N/A,FALSE,"TARGET 1";#N/A,#N/A,FALSE,"TARGET 2";#N/A,#N/A,FALSE,"HIGH YIELD";#N/A,#N/A,FALSE,"OVERFUND"}</definedName>
    <definedName name="afhsrhsrgh_2_2" hidden="1">{#N/A,#N/A,FALSE,"INPUTS";#N/A,#N/A,FALSE,"PROFORMA BSHEET";#N/A,#N/A,FALSE,"COMBINED";#N/A,#N/A,FALSE,"ACQUIROR";#N/A,#N/A,FALSE,"TARGET 1";#N/A,#N/A,FALSE,"TARGET 2";#N/A,#N/A,FALSE,"HIGH YIELD";#N/A,#N/A,FALSE,"OVERFUND"}</definedName>
    <definedName name="afhsrhsrgh_2_3" hidden="1">{#N/A,#N/A,FALSE,"INPUTS";#N/A,#N/A,FALSE,"PROFORMA BSHEET";#N/A,#N/A,FALSE,"COMBINED";#N/A,#N/A,FALSE,"ACQUIROR";#N/A,#N/A,FALSE,"TARGET 1";#N/A,#N/A,FALSE,"TARGET 2";#N/A,#N/A,FALSE,"HIGH YIELD";#N/A,#N/A,FALSE,"OVERFUND"}</definedName>
    <definedName name="afhsrhsrgh_2_4" hidden="1">{#N/A,#N/A,FALSE,"INPUTS";#N/A,#N/A,FALSE,"PROFORMA BSHEET";#N/A,#N/A,FALSE,"COMBINED";#N/A,#N/A,FALSE,"ACQUIROR";#N/A,#N/A,FALSE,"TARGET 1";#N/A,#N/A,FALSE,"TARGET 2";#N/A,#N/A,FALSE,"HIGH YIELD";#N/A,#N/A,FALSE,"OVERFUND"}</definedName>
    <definedName name="afhsrhsrgh_3" hidden="1">{#N/A,#N/A,FALSE,"INPUTS";#N/A,#N/A,FALSE,"PROFORMA BSHEET";#N/A,#N/A,FALSE,"COMBINED";#N/A,#N/A,FALSE,"ACQUIROR";#N/A,#N/A,FALSE,"TARGET 1";#N/A,#N/A,FALSE,"TARGET 2";#N/A,#N/A,FALSE,"HIGH YIELD";#N/A,#N/A,FALSE,"OVERFUND"}</definedName>
    <definedName name="afhsrhsrgh_4" hidden="1">{#N/A,#N/A,FALSE,"INPUTS";#N/A,#N/A,FALSE,"PROFORMA BSHEET";#N/A,#N/A,FALSE,"COMBINED";#N/A,#N/A,FALSE,"ACQUIROR";#N/A,#N/A,FALSE,"TARGET 1";#N/A,#N/A,FALSE,"TARGET 2";#N/A,#N/A,FALSE,"HIGH YIELD";#N/A,#N/A,FALSE,"OVERFUND"}</definedName>
    <definedName name="afhsrhsrgh_5" hidden="1">{#N/A,#N/A,FALSE,"INPUTS";#N/A,#N/A,FALSE,"PROFORMA BSHEET";#N/A,#N/A,FALSE,"COMBINED";#N/A,#N/A,FALSE,"ACQUIROR";#N/A,#N/A,FALSE,"TARGET 1";#N/A,#N/A,FALSE,"TARGET 2";#N/A,#N/A,FALSE,"HIGH YIELD";#N/A,#N/A,FALSE,"OVERFUND"}</definedName>
    <definedName name="AG" localSheetId="9">#REF!</definedName>
    <definedName name="AG" localSheetId="4">#REF!</definedName>
    <definedName name="AG">#REF!</definedName>
    <definedName name="ag_12">#N/A</definedName>
    <definedName name="ag_12_3">NA()</definedName>
    <definedName name="ag_13">#N/A</definedName>
    <definedName name="ag_13_3">NA()</definedName>
    <definedName name="ag_14">#N/A</definedName>
    <definedName name="ag_14_3">NA()</definedName>
    <definedName name="ag_15">#N/A</definedName>
    <definedName name="ag_15_3">NA()</definedName>
    <definedName name="ag_18">#N/A</definedName>
    <definedName name="ag_18_1">NA()</definedName>
    <definedName name="ag_19">#N/A</definedName>
    <definedName name="ag_19_1">NA()</definedName>
    <definedName name="ag_38">NA()</definedName>
    <definedName name="AGG" localSheetId="9">#REF!</definedName>
    <definedName name="AGG" localSheetId="11">#REF!</definedName>
    <definedName name="AGG" localSheetId="4">#REF!</definedName>
    <definedName name="AGG">#REF!</definedName>
    <definedName name="ahoj">#REF!</definedName>
    <definedName name="aktiva_predp">#REF!</definedName>
    <definedName name="AktObd">#REF!</definedName>
    <definedName name="AktObd1">#REF!</definedName>
    <definedName name="AktObd10">#REF!</definedName>
    <definedName name="AktObd11">#REF!</definedName>
    <definedName name="AktObd12">#REF!</definedName>
    <definedName name="AktObd2">#REF!</definedName>
    <definedName name="AktObd3">#REF!</definedName>
    <definedName name="AktObd4">#REF!</definedName>
    <definedName name="AktObd5">#REF!</definedName>
    <definedName name="AktObd6">#REF!</definedName>
    <definedName name="AktObd7">#REF!</definedName>
    <definedName name="AktObd8">#REF!</definedName>
    <definedName name="AktObd9">#REF!</definedName>
    <definedName name="Aktualizace_souboru_ctvrtletni" localSheetId="10">'311_315'!#REF!</definedName>
    <definedName name="Aktualizace_souboru_ctvrtletni" localSheetId="9">'Amortizační stupnice-mov.vě'!#REF!</definedName>
    <definedName name="Aktualizace_souboru_ctvrtletni" localSheetId="11">#REF!</definedName>
    <definedName name="Aktualizace_souboru_ctvrtletni" localSheetId="4">#REF!</definedName>
    <definedName name="Aktualizace_souboru_ctvrtletni" localSheetId="3">[21]Měsíční!#REF!</definedName>
    <definedName name="Aktualizace_souboru_ctvrtletni">#REF!</definedName>
    <definedName name="Aktualizace_souboru_rocni" localSheetId="9">#REF!</definedName>
    <definedName name="Aktualizace_souboru_rocni">#REF!</definedName>
    <definedName name="Aktualizace_souboruR" localSheetId="9">#REF!</definedName>
    <definedName name="Aktualizace_souboruR">#REF!</definedName>
    <definedName name="Aktualni_mesic">#REF!</definedName>
    <definedName name="Aktualni_rok">#REF!</definedName>
    <definedName name="AL_obvodový_plášť">#N/A</definedName>
    <definedName name="AlenMak" localSheetId="9">#REF!</definedName>
    <definedName name="AlenMak">#REF!</definedName>
    <definedName name="analýza">#REF!</definedName>
    <definedName name="ano" localSheetId="9">#REF!</definedName>
    <definedName name="ano">#REF!</definedName>
    <definedName name="anscount" hidden="1">1</definedName>
    <definedName name="argsrmsrymas" hidden="1">{"vi1",#N/A,FALSE,"Financial Statements";"vi2",#N/A,FALSE,"Financial Statements";#N/A,#N/A,FALSE,"DCF"}</definedName>
    <definedName name="argsrmsrymas_1" hidden="1">{"vi1",#N/A,FALSE,"Financial Statements";"vi2",#N/A,FALSE,"Financial Statements";#N/A,#N/A,FALSE,"DCF"}</definedName>
    <definedName name="argsrmsrymas_1_1" hidden="1">{"vi1",#N/A,FALSE,"Financial Statements";"vi2",#N/A,FALSE,"Financial Statements";#N/A,#N/A,FALSE,"DCF"}</definedName>
    <definedName name="argsrmsrymas_1_2" hidden="1">{"vi1",#N/A,FALSE,"Financial Statements";"vi2",#N/A,FALSE,"Financial Statements";#N/A,#N/A,FALSE,"DCF"}</definedName>
    <definedName name="argsrmsrymas_1_3" hidden="1">{"vi1",#N/A,FALSE,"Financial Statements";"vi2",#N/A,FALSE,"Financial Statements";#N/A,#N/A,FALSE,"DCF"}</definedName>
    <definedName name="argsrmsrymas_1_4" hidden="1">{"vi1",#N/A,FALSE,"Financial Statements";"vi2",#N/A,FALSE,"Financial Statements";#N/A,#N/A,FALSE,"DCF"}</definedName>
    <definedName name="argsrmsrymas_2" hidden="1">{"vi1",#N/A,FALSE,"Financial Statements";"vi2",#N/A,FALSE,"Financial Statements";#N/A,#N/A,FALSE,"DCF"}</definedName>
    <definedName name="argsrmsrymas_2_1" hidden="1">{"vi1",#N/A,FALSE,"Financial Statements";"vi2",#N/A,FALSE,"Financial Statements";#N/A,#N/A,FALSE,"DCF"}</definedName>
    <definedName name="argsrmsrymas_2_2" hidden="1">{"vi1",#N/A,FALSE,"Financial Statements";"vi2",#N/A,FALSE,"Financial Statements";#N/A,#N/A,FALSE,"DCF"}</definedName>
    <definedName name="argsrmsrymas_2_3" hidden="1">{"vi1",#N/A,FALSE,"Financial Statements";"vi2",#N/A,FALSE,"Financial Statements";#N/A,#N/A,FALSE,"DCF"}</definedName>
    <definedName name="argsrmsrymas_2_4" hidden="1">{"vi1",#N/A,FALSE,"Financial Statements";"vi2",#N/A,FALSE,"Financial Statements";#N/A,#N/A,FALSE,"DCF"}</definedName>
    <definedName name="argsrmsrymas_3" hidden="1">{"vi1",#N/A,FALSE,"Financial Statements";"vi2",#N/A,FALSE,"Financial Statements";#N/A,#N/A,FALSE,"DCF"}</definedName>
    <definedName name="argsrmsrymas_4" hidden="1">{"vi1",#N/A,FALSE,"Financial Statements";"vi2",#N/A,FALSE,"Financial Statements";#N/A,#N/A,FALSE,"DCF"}</definedName>
    <definedName name="argsrmsrymas_5" hidden="1">{"vi1",#N/A,FALSE,"Financial Statements";"vi2",#N/A,FALSE,"Financial Statements";#N/A,#N/A,FALSE,"DCF"}</definedName>
    <definedName name="arhsyhsrth"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1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1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1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1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2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2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2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2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hsyhsrth_5"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rjagnargna" hidden="1">{#N/A,#N/A,FALSE,"ACQ_GRAPHS";#N/A,#N/A,FALSE,"T_1 GRAPHS";#N/A,#N/A,FALSE,"T_2 GRAPHS";#N/A,#N/A,FALSE,"COMB_GRAPHS"}</definedName>
    <definedName name="arjagnargna_1" hidden="1">{#N/A,#N/A,FALSE,"ACQ_GRAPHS";#N/A,#N/A,FALSE,"T_1 GRAPHS";#N/A,#N/A,FALSE,"T_2 GRAPHS";#N/A,#N/A,FALSE,"COMB_GRAPHS"}</definedName>
    <definedName name="arjagnargna_1_1" hidden="1">{#N/A,#N/A,FALSE,"ACQ_GRAPHS";#N/A,#N/A,FALSE,"T_1 GRAPHS";#N/A,#N/A,FALSE,"T_2 GRAPHS";#N/A,#N/A,FALSE,"COMB_GRAPHS"}</definedName>
    <definedName name="arjagnargna_1_2" hidden="1">{#N/A,#N/A,FALSE,"ACQ_GRAPHS";#N/A,#N/A,FALSE,"T_1 GRAPHS";#N/A,#N/A,FALSE,"T_2 GRAPHS";#N/A,#N/A,FALSE,"COMB_GRAPHS"}</definedName>
    <definedName name="arjagnargna_1_3" hidden="1">{#N/A,#N/A,FALSE,"ACQ_GRAPHS";#N/A,#N/A,FALSE,"T_1 GRAPHS";#N/A,#N/A,FALSE,"T_2 GRAPHS";#N/A,#N/A,FALSE,"COMB_GRAPHS"}</definedName>
    <definedName name="arjagnargna_1_4" hidden="1">{#N/A,#N/A,FALSE,"ACQ_GRAPHS";#N/A,#N/A,FALSE,"T_1 GRAPHS";#N/A,#N/A,FALSE,"T_2 GRAPHS";#N/A,#N/A,FALSE,"COMB_GRAPHS"}</definedName>
    <definedName name="arjagnargna_2" hidden="1">{#N/A,#N/A,FALSE,"ACQ_GRAPHS";#N/A,#N/A,FALSE,"T_1 GRAPHS";#N/A,#N/A,FALSE,"T_2 GRAPHS";#N/A,#N/A,FALSE,"COMB_GRAPHS"}</definedName>
    <definedName name="arjagnargna_2_1" hidden="1">{#N/A,#N/A,FALSE,"ACQ_GRAPHS";#N/A,#N/A,FALSE,"T_1 GRAPHS";#N/A,#N/A,FALSE,"T_2 GRAPHS";#N/A,#N/A,FALSE,"COMB_GRAPHS"}</definedName>
    <definedName name="arjagnargna_2_2" hidden="1">{#N/A,#N/A,FALSE,"ACQ_GRAPHS";#N/A,#N/A,FALSE,"T_1 GRAPHS";#N/A,#N/A,FALSE,"T_2 GRAPHS";#N/A,#N/A,FALSE,"COMB_GRAPHS"}</definedName>
    <definedName name="arjagnargna_2_3" hidden="1">{#N/A,#N/A,FALSE,"ACQ_GRAPHS";#N/A,#N/A,FALSE,"T_1 GRAPHS";#N/A,#N/A,FALSE,"T_2 GRAPHS";#N/A,#N/A,FALSE,"COMB_GRAPHS"}</definedName>
    <definedName name="arjagnargna_2_4" hidden="1">{#N/A,#N/A,FALSE,"ACQ_GRAPHS";#N/A,#N/A,FALSE,"T_1 GRAPHS";#N/A,#N/A,FALSE,"T_2 GRAPHS";#N/A,#N/A,FALSE,"COMB_GRAPHS"}</definedName>
    <definedName name="arjagnargna_3" hidden="1">{#N/A,#N/A,FALSE,"ACQ_GRAPHS";#N/A,#N/A,FALSE,"T_1 GRAPHS";#N/A,#N/A,FALSE,"T_2 GRAPHS";#N/A,#N/A,FALSE,"COMB_GRAPHS"}</definedName>
    <definedName name="arjagnargna_4" hidden="1">{#N/A,#N/A,FALSE,"ACQ_GRAPHS";#N/A,#N/A,FALSE,"T_1 GRAPHS";#N/A,#N/A,FALSE,"T_2 GRAPHS";#N/A,#N/A,FALSE,"COMB_GRAPHS"}</definedName>
    <definedName name="arjagnargna_5" hidden="1">{#N/A,#N/A,FALSE,"ACQ_GRAPHS";#N/A,#N/A,FALSE,"T_1 GRAPHS";#N/A,#N/A,FALSE,"T_2 GRAPHS";#N/A,#N/A,FALSE,"COMB_GRAPHS"}</definedName>
    <definedName name="artajtajea" hidden="1">{#N/A,#N/A,FALSE,"Valuation Assumptions";#N/A,#N/A,FALSE,"Summary";#N/A,#N/A,FALSE,"DCF";#N/A,#N/A,FALSE,"Valuation";#N/A,#N/A,FALSE,"WACC";#N/A,#N/A,FALSE,"UBVH";#N/A,#N/A,FALSE,"Free Cash Flow"}</definedName>
    <definedName name="artajtajea_1" hidden="1">{#N/A,#N/A,FALSE,"Valuation Assumptions";#N/A,#N/A,FALSE,"Summary";#N/A,#N/A,FALSE,"DCF";#N/A,#N/A,FALSE,"Valuation";#N/A,#N/A,FALSE,"WACC";#N/A,#N/A,FALSE,"UBVH";#N/A,#N/A,FALSE,"Free Cash Flow"}</definedName>
    <definedName name="artajtajea_1_1" hidden="1">{#N/A,#N/A,FALSE,"Valuation Assumptions";#N/A,#N/A,FALSE,"Summary";#N/A,#N/A,FALSE,"DCF";#N/A,#N/A,FALSE,"Valuation";#N/A,#N/A,FALSE,"WACC";#N/A,#N/A,FALSE,"UBVH";#N/A,#N/A,FALSE,"Free Cash Flow"}</definedName>
    <definedName name="artajtajea_1_2" hidden="1">{#N/A,#N/A,FALSE,"Valuation Assumptions";#N/A,#N/A,FALSE,"Summary";#N/A,#N/A,FALSE,"DCF";#N/A,#N/A,FALSE,"Valuation";#N/A,#N/A,FALSE,"WACC";#N/A,#N/A,FALSE,"UBVH";#N/A,#N/A,FALSE,"Free Cash Flow"}</definedName>
    <definedName name="artajtajea_1_3" hidden="1">{#N/A,#N/A,FALSE,"Valuation Assumptions";#N/A,#N/A,FALSE,"Summary";#N/A,#N/A,FALSE,"DCF";#N/A,#N/A,FALSE,"Valuation";#N/A,#N/A,FALSE,"WACC";#N/A,#N/A,FALSE,"UBVH";#N/A,#N/A,FALSE,"Free Cash Flow"}</definedName>
    <definedName name="artajtajea_1_4" hidden="1">{#N/A,#N/A,FALSE,"Valuation Assumptions";#N/A,#N/A,FALSE,"Summary";#N/A,#N/A,FALSE,"DCF";#N/A,#N/A,FALSE,"Valuation";#N/A,#N/A,FALSE,"WACC";#N/A,#N/A,FALSE,"UBVH";#N/A,#N/A,FALSE,"Free Cash Flow"}</definedName>
    <definedName name="artajtajea_2" hidden="1">{#N/A,#N/A,FALSE,"Valuation Assumptions";#N/A,#N/A,FALSE,"Summary";#N/A,#N/A,FALSE,"DCF";#N/A,#N/A,FALSE,"Valuation";#N/A,#N/A,FALSE,"WACC";#N/A,#N/A,FALSE,"UBVH";#N/A,#N/A,FALSE,"Free Cash Flow"}</definedName>
    <definedName name="artajtajea_2_1" hidden="1">{#N/A,#N/A,FALSE,"Valuation Assumptions";#N/A,#N/A,FALSE,"Summary";#N/A,#N/A,FALSE,"DCF";#N/A,#N/A,FALSE,"Valuation";#N/A,#N/A,FALSE,"WACC";#N/A,#N/A,FALSE,"UBVH";#N/A,#N/A,FALSE,"Free Cash Flow"}</definedName>
    <definedName name="artajtajea_2_2" hidden="1">{#N/A,#N/A,FALSE,"Valuation Assumptions";#N/A,#N/A,FALSE,"Summary";#N/A,#N/A,FALSE,"DCF";#N/A,#N/A,FALSE,"Valuation";#N/A,#N/A,FALSE,"WACC";#N/A,#N/A,FALSE,"UBVH";#N/A,#N/A,FALSE,"Free Cash Flow"}</definedName>
    <definedName name="artajtajea_2_3" hidden="1">{#N/A,#N/A,FALSE,"Valuation Assumptions";#N/A,#N/A,FALSE,"Summary";#N/A,#N/A,FALSE,"DCF";#N/A,#N/A,FALSE,"Valuation";#N/A,#N/A,FALSE,"WACC";#N/A,#N/A,FALSE,"UBVH";#N/A,#N/A,FALSE,"Free Cash Flow"}</definedName>
    <definedName name="artajtajea_2_4" hidden="1">{#N/A,#N/A,FALSE,"Valuation Assumptions";#N/A,#N/A,FALSE,"Summary";#N/A,#N/A,FALSE,"DCF";#N/A,#N/A,FALSE,"Valuation";#N/A,#N/A,FALSE,"WACC";#N/A,#N/A,FALSE,"UBVH";#N/A,#N/A,FALSE,"Free Cash Flow"}</definedName>
    <definedName name="artajtajea_3" hidden="1">{#N/A,#N/A,FALSE,"Valuation Assumptions";#N/A,#N/A,FALSE,"Summary";#N/A,#N/A,FALSE,"DCF";#N/A,#N/A,FALSE,"Valuation";#N/A,#N/A,FALSE,"WACC";#N/A,#N/A,FALSE,"UBVH";#N/A,#N/A,FALSE,"Free Cash Flow"}</definedName>
    <definedName name="artajtajea_4" hidden="1">{#N/A,#N/A,FALSE,"Valuation Assumptions";#N/A,#N/A,FALSE,"Summary";#N/A,#N/A,FALSE,"DCF";#N/A,#N/A,FALSE,"Valuation";#N/A,#N/A,FALSE,"WACC";#N/A,#N/A,FALSE,"UBVH";#N/A,#N/A,FALSE,"Free Cash Flow"}</definedName>
    <definedName name="artajtajea_5" hidden="1">{#N/A,#N/A,FALSE,"Valuation Assumptions";#N/A,#N/A,FALSE,"Summary";#N/A,#N/A,FALSE,"DCF";#N/A,#N/A,FALSE,"Valuation";#N/A,#N/A,FALSE,"WACC";#N/A,#N/A,FALSE,"UBVH";#N/A,#N/A,FALSE,"Free Cash Flow"}</definedName>
    <definedName name="artjawrja" hidden="1">{#N/A,#N/A,FALSE,"INPUTS";#N/A,#N/A,FALSE,"PROFORMA BSHEET";#N/A,#N/A,FALSE,"COMBINED";#N/A,#N/A,FALSE,"HIGH YIELD";#N/A,#N/A,FALSE,"COMB_GRAPHS"}</definedName>
    <definedName name="artjawrja_1" hidden="1">{#N/A,#N/A,FALSE,"INPUTS";#N/A,#N/A,FALSE,"PROFORMA BSHEET";#N/A,#N/A,FALSE,"COMBINED";#N/A,#N/A,FALSE,"HIGH YIELD";#N/A,#N/A,FALSE,"COMB_GRAPHS"}</definedName>
    <definedName name="artjawrja_1_1" hidden="1">{#N/A,#N/A,FALSE,"INPUTS";#N/A,#N/A,FALSE,"PROFORMA BSHEET";#N/A,#N/A,FALSE,"COMBINED";#N/A,#N/A,FALSE,"HIGH YIELD";#N/A,#N/A,FALSE,"COMB_GRAPHS"}</definedName>
    <definedName name="artjawrja_1_2" hidden="1">{#N/A,#N/A,FALSE,"INPUTS";#N/A,#N/A,FALSE,"PROFORMA BSHEET";#N/A,#N/A,FALSE,"COMBINED";#N/A,#N/A,FALSE,"HIGH YIELD";#N/A,#N/A,FALSE,"COMB_GRAPHS"}</definedName>
    <definedName name="artjawrja_1_3" hidden="1">{#N/A,#N/A,FALSE,"INPUTS";#N/A,#N/A,FALSE,"PROFORMA BSHEET";#N/A,#N/A,FALSE,"COMBINED";#N/A,#N/A,FALSE,"HIGH YIELD";#N/A,#N/A,FALSE,"COMB_GRAPHS"}</definedName>
    <definedName name="artjawrja_1_4" hidden="1">{#N/A,#N/A,FALSE,"INPUTS";#N/A,#N/A,FALSE,"PROFORMA BSHEET";#N/A,#N/A,FALSE,"COMBINED";#N/A,#N/A,FALSE,"HIGH YIELD";#N/A,#N/A,FALSE,"COMB_GRAPHS"}</definedName>
    <definedName name="artjawrja_2" hidden="1">{#N/A,#N/A,FALSE,"INPUTS";#N/A,#N/A,FALSE,"PROFORMA BSHEET";#N/A,#N/A,FALSE,"COMBINED";#N/A,#N/A,FALSE,"HIGH YIELD";#N/A,#N/A,FALSE,"COMB_GRAPHS"}</definedName>
    <definedName name="artjawrja_2_1" hidden="1">{#N/A,#N/A,FALSE,"INPUTS";#N/A,#N/A,FALSE,"PROFORMA BSHEET";#N/A,#N/A,FALSE,"COMBINED";#N/A,#N/A,FALSE,"HIGH YIELD";#N/A,#N/A,FALSE,"COMB_GRAPHS"}</definedName>
    <definedName name="artjawrja_2_2" hidden="1">{#N/A,#N/A,FALSE,"INPUTS";#N/A,#N/A,FALSE,"PROFORMA BSHEET";#N/A,#N/A,FALSE,"COMBINED";#N/A,#N/A,FALSE,"HIGH YIELD";#N/A,#N/A,FALSE,"COMB_GRAPHS"}</definedName>
    <definedName name="artjawrja_2_3" hidden="1">{#N/A,#N/A,FALSE,"INPUTS";#N/A,#N/A,FALSE,"PROFORMA BSHEET";#N/A,#N/A,FALSE,"COMBINED";#N/A,#N/A,FALSE,"HIGH YIELD";#N/A,#N/A,FALSE,"COMB_GRAPHS"}</definedName>
    <definedName name="artjawrja_2_4" hidden="1">{#N/A,#N/A,FALSE,"INPUTS";#N/A,#N/A,FALSE,"PROFORMA BSHEET";#N/A,#N/A,FALSE,"COMBINED";#N/A,#N/A,FALSE,"HIGH YIELD";#N/A,#N/A,FALSE,"COMB_GRAPHS"}</definedName>
    <definedName name="artjawrja_3" hidden="1">{#N/A,#N/A,FALSE,"INPUTS";#N/A,#N/A,FALSE,"PROFORMA BSHEET";#N/A,#N/A,FALSE,"COMBINED";#N/A,#N/A,FALSE,"HIGH YIELD";#N/A,#N/A,FALSE,"COMB_GRAPHS"}</definedName>
    <definedName name="artjawrja_4" hidden="1">{#N/A,#N/A,FALSE,"INPUTS";#N/A,#N/A,FALSE,"PROFORMA BSHEET";#N/A,#N/A,FALSE,"COMBINED";#N/A,#N/A,FALSE,"HIGH YIELD";#N/A,#N/A,FALSE,"COMB_GRAPHS"}</definedName>
    <definedName name="artjawrja_5" hidden="1">{#N/A,#N/A,FALSE,"INPUTS";#N/A,#N/A,FALSE,"PROFORMA BSHEET";#N/A,#N/A,FALSE,"COMBINED";#N/A,#N/A,FALSE,"HIGH YIELD";#N/A,#N/A,FALSE,"COMB_GRAPHS"}</definedName>
    <definedName name="ařz" localSheetId="3">#REF!</definedName>
    <definedName name="ařz">#REF!</definedName>
    <definedName name="as" localSheetId="3" hidden="1">'[22]Cash Flow'!#REF!</definedName>
    <definedName name="as" hidden="1">#REF!</definedName>
    <definedName name="AS2DocOpenMode" hidden="1">"AS2DocumentEdit"</definedName>
    <definedName name="AS2HasNoAutoHeaderFooter" hidden="1">" "</definedName>
    <definedName name="AS2NamedRange" hidden="1">3</definedName>
    <definedName name="asa">'[19]§ 31 odst. 3'!$T$1:$T$102</definedName>
    <definedName name="ASD" localSheetId="3" hidden="1">[12]pracovni!$D$69:$D$85</definedName>
    <definedName name="ASD" hidden="1">#REF!</definedName>
    <definedName name="asda">#REF!</definedName>
    <definedName name="asdx" localSheetId="3" hidden="1">'[22]Cash Flow'!#REF!</definedName>
    <definedName name="asdx" hidden="1">#REF!</definedName>
    <definedName name="asfa">#REF!</definedName>
    <definedName name="ASFWEF">#REF!</definedName>
    <definedName name="asfwf">#REF!</definedName>
    <definedName name="asset" hidden="1">{#N/A,#N/A,FALSE,"Aging Summary";#N/A,#N/A,FALSE,"Ratio Analysis";#N/A,#N/A,FALSE,"Test 120 Day Accts";#N/A,#N/A,FALSE,"Tickmarks"}</definedName>
    <definedName name="asset_1" hidden="1">{#N/A,#N/A,FALSE,"Aging Summary";#N/A,#N/A,FALSE,"Ratio Analysis";#N/A,#N/A,FALSE,"Test 120 Day Accts";#N/A,#N/A,FALSE,"Tickmarks"}</definedName>
    <definedName name="asset_1_1" hidden="1">{#N/A,#N/A,FALSE,"Aging Summary";#N/A,#N/A,FALSE,"Ratio Analysis";#N/A,#N/A,FALSE,"Test 120 Day Accts";#N/A,#N/A,FALSE,"Tickmarks"}</definedName>
    <definedName name="asset_1_2" hidden="1">{#N/A,#N/A,FALSE,"Aging Summary";#N/A,#N/A,FALSE,"Ratio Analysis";#N/A,#N/A,FALSE,"Test 120 Day Accts";#N/A,#N/A,FALSE,"Tickmarks"}</definedName>
    <definedName name="asset_1_3" hidden="1">{#N/A,#N/A,FALSE,"Aging Summary";#N/A,#N/A,FALSE,"Ratio Analysis";#N/A,#N/A,FALSE,"Test 120 Day Accts";#N/A,#N/A,FALSE,"Tickmarks"}</definedName>
    <definedName name="asset_1_4" hidden="1">{#N/A,#N/A,FALSE,"Aging Summary";#N/A,#N/A,FALSE,"Ratio Analysis";#N/A,#N/A,FALSE,"Test 120 Day Accts";#N/A,#N/A,FALSE,"Tickmarks"}</definedName>
    <definedName name="asset_2" hidden="1">{#N/A,#N/A,FALSE,"Aging Summary";#N/A,#N/A,FALSE,"Ratio Analysis";#N/A,#N/A,FALSE,"Test 120 Day Accts";#N/A,#N/A,FALSE,"Tickmarks"}</definedName>
    <definedName name="asset_2_1" hidden="1">{#N/A,#N/A,FALSE,"Aging Summary";#N/A,#N/A,FALSE,"Ratio Analysis";#N/A,#N/A,FALSE,"Test 120 Day Accts";#N/A,#N/A,FALSE,"Tickmarks"}</definedName>
    <definedName name="asset_2_2" hidden="1">{#N/A,#N/A,FALSE,"Aging Summary";#N/A,#N/A,FALSE,"Ratio Analysis";#N/A,#N/A,FALSE,"Test 120 Day Accts";#N/A,#N/A,FALSE,"Tickmarks"}</definedName>
    <definedName name="asset_2_3" hidden="1">{#N/A,#N/A,FALSE,"Aging Summary";#N/A,#N/A,FALSE,"Ratio Analysis";#N/A,#N/A,FALSE,"Test 120 Day Accts";#N/A,#N/A,FALSE,"Tickmarks"}</definedName>
    <definedName name="asset_2_4" hidden="1">{#N/A,#N/A,FALSE,"Aging Summary";#N/A,#N/A,FALSE,"Ratio Analysis";#N/A,#N/A,FALSE,"Test 120 Day Accts";#N/A,#N/A,FALSE,"Tickmarks"}</definedName>
    <definedName name="asset_3" hidden="1">{#N/A,#N/A,FALSE,"Aging Summary";#N/A,#N/A,FALSE,"Ratio Analysis";#N/A,#N/A,FALSE,"Test 120 Day Accts";#N/A,#N/A,FALSE,"Tickmarks"}</definedName>
    <definedName name="asset_4" hidden="1">{#N/A,#N/A,FALSE,"Aging Summary";#N/A,#N/A,FALSE,"Ratio Analysis";#N/A,#N/A,FALSE,"Test 120 Day Accts";#N/A,#N/A,FALSE,"Tickmarks"}</definedName>
    <definedName name="asset_5" hidden="1">{#N/A,#N/A,FALSE,"Aging Summary";#N/A,#N/A,FALSE,"Ratio Analysis";#N/A,#N/A,FALSE,"Test 120 Day Accts";#N/A,#N/A,FALSE,"Tickmarks"}</definedName>
    <definedName name="ASSK">#REF!</definedName>
    <definedName name="athsthae" hidden="1">{#N/A,#N/A,FALSE,"INPUTS";#N/A,#N/A,FALSE,"PROFORMA BSHEET";#N/A,#N/A,FALSE,"COMBINED";#N/A,#N/A,FALSE,"HIGH YIELD";#N/A,#N/A,FALSE,"COMB_GRAPHS"}</definedName>
    <definedName name="athsthae_1" hidden="1">{#N/A,#N/A,FALSE,"INPUTS";#N/A,#N/A,FALSE,"PROFORMA BSHEET";#N/A,#N/A,FALSE,"COMBINED";#N/A,#N/A,FALSE,"HIGH YIELD";#N/A,#N/A,FALSE,"COMB_GRAPHS"}</definedName>
    <definedName name="athsthae_1_1" hidden="1">{#N/A,#N/A,FALSE,"INPUTS";#N/A,#N/A,FALSE,"PROFORMA BSHEET";#N/A,#N/A,FALSE,"COMBINED";#N/A,#N/A,FALSE,"HIGH YIELD";#N/A,#N/A,FALSE,"COMB_GRAPHS"}</definedName>
    <definedName name="athsthae_1_2" hidden="1">{#N/A,#N/A,FALSE,"INPUTS";#N/A,#N/A,FALSE,"PROFORMA BSHEET";#N/A,#N/A,FALSE,"COMBINED";#N/A,#N/A,FALSE,"HIGH YIELD";#N/A,#N/A,FALSE,"COMB_GRAPHS"}</definedName>
    <definedName name="athsthae_1_3" hidden="1">{#N/A,#N/A,FALSE,"INPUTS";#N/A,#N/A,FALSE,"PROFORMA BSHEET";#N/A,#N/A,FALSE,"COMBINED";#N/A,#N/A,FALSE,"HIGH YIELD";#N/A,#N/A,FALSE,"COMB_GRAPHS"}</definedName>
    <definedName name="athsthae_1_4" hidden="1">{#N/A,#N/A,FALSE,"INPUTS";#N/A,#N/A,FALSE,"PROFORMA BSHEET";#N/A,#N/A,FALSE,"COMBINED";#N/A,#N/A,FALSE,"HIGH YIELD";#N/A,#N/A,FALSE,"COMB_GRAPHS"}</definedName>
    <definedName name="athsthae_2" hidden="1">{#N/A,#N/A,FALSE,"INPUTS";#N/A,#N/A,FALSE,"PROFORMA BSHEET";#N/A,#N/A,FALSE,"COMBINED";#N/A,#N/A,FALSE,"HIGH YIELD";#N/A,#N/A,FALSE,"COMB_GRAPHS"}</definedName>
    <definedName name="athsthae_2_1" hidden="1">{#N/A,#N/A,FALSE,"INPUTS";#N/A,#N/A,FALSE,"PROFORMA BSHEET";#N/A,#N/A,FALSE,"COMBINED";#N/A,#N/A,FALSE,"HIGH YIELD";#N/A,#N/A,FALSE,"COMB_GRAPHS"}</definedName>
    <definedName name="athsthae_2_2" hidden="1">{#N/A,#N/A,FALSE,"INPUTS";#N/A,#N/A,FALSE,"PROFORMA BSHEET";#N/A,#N/A,FALSE,"COMBINED";#N/A,#N/A,FALSE,"HIGH YIELD";#N/A,#N/A,FALSE,"COMB_GRAPHS"}</definedName>
    <definedName name="athsthae_2_3" hidden="1">{#N/A,#N/A,FALSE,"INPUTS";#N/A,#N/A,FALSE,"PROFORMA BSHEET";#N/A,#N/A,FALSE,"COMBINED";#N/A,#N/A,FALSE,"HIGH YIELD";#N/A,#N/A,FALSE,"COMB_GRAPHS"}</definedName>
    <definedName name="athsthae_2_4" hidden="1">{#N/A,#N/A,FALSE,"INPUTS";#N/A,#N/A,FALSE,"PROFORMA BSHEET";#N/A,#N/A,FALSE,"COMBINED";#N/A,#N/A,FALSE,"HIGH YIELD";#N/A,#N/A,FALSE,"COMB_GRAPHS"}</definedName>
    <definedName name="athsthae_3" hidden="1">{#N/A,#N/A,FALSE,"INPUTS";#N/A,#N/A,FALSE,"PROFORMA BSHEET";#N/A,#N/A,FALSE,"COMBINED";#N/A,#N/A,FALSE,"HIGH YIELD";#N/A,#N/A,FALSE,"COMB_GRAPHS"}</definedName>
    <definedName name="athsthae_4" hidden="1">{#N/A,#N/A,FALSE,"INPUTS";#N/A,#N/A,FALSE,"PROFORMA BSHEET";#N/A,#N/A,FALSE,"COMBINED";#N/A,#N/A,FALSE,"HIGH YIELD";#N/A,#N/A,FALSE,"COMB_GRAPHS"}</definedName>
    <definedName name="athsthae_5" hidden="1">{#N/A,#N/A,FALSE,"INPUTS";#N/A,#N/A,FALSE,"PROFORMA BSHEET";#N/A,#N/A,FALSE,"COMBINED";#N/A,#N/A,FALSE,"HIGH YIELD";#N/A,#N/A,FALSE,"COMB_GRAPHS"}</definedName>
    <definedName name="atjwerja" hidden="1">{#N/A,#N/A,FALSE,"Valuation Assumptions";#N/A,#N/A,FALSE,"Summary";#N/A,#N/A,FALSE,"DCF";#N/A,#N/A,FALSE,"Valuation";#N/A,#N/A,FALSE,"WACC";#N/A,#N/A,FALSE,"UBVH";#N/A,#N/A,FALSE,"Free Cash Flow"}</definedName>
    <definedName name="atjwerja_1" hidden="1">{#N/A,#N/A,FALSE,"Valuation Assumptions";#N/A,#N/A,FALSE,"Summary";#N/A,#N/A,FALSE,"DCF";#N/A,#N/A,FALSE,"Valuation";#N/A,#N/A,FALSE,"WACC";#N/A,#N/A,FALSE,"UBVH";#N/A,#N/A,FALSE,"Free Cash Flow"}</definedName>
    <definedName name="atjwerja_1_1" hidden="1">{#N/A,#N/A,FALSE,"Valuation Assumptions";#N/A,#N/A,FALSE,"Summary";#N/A,#N/A,FALSE,"DCF";#N/A,#N/A,FALSE,"Valuation";#N/A,#N/A,FALSE,"WACC";#N/A,#N/A,FALSE,"UBVH";#N/A,#N/A,FALSE,"Free Cash Flow"}</definedName>
    <definedName name="atjwerja_1_2" hidden="1">{#N/A,#N/A,FALSE,"Valuation Assumptions";#N/A,#N/A,FALSE,"Summary";#N/A,#N/A,FALSE,"DCF";#N/A,#N/A,FALSE,"Valuation";#N/A,#N/A,FALSE,"WACC";#N/A,#N/A,FALSE,"UBVH";#N/A,#N/A,FALSE,"Free Cash Flow"}</definedName>
    <definedName name="atjwerja_1_3" hidden="1">{#N/A,#N/A,FALSE,"Valuation Assumptions";#N/A,#N/A,FALSE,"Summary";#N/A,#N/A,FALSE,"DCF";#N/A,#N/A,FALSE,"Valuation";#N/A,#N/A,FALSE,"WACC";#N/A,#N/A,FALSE,"UBVH";#N/A,#N/A,FALSE,"Free Cash Flow"}</definedName>
    <definedName name="atjwerja_1_4" hidden="1">{#N/A,#N/A,FALSE,"Valuation Assumptions";#N/A,#N/A,FALSE,"Summary";#N/A,#N/A,FALSE,"DCF";#N/A,#N/A,FALSE,"Valuation";#N/A,#N/A,FALSE,"WACC";#N/A,#N/A,FALSE,"UBVH";#N/A,#N/A,FALSE,"Free Cash Flow"}</definedName>
    <definedName name="atjwerja_2" hidden="1">{#N/A,#N/A,FALSE,"Valuation Assumptions";#N/A,#N/A,FALSE,"Summary";#N/A,#N/A,FALSE,"DCF";#N/A,#N/A,FALSE,"Valuation";#N/A,#N/A,FALSE,"WACC";#N/A,#N/A,FALSE,"UBVH";#N/A,#N/A,FALSE,"Free Cash Flow"}</definedName>
    <definedName name="atjwerja_2_1" hidden="1">{#N/A,#N/A,FALSE,"Valuation Assumptions";#N/A,#N/A,FALSE,"Summary";#N/A,#N/A,FALSE,"DCF";#N/A,#N/A,FALSE,"Valuation";#N/A,#N/A,FALSE,"WACC";#N/A,#N/A,FALSE,"UBVH";#N/A,#N/A,FALSE,"Free Cash Flow"}</definedName>
    <definedName name="atjwerja_2_2" hidden="1">{#N/A,#N/A,FALSE,"Valuation Assumptions";#N/A,#N/A,FALSE,"Summary";#N/A,#N/A,FALSE,"DCF";#N/A,#N/A,FALSE,"Valuation";#N/A,#N/A,FALSE,"WACC";#N/A,#N/A,FALSE,"UBVH";#N/A,#N/A,FALSE,"Free Cash Flow"}</definedName>
    <definedName name="atjwerja_2_3" hidden="1">{#N/A,#N/A,FALSE,"Valuation Assumptions";#N/A,#N/A,FALSE,"Summary";#N/A,#N/A,FALSE,"DCF";#N/A,#N/A,FALSE,"Valuation";#N/A,#N/A,FALSE,"WACC";#N/A,#N/A,FALSE,"UBVH";#N/A,#N/A,FALSE,"Free Cash Flow"}</definedName>
    <definedName name="atjwerja_2_4" hidden="1">{#N/A,#N/A,FALSE,"Valuation Assumptions";#N/A,#N/A,FALSE,"Summary";#N/A,#N/A,FALSE,"DCF";#N/A,#N/A,FALSE,"Valuation";#N/A,#N/A,FALSE,"WACC";#N/A,#N/A,FALSE,"UBVH";#N/A,#N/A,FALSE,"Free Cash Flow"}</definedName>
    <definedName name="atjwerja_3" hidden="1">{#N/A,#N/A,FALSE,"Valuation Assumptions";#N/A,#N/A,FALSE,"Summary";#N/A,#N/A,FALSE,"DCF";#N/A,#N/A,FALSE,"Valuation";#N/A,#N/A,FALSE,"WACC";#N/A,#N/A,FALSE,"UBVH";#N/A,#N/A,FALSE,"Free Cash Flow"}</definedName>
    <definedName name="atjwerja_4" hidden="1">{#N/A,#N/A,FALSE,"Valuation Assumptions";#N/A,#N/A,FALSE,"Summary";#N/A,#N/A,FALSE,"DCF";#N/A,#N/A,FALSE,"Valuation";#N/A,#N/A,FALSE,"WACC";#N/A,#N/A,FALSE,"UBVH";#N/A,#N/A,FALSE,"Free Cash Flow"}</definedName>
    <definedName name="atjwerja_5" hidden="1">{#N/A,#N/A,FALSE,"Valuation Assumptions";#N/A,#N/A,FALSE,"Summary";#N/A,#N/A,FALSE,"DCF";#N/A,#N/A,FALSE,"Valuation";#N/A,#N/A,FALSE,"WACC";#N/A,#N/A,FALSE,"UBVH";#N/A,#N/A,FALSE,"Free Cash Flow"}</definedName>
    <definedName name="axx">#REF!</definedName>
    <definedName name="b" localSheetId="10" hidden="1">{#N/A,#N/A,FALSE,"List1";#N/A,#N/A,FALSE,"List2";#N/A,#N/A,FALSE,"List3";#N/A,#N/A,FALSE,"List4";#N/A,#N/A,FALSE,"List5";#N/A,#N/A,FALSE,"List11"}</definedName>
    <definedName name="b" localSheetId="9" hidden="1">{#N/A,#N/A,FALSE,"List1";#N/A,#N/A,FALSE,"List2";#N/A,#N/A,FALSE,"List3";#N/A,#N/A,FALSE,"List4";#N/A,#N/A,FALSE,"List5";#N/A,#N/A,FALSE,"List11"}</definedName>
    <definedName name="b" localSheetId="11" hidden="1">{#N/A,#N/A,FALSE,"List1";#N/A,#N/A,FALSE,"List2";#N/A,#N/A,FALSE,"List3";#N/A,#N/A,FALSE,"List4";#N/A,#N/A,FALSE,"List5";#N/A,#N/A,FALSE,"List11"}</definedName>
    <definedName name="b" localSheetId="4" hidden="1">{#N/A,#N/A,FALSE,"List1";#N/A,#N/A,FALSE,"List2";#N/A,#N/A,FALSE,"List3";#N/A,#N/A,FALSE,"List4";#N/A,#N/A,FALSE,"List5";#N/A,#N/A,FALSE,"List11"}</definedName>
    <definedName name="b" localSheetId="3" hidden="1">{#N/A,#N/A,FALSE,"List1";#N/A,#N/A,FALSE,"List2";#N/A,#N/A,FALSE,"List3";#N/A,#N/A,FALSE,"List4";#N/A,#N/A,FALSE,"List5";#N/A,#N/A,FALSE,"List11"}</definedName>
    <definedName name="b" hidden="1">{#N/A,#N/A,FALSE,"List1";#N/A,#N/A,FALSE,"List2";#N/A,#N/A,FALSE,"List3";#N/A,#N/A,FALSE,"List4";#N/A,#N/A,FALSE,"List5";#N/A,#N/A,FALSE,"List11"}</definedName>
    <definedName name="B._1">#N/A</definedName>
    <definedName name="B._1_3">NA()</definedName>
    <definedName name="B._12">#N/A</definedName>
    <definedName name="B._12_3">NA()</definedName>
    <definedName name="B._13">#N/A</definedName>
    <definedName name="B._13_3">NA()</definedName>
    <definedName name="B._14">#N/A</definedName>
    <definedName name="B._14_3">NA()</definedName>
    <definedName name="B._15">#N/A</definedName>
    <definedName name="B._15_3">NA()</definedName>
    <definedName name="B._16">#N/A</definedName>
    <definedName name="B._16_1">NA()</definedName>
    <definedName name="B._18">#N/A</definedName>
    <definedName name="B._18_1">NA()</definedName>
    <definedName name="B._19">#N/A</definedName>
    <definedName name="B._19_1">NA()</definedName>
    <definedName name="B._2">#N/A</definedName>
    <definedName name="B._2_3">NA()</definedName>
    <definedName name="B._3">#N/A</definedName>
    <definedName name="B._3_3">NA()</definedName>
    <definedName name="B._40_3">NA()</definedName>
    <definedName name="B._41_1">NA()</definedName>
    <definedName name="B2_1">#N/A</definedName>
    <definedName name="B2_1_3">NA()</definedName>
    <definedName name="B2_12">#N/A</definedName>
    <definedName name="B2_12_3">NA()</definedName>
    <definedName name="B2_13">#N/A</definedName>
    <definedName name="B2_13_3">NA()</definedName>
    <definedName name="B2_14">#N/A</definedName>
    <definedName name="B2_14_3">NA()</definedName>
    <definedName name="B2_15">#N/A</definedName>
    <definedName name="B2_15_3">NA()</definedName>
    <definedName name="B2_18">#N/A</definedName>
    <definedName name="B2_18_1">NA()</definedName>
    <definedName name="B2_19">#N/A</definedName>
    <definedName name="B2_19_1">NA()</definedName>
    <definedName name="B2_38">NA()</definedName>
    <definedName name="BAA">'[19]§ 31 odst. 3'!$R$1:$R$104</definedName>
    <definedName name="BAB">'[19]§ 31 odst. 3'!$T$1:$T$102</definedName>
    <definedName name="balance">#REF!</definedName>
    <definedName name="balance_type">1</definedName>
    <definedName name="BalanceSheetDates" localSheetId="9">#REF!</definedName>
    <definedName name="BalanceSheetDates" localSheetId="3">#REF!</definedName>
    <definedName name="BalanceSheetDates">#REF!</definedName>
    <definedName name="BASE" localSheetId="3">[23]List3!#REF!</definedName>
    <definedName name="BASE">#REF!</definedName>
    <definedName name="bb" localSheetId="10" hidden="1">{#N/A,#N/A,FALSE,"List1";#N/A,#N/A,FALSE,"List2";#N/A,#N/A,FALSE,"List3";#N/A,#N/A,FALSE,"List4";#N/A,#N/A,FALSE,"List5";#N/A,#N/A,FALSE,"List11"}</definedName>
    <definedName name="bb" localSheetId="9" hidden="1">{#N/A,#N/A,FALSE,"List1";#N/A,#N/A,FALSE,"List2";#N/A,#N/A,FALSE,"List3";#N/A,#N/A,FALSE,"List4";#N/A,#N/A,FALSE,"List5";#N/A,#N/A,FALSE,"List11"}</definedName>
    <definedName name="bb" localSheetId="11" hidden="1">{#N/A,#N/A,FALSE,"List1";#N/A,#N/A,FALSE,"List2";#N/A,#N/A,FALSE,"List3";#N/A,#N/A,FALSE,"List4";#N/A,#N/A,FALSE,"List5";#N/A,#N/A,FALSE,"List11"}</definedName>
    <definedName name="bb" localSheetId="4" hidden="1">{#N/A,#N/A,FALSE,"List1";#N/A,#N/A,FALSE,"List2";#N/A,#N/A,FALSE,"List3";#N/A,#N/A,FALSE,"List4";#N/A,#N/A,FALSE,"List5";#N/A,#N/A,FALSE,"List11"}</definedName>
    <definedName name="bb" localSheetId="3" hidden="1">{#N/A,#N/A,FALSE,"List1";#N/A,#N/A,FALSE,"List2";#N/A,#N/A,FALSE,"List3";#N/A,#N/A,FALSE,"List4";#N/A,#N/A,FALSE,"List5";#N/A,#N/A,FALSE,"List11"}</definedName>
    <definedName name="bb" hidden="1">{#N/A,#N/A,FALSE,"List1";#N/A,#N/A,FALSE,"List2";#N/A,#N/A,FALSE,"List3";#N/A,#N/A,FALSE,"List4";#N/A,#N/A,FALSE,"List5";#N/A,#N/A,FALSE,"List11"}</definedName>
    <definedName name="bbb" localSheetId="10" hidden="1">{#N/A,#N/A,FALSE,"A";#N/A,#N/A,FALSE,"List1";#N/A,#N/A,FALSE,"List2"}</definedName>
    <definedName name="bbb" localSheetId="9" hidden="1">{#N/A,#N/A,FALSE,"A";#N/A,#N/A,FALSE,"List1";#N/A,#N/A,FALSE,"List2"}</definedName>
    <definedName name="bbb" localSheetId="11" hidden="1">{#N/A,#N/A,FALSE,"A";#N/A,#N/A,FALSE,"List1";#N/A,#N/A,FALSE,"List2"}</definedName>
    <definedName name="bbb" localSheetId="3" hidden="1">{#N/A,#N/A,FALSE,"A";#N/A,#N/A,FALSE,"List1";#N/A,#N/A,FALSE,"List2"}</definedName>
    <definedName name="bbb" hidden="1">{#N/A,#N/A,FALSE,"A";#N/A,#N/A,FALSE,"List1";#N/A,#N/A,FALSE,"List2"}</definedName>
    <definedName name="bbg" localSheetId="10" hidden="1">{#N/A,#N/A,FALSE,"List1";#N/A,#N/A,FALSE,"List2";#N/A,#N/A,FALSE,"List3";#N/A,#N/A,FALSE,"List4";#N/A,#N/A,FALSE,"List5";#N/A,#N/A,FALSE,"List11"}</definedName>
    <definedName name="bbg" localSheetId="9" hidden="1">{#N/A,#N/A,FALSE,"List1";#N/A,#N/A,FALSE,"List2";#N/A,#N/A,FALSE,"List3";#N/A,#N/A,FALSE,"List4";#N/A,#N/A,FALSE,"List5";#N/A,#N/A,FALSE,"List11"}</definedName>
    <definedName name="bbg" localSheetId="11" hidden="1">{#N/A,#N/A,FALSE,"List1";#N/A,#N/A,FALSE,"List2";#N/A,#N/A,FALSE,"List3";#N/A,#N/A,FALSE,"List4";#N/A,#N/A,FALSE,"List5";#N/A,#N/A,FALSE,"List11"}</definedName>
    <definedName name="bbg" localSheetId="4" hidden="1">{#N/A,#N/A,FALSE,"List1";#N/A,#N/A,FALSE,"List2";#N/A,#N/A,FALSE,"List3";#N/A,#N/A,FALSE,"List4";#N/A,#N/A,FALSE,"List5";#N/A,#N/A,FALSE,"List11"}</definedName>
    <definedName name="bbg" localSheetId="3" hidden="1">{#N/A,#N/A,FALSE,"List1";#N/A,#N/A,FALSE,"List2";#N/A,#N/A,FALSE,"List3";#N/A,#N/A,FALSE,"List4";#N/A,#N/A,FALSE,"List5";#N/A,#N/A,FALSE,"List11"}</definedName>
    <definedName name="bbg" hidden="1">{#N/A,#N/A,FALSE,"List1";#N/A,#N/A,FALSE,"List2";#N/A,#N/A,FALSE,"List3";#N/A,#N/A,FALSE,"List4";#N/A,#N/A,FALSE,"List5";#N/A,#N/A,FALSE,"List11"}</definedName>
    <definedName name="Beg_Bal">#REF!</definedName>
    <definedName name="BezSazbaNejbl" localSheetId="3">#REF!</definedName>
    <definedName name="BezSazbaNejbl">#REF!</definedName>
    <definedName name="BezSazbaNejvzd" localSheetId="3">#REF!</definedName>
    <definedName name="BezSazbaNejvzd">#REF!</definedName>
    <definedName name="bla" localSheetId="9">#REF!</definedName>
    <definedName name="bla" localSheetId="4">#REF!</definedName>
    <definedName name="bla">#REF!</definedName>
    <definedName name="blablabla" localSheetId="9">#REF!</definedName>
    <definedName name="blablabla" localSheetId="4">#REF!</definedName>
    <definedName name="blablabla">#REF!</definedName>
    <definedName name="blb" localSheetId="10" hidden="1">{#N/A,#N/A,FALSE,"List1";#N/A,#N/A,FALSE,"List2";#N/A,#N/A,FALSE,"List3";#N/A,#N/A,FALSE,"List4";#N/A,#N/A,FALSE,"List5";#N/A,#N/A,FALSE,"List11"}</definedName>
    <definedName name="blb" localSheetId="9" hidden="1">{#N/A,#N/A,FALSE,"List1";#N/A,#N/A,FALSE,"List2";#N/A,#N/A,FALSE,"List3";#N/A,#N/A,FALSE,"List4";#N/A,#N/A,FALSE,"List5";#N/A,#N/A,FALSE,"List11"}</definedName>
    <definedName name="blb" localSheetId="11" hidden="1">{#N/A,#N/A,FALSE,"List1";#N/A,#N/A,FALSE,"List2";#N/A,#N/A,FALSE,"List3";#N/A,#N/A,FALSE,"List4";#N/A,#N/A,FALSE,"List5";#N/A,#N/A,FALSE,"List11"}</definedName>
    <definedName name="blb" localSheetId="4" hidden="1">{#N/A,#N/A,FALSE,"List1";#N/A,#N/A,FALSE,"List2";#N/A,#N/A,FALSE,"List3";#N/A,#N/A,FALSE,"List4";#N/A,#N/A,FALSE,"List5";#N/A,#N/A,FALSE,"List11"}</definedName>
    <definedName name="blb" localSheetId="3" hidden="1">{#N/A,#N/A,FALSE,"List1";#N/A,#N/A,FALSE,"List2";#N/A,#N/A,FALSE,"List3";#N/A,#N/A,FALSE,"List4";#N/A,#N/A,FALSE,"List5";#N/A,#N/A,FALSE,"List11"}</definedName>
    <definedName name="blb" hidden="1">{#N/A,#N/A,FALSE,"List1";#N/A,#N/A,FALSE,"List2";#N/A,#N/A,FALSE,"List3";#N/A,#N/A,FALSE,"List4";#N/A,#N/A,FALSE,"List5";#N/A,#N/A,FALSE,"List11"}</definedName>
    <definedName name="blbablb" localSheetId="10" hidden="1">{#N/A,#N/A,FALSE,"List1";#N/A,#N/A,FALSE,"List2";#N/A,#N/A,FALSE,"List3";#N/A,#N/A,FALSE,"List4";#N/A,#N/A,FALSE,"List5";#N/A,#N/A,FALSE,"List11"}</definedName>
    <definedName name="blbablb" localSheetId="9" hidden="1">{#N/A,#N/A,FALSE,"List1";#N/A,#N/A,FALSE,"List2";#N/A,#N/A,FALSE,"List3";#N/A,#N/A,FALSE,"List4";#N/A,#N/A,FALSE,"List5";#N/A,#N/A,FALSE,"List11"}</definedName>
    <definedName name="blbablb" localSheetId="11" hidden="1">{#N/A,#N/A,FALSE,"List1";#N/A,#N/A,FALSE,"List2";#N/A,#N/A,FALSE,"List3";#N/A,#N/A,FALSE,"List4";#N/A,#N/A,FALSE,"List5";#N/A,#N/A,FALSE,"List11"}</definedName>
    <definedName name="blbablb" localSheetId="4" hidden="1">{#N/A,#N/A,FALSE,"List1";#N/A,#N/A,FALSE,"List2";#N/A,#N/A,FALSE,"List3";#N/A,#N/A,FALSE,"List4";#N/A,#N/A,FALSE,"List5";#N/A,#N/A,FALSE,"List11"}</definedName>
    <definedName name="blbablb" localSheetId="3" hidden="1">{#N/A,#N/A,FALSE,"List1";#N/A,#N/A,FALSE,"List2";#N/A,#N/A,FALSE,"List3";#N/A,#N/A,FALSE,"List4";#N/A,#N/A,FALSE,"List5";#N/A,#N/A,FALSE,"List11"}</definedName>
    <definedName name="blbablb" hidden="1">{#N/A,#N/A,FALSE,"List1";#N/A,#N/A,FALSE,"List2";#N/A,#N/A,FALSE,"List3";#N/A,#N/A,FALSE,"List4";#N/A,#N/A,FALSE,"List5";#N/A,#N/A,FALSE,"List11"}</definedName>
    <definedName name="ble" localSheetId="10" hidden="1">{#N/A,#N/A,FALSE,"List1";#N/A,#N/A,FALSE,"List2";#N/A,#N/A,FALSE,"List3";#N/A,#N/A,FALSE,"List4";#N/A,#N/A,FALSE,"List5";#N/A,#N/A,FALSE,"List11"}</definedName>
    <definedName name="ble" localSheetId="9" hidden="1">{#N/A,#N/A,FALSE,"List1";#N/A,#N/A,FALSE,"List2";#N/A,#N/A,FALSE,"List3";#N/A,#N/A,FALSE,"List4";#N/A,#N/A,FALSE,"List5";#N/A,#N/A,FALSE,"List11"}</definedName>
    <definedName name="ble" localSheetId="11" hidden="1">{#N/A,#N/A,FALSE,"List1";#N/A,#N/A,FALSE,"List2";#N/A,#N/A,FALSE,"List3";#N/A,#N/A,FALSE,"List4";#N/A,#N/A,FALSE,"List5";#N/A,#N/A,FALSE,"List11"}</definedName>
    <definedName name="ble" localSheetId="4" hidden="1">{#N/A,#N/A,FALSE,"List1";#N/A,#N/A,FALSE,"List2";#N/A,#N/A,FALSE,"List3";#N/A,#N/A,FALSE,"List4";#N/A,#N/A,FALSE,"List5";#N/A,#N/A,FALSE,"List11"}</definedName>
    <definedName name="ble" localSheetId="3" hidden="1">{#N/A,#N/A,FALSE,"List1";#N/A,#N/A,FALSE,"List2";#N/A,#N/A,FALSE,"List3";#N/A,#N/A,FALSE,"List4";#N/A,#N/A,FALSE,"List5";#N/A,#N/A,FALSE,"List11"}</definedName>
    <definedName name="ble" hidden="1">{#N/A,#N/A,FALSE,"List1";#N/A,#N/A,FALSE,"List2";#N/A,#N/A,FALSE,"List3";#N/A,#N/A,FALSE,"List4";#N/A,#N/A,FALSE,"List5";#N/A,#N/A,FALSE,"List11"}</definedName>
    <definedName name="BLPH1" localSheetId="3" hidden="1">#REF!</definedName>
    <definedName name="BLPH1" hidden="1">#REF!</definedName>
    <definedName name="BLPH2" localSheetId="3" hidden="1">#REF!</definedName>
    <definedName name="BLPH2" hidden="1">#REF!</definedName>
    <definedName name="BLPH3" localSheetId="3" hidden="1">#REF!</definedName>
    <definedName name="BLPH3" hidden="1">#REF!</definedName>
    <definedName name="BLPH4" localSheetId="3" hidden="1">[24]yieldspreads!#REF!</definedName>
    <definedName name="BLPH4" hidden="1">#REF!</definedName>
    <definedName name="BLPH5" localSheetId="3" hidden="1">[24]yieldspreads!#REF!</definedName>
    <definedName name="BLPH5" hidden="1">#REF!</definedName>
    <definedName name="BLPH6" localSheetId="3" hidden="1">[24]yieldspreads!$S$3</definedName>
    <definedName name="BLPH6" hidden="1">#REF!</definedName>
    <definedName name="BLPH7" localSheetId="3" hidden="1">[24]yieldspreads!$V$3</definedName>
    <definedName name="BLPH7" hidden="1">#REF!</definedName>
    <definedName name="BLPH8" localSheetId="3" hidden="1">[24]yieldspreads!$Y$3</definedName>
    <definedName name="BLPH8" hidden="1">#REF!</definedName>
    <definedName name="bm" localSheetId="3">#REF!</definedName>
    <definedName name="bm">#REF!</definedName>
    <definedName name="Branches" localSheetId="9">#REF!</definedName>
    <definedName name="Branches" localSheetId="4">#REF!</definedName>
    <definedName name="Branches">#REF!</definedName>
    <definedName name="Branches_II" localSheetId="9">#REF!</definedName>
    <definedName name="Branches_II" localSheetId="4">#REF!</definedName>
    <definedName name="Branches_II">#REF!</definedName>
    <definedName name="Branches_III" localSheetId="10">'311_315'!#REF!</definedName>
    <definedName name="Branches_III" localSheetId="9">'Amortizační stupnice-mov.vě'!#REF!</definedName>
    <definedName name="Branches_III" localSheetId="11">#REF!</definedName>
    <definedName name="Branches_III" localSheetId="4">#REF!</definedName>
    <definedName name="Branches_III" localSheetId="3">[25]Country_settings!$T$21:$AC$61</definedName>
    <definedName name="Branches_III">#REF!</definedName>
    <definedName name="Branchess" localSheetId="9">#REF!</definedName>
    <definedName name="Branchess">#REF!</definedName>
    <definedName name="BruttoKonec">#REF!</definedName>
    <definedName name="BruttoPocatek">#REF!</definedName>
    <definedName name="BS" localSheetId="10">'311_315'!#REF!</definedName>
    <definedName name="BS" localSheetId="9">'Amortizační stupnice-mov.vě'!#REF!</definedName>
    <definedName name="BS" localSheetId="11">#REF!</definedName>
    <definedName name="BS" localSheetId="4">#REF!</definedName>
    <definedName name="BS" localSheetId="3">[26]Setup!$R$42:$AA$47</definedName>
    <definedName name="BS">#REF!</definedName>
    <definedName name="BS_BC" localSheetId="9">#REF!</definedName>
    <definedName name="BS_BC">#REF!</definedName>
    <definedName name="BSK" localSheetId="9">#REF!</definedName>
    <definedName name="BSK">#REF!</definedName>
    <definedName name="BSrows" localSheetId="10">'311_315'!#REF!</definedName>
    <definedName name="BSrows" localSheetId="9">'Amortizační stupnice-mov.vě'!#REF!</definedName>
    <definedName name="BSrows" localSheetId="11">#REF!</definedName>
    <definedName name="BSrows" localSheetId="4">#REF!</definedName>
    <definedName name="BSrows" localSheetId="3">[27]Languages!$A$9:$E$129</definedName>
    <definedName name="BSrows">#REF!</definedName>
    <definedName name="Bto_pln_rad">#REF!</definedName>
    <definedName name="Bto_zkr_rad">#REF!</definedName>
    <definedName name="BU">{"110200";"110302"}</definedName>
    <definedName name="ButtonGoto">[0]!ButtonGoto</definedName>
    <definedName name="C._1">#N/A</definedName>
    <definedName name="C._1_3">NA()</definedName>
    <definedName name="C._12">#N/A</definedName>
    <definedName name="C._12_3">NA()</definedName>
    <definedName name="C._13">#N/A</definedName>
    <definedName name="C._13_3">NA()</definedName>
    <definedName name="C._14">#N/A</definedName>
    <definedName name="C._14_3">NA()</definedName>
    <definedName name="C._15">#N/A</definedName>
    <definedName name="C._15_3">NA()</definedName>
    <definedName name="C._16">#N/A</definedName>
    <definedName name="C._16_1">NA()</definedName>
    <definedName name="C._18">#N/A</definedName>
    <definedName name="C._18_1">NA()</definedName>
    <definedName name="C._19">#N/A</definedName>
    <definedName name="C._19_1">NA()</definedName>
    <definedName name="C._2">#N/A</definedName>
    <definedName name="C._2_3">NA()</definedName>
    <definedName name="C._3">#N/A</definedName>
    <definedName name="C._3_3">NA()</definedName>
    <definedName name="C._40_3">NA()</definedName>
    <definedName name="C._41_1">NA()</definedName>
    <definedName name="C_1" localSheetId="10">'311_315'!#REF!</definedName>
    <definedName name="C_1" localSheetId="9">'Amortizační stupnice-mov.vě'!#REF!</definedName>
    <definedName name="C_1" localSheetId="11">#REF!</definedName>
    <definedName name="C_1" localSheetId="4">#REF!</definedName>
    <definedName name="C_1" localSheetId="3">[18]Setup!$H$13</definedName>
    <definedName name="C_1">#REF!</definedName>
    <definedName name="Ca_1">#N/A</definedName>
    <definedName name="Ca_1_3">NA()</definedName>
    <definedName name="Ca_12">#N/A</definedName>
    <definedName name="Ca_12_3">NA()</definedName>
    <definedName name="Ca_13">#N/A</definedName>
    <definedName name="Ca_13_3">NA()</definedName>
    <definedName name="Ca_14">#N/A</definedName>
    <definedName name="Ca_14_3">NA()</definedName>
    <definedName name="Ca_15">#N/A</definedName>
    <definedName name="Ca_15_3">NA()</definedName>
    <definedName name="Ca_18">#N/A</definedName>
    <definedName name="Ca_18_1">NA()</definedName>
    <definedName name="Ca_19">#N/A</definedName>
    <definedName name="Ca_19_1">NA()</definedName>
    <definedName name="Ca_38">NA()</definedName>
    <definedName name="calc">1</definedName>
    <definedName name="CashFlow1">#REF!</definedName>
    <definedName name="CashFlow2">#REF!</definedName>
    <definedName name="cc" localSheetId="10" hidden="1">{#N/A,#N/A,FALSE,"List1";#N/A,#N/A,FALSE,"List2";#N/A,#N/A,FALSE,"List3";#N/A,#N/A,FALSE,"List4";#N/A,#N/A,FALSE,"List5";#N/A,#N/A,FALSE,"List11"}</definedName>
    <definedName name="cc" localSheetId="9" hidden="1">{#N/A,#N/A,FALSE,"List1";#N/A,#N/A,FALSE,"List2";#N/A,#N/A,FALSE,"List3";#N/A,#N/A,FALSE,"List4";#N/A,#N/A,FALSE,"List5";#N/A,#N/A,FALSE,"List11"}</definedName>
    <definedName name="cc" localSheetId="11" hidden="1">{#N/A,#N/A,FALSE,"List1";#N/A,#N/A,FALSE,"List2";#N/A,#N/A,FALSE,"List3";#N/A,#N/A,FALSE,"List4";#N/A,#N/A,FALSE,"List5";#N/A,#N/A,FALSE,"List11"}</definedName>
    <definedName name="cc" localSheetId="4" hidden="1">{#N/A,#N/A,FALSE,"List1";#N/A,#N/A,FALSE,"List2";#N/A,#N/A,FALSE,"List3";#N/A,#N/A,FALSE,"List4";#N/A,#N/A,FALSE,"List5";#N/A,#N/A,FALSE,"List11"}</definedName>
    <definedName name="cc" localSheetId="3" hidden="1">{#N/A,#N/A,FALSE,"List1";#N/A,#N/A,FALSE,"List2";#N/A,#N/A,FALSE,"List3";#N/A,#N/A,FALSE,"List4";#N/A,#N/A,FALSE,"List5";#N/A,#N/A,FALSE,"List11"}</definedName>
    <definedName name="cc" hidden="1">{#N/A,#N/A,FALSE,"List1";#N/A,#N/A,FALSE,"List2";#N/A,#N/A,FALSE,"List3";#N/A,#N/A,FALSE,"List4";#N/A,#N/A,FALSE,"List5";#N/A,#N/A,FALSE,"List11"}</definedName>
    <definedName name="CCCA1" localSheetId="3">[28]UserDefinedVariables!$D$33</definedName>
    <definedName name="CCCA1">#REF!</definedName>
    <definedName name="CCCA1_1">#N/A</definedName>
    <definedName name="CCCA1_1_3">NA()</definedName>
    <definedName name="CCCA1_25">#N/A</definedName>
    <definedName name="CCCA1_25_3">NA()</definedName>
    <definedName name="CCCA1_26">#N/A</definedName>
    <definedName name="CCCA1_26_1">NA()</definedName>
    <definedName name="CCCA1_27">#N/A</definedName>
    <definedName name="CCCA1_27_1">NA()</definedName>
    <definedName name="CCCA1_28">#N/A</definedName>
    <definedName name="CCCA1_28_1">NA()</definedName>
    <definedName name="CCCA1_29">#N/A</definedName>
    <definedName name="CCCA1_29_1">NA()</definedName>
    <definedName name="CCCA1_30">#N/A</definedName>
    <definedName name="CCCA1_30_1">NA()</definedName>
    <definedName name="CCCA1_31">#N/A</definedName>
    <definedName name="CCCA1_31_1">NA()</definedName>
    <definedName name="CCCA1_32">#N/A</definedName>
    <definedName name="CCCA1_32_1">NA()</definedName>
    <definedName name="CCCA1_33" localSheetId="3">[29]UserDefinedVariables!$D$33</definedName>
    <definedName name="CCCA1_33">#REF!</definedName>
    <definedName name="CCCA1_33_1">NA()</definedName>
    <definedName name="CCCA1_34" localSheetId="3">[29]UserDefinedVariables!$D$33</definedName>
    <definedName name="CCCA1_34">#REF!</definedName>
    <definedName name="CCCA1_34_1">NA()</definedName>
    <definedName name="CCCA1_35" localSheetId="3">[29]UserDefinedVariables!$D$33</definedName>
    <definedName name="CCCA1_35">#REF!</definedName>
    <definedName name="CCCA1_35_1">NA()</definedName>
    <definedName name="CCCA1_36" localSheetId="3">[29]UserDefinedVariables!$D$33</definedName>
    <definedName name="CCCA1_36">#REF!</definedName>
    <definedName name="CCCA1_36_1">NA()</definedName>
    <definedName name="CCCA1_37" localSheetId="3">[29]UserDefinedVariables!$D$33</definedName>
    <definedName name="CCCA1_37">#REF!</definedName>
    <definedName name="CCCA1_37_1">NA()</definedName>
    <definedName name="CCCA1_38" localSheetId="3">[29]UserDefinedVariables!$D$33</definedName>
    <definedName name="CCCA1_38">#REF!</definedName>
    <definedName name="CCCA1_38_1">NA()</definedName>
    <definedName name="CCCA1_39" localSheetId="3">[29]UserDefinedVariables!$D$33</definedName>
    <definedName name="CCCA1_39">#REF!</definedName>
    <definedName name="CCCA1_4">#N/A</definedName>
    <definedName name="CCCA1_4_3">NA()</definedName>
    <definedName name="CCCA1_40" localSheetId="3">[29]UserDefinedVariables!$D$33</definedName>
    <definedName name="CCCA1_40">#REF!</definedName>
    <definedName name="CCCA1_40_3">NA()</definedName>
    <definedName name="CCCA1_41" localSheetId="3">[29]UserDefinedVariables!$D$33</definedName>
    <definedName name="CCCA1_41">#REF!</definedName>
    <definedName name="CCCA1_42" localSheetId="3">[29]UserDefinedVariables!$D$33</definedName>
    <definedName name="CCCA1_42">#REF!</definedName>
    <definedName name="CCCA1_43" localSheetId="3">[29]UserDefinedVariables!$D$33</definedName>
    <definedName name="CCCA1_43">#REF!</definedName>
    <definedName name="CCCA1_5">#N/A</definedName>
    <definedName name="CCCA1_5_1">NA()</definedName>
    <definedName name="CCCA12" localSheetId="3">[29]UserDefinedVariables!$D$33</definedName>
    <definedName name="CCCA12">#REF!</definedName>
    <definedName name="CCCA12_1">#N/A</definedName>
    <definedName name="CCCA12_1_3">NA()</definedName>
    <definedName name="CCCA12_38">NA()</definedName>
    <definedName name="CCCA12_40">NA()</definedName>
    <definedName name="CCCA2" localSheetId="3">[28]UserDefinedVariables!$D$34</definedName>
    <definedName name="CCCA2">#REF!</definedName>
    <definedName name="CCCA2_1">#N/A</definedName>
    <definedName name="CCCA2_1_3">NA()</definedName>
    <definedName name="CCCA2_25">#N/A</definedName>
    <definedName name="CCCA2_25_3">NA()</definedName>
    <definedName name="CCCA2_26">#N/A</definedName>
    <definedName name="CCCA2_26_1">NA()</definedName>
    <definedName name="CCCA2_27">#N/A</definedName>
    <definedName name="CCCA2_27_1">NA()</definedName>
    <definedName name="CCCA2_28">#N/A</definedName>
    <definedName name="CCCA2_28_1">NA()</definedName>
    <definedName name="CCCA2_29">#N/A</definedName>
    <definedName name="CCCA2_29_1">NA()</definedName>
    <definedName name="CCCA2_30">#N/A</definedName>
    <definedName name="CCCA2_30_1">NA()</definedName>
    <definedName name="CCCA2_31">#N/A</definedName>
    <definedName name="CCCA2_31_1">NA()</definedName>
    <definedName name="CCCA2_32">#N/A</definedName>
    <definedName name="CCCA2_32_1">NA()</definedName>
    <definedName name="CCCA2_33" localSheetId="3">[29]UserDefinedVariables!$D$34</definedName>
    <definedName name="CCCA2_33">#REF!</definedName>
    <definedName name="CCCA2_33_1">NA()</definedName>
    <definedName name="CCCA2_34" localSheetId="3">[29]UserDefinedVariables!$D$34</definedName>
    <definedName name="CCCA2_34">#REF!</definedName>
    <definedName name="CCCA2_34_1">NA()</definedName>
    <definedName name="CCCA2_35" localSheetId="3">[29]UserDefinedVariables!$D$34</definedName>
    <definedName name="CCCA2_35">#REF!</definedName>
    <definedName name="CCCA2_35_1">NA()</definedName>
    <definedName name="CCCA2_36" localSheetId="3">[29]UserDefinedVariables!$D$34</definedName>
    <definedName name="CCCA2_36">#REF!</definedName>
    <definedName name="CCCA2_36_1">NA()</definedName>
    <definedName name="CCCA2_37" localSheetId="3">[29]UserDefinedVariables!$D$34</definedName>
    <definedName name="CCCA2_37">#REF!</definedName>
    <definedName name="CCCA2_37_1">NA()</definedName>
    <definedName name="CCCA2_38" localSheetId="3">[29]UserDefinedVariables!$D$34</definedName>
    <definedName name="CCCA2_38">#REF!</definedName>
    <definedName name="CCCA2_38_1">NA()</definedName>
    <definedName name="CCCA2_39" localSheetId="3">[29]UserDefinedVariables!$D$34</definedName>
    <definedName name="CCCA2_39">#REF!</definedName>
    <definedName name="CCCA2_4">#N/A</definedName>
    <definedName name="CCCA2_4_3">NA()</definedName>
    <definedName name="CCCA2_40" localSheetId="3">[29]UserDefinedVariables!$D$34</definedName>
    <definedName name="CCCA2_40">#REF!</definedName>
    <definedName name="CCCA2_40_3">NA()</definedName>
    <definedName name="CCCA2_41" localSheetId="3">[29]UserDefinedVariables!$D$34</definedName>
    <definedName name="CCCA2_41">#REF!</definedName>
    <definedName name="CCCA2_42" localSheetId="3">[29]UserDefinedVariables!$D$34</definedName>
    <definedName name="CCCA2_42">#REF!</definedName>
    <definedName name="CCCA2_43" localSheetId="3">[29]UserDefinedVariables!$D$34</definedName>
    <definedName name="CCCA2_43">#REF!</definedName>
    <definedName name="CCCA2_5">#N/A</definedName>
    <definedName name="CCCA2_5_1">NA()</definedName>
    <definedName name="CCCA3" localSheetId="3">[28]UserDefinedVariables!$D$35</definedName>
    <definedName name="CCCA3">#REF!</definedName>
    <definedName name="CCCA3_1">#N/A</definedName>
    <definedName name="CCCA3_1_3">NA()</definedName>
    <definedName name="CCCA3_25">#N/A</definedName>
    <definedName name="CCCA3_25_3">NA()</definedName>
    <definedName name="CCCA3_26">#N/A</definedName>
    <definedName name="CCCA3_26_1">NA()</definedName>
    <definedName name="CCCA3_27">#N/A</definedName>
    <definedName name="CCCA3_27_1">NA()</definedName>
    <definedName name="CCCA3_28">#N/A</definedName>
    <definedName name="CCCA3_28_1">NA()</definedName>
    <definedName name="CCCA3_29">#N/A</definedName>
    <definedName name="CCCA3_29_1">NA()</definedName>
    <definedName name="CCCA3_30">#N/A</definedName>
    <definedName name="CCCA3_30_1">NA()</definedName>
    <definedName name="CCCA3_31">#N/A</definedName>
    <definedName name="CCCA3_31_1">NA()</definedName>
    <definedName name="CCCA3_32">#N/A</definedName>
    <definedName name="CCCA3_32_1">NA()</definedName>
    <definedName name="CCCA3_33" localSheetId="3">[29]UserDefinedVariables!$D$35</definedName>
    <definedName name="CCCA3_33">#REF!</definedName>
    <definedName name="CCCA3_33_1">NA()</definedName>
    <definedName name="CCCA3_34" localSheetId="3">[29]UserDefinedVariables!$D$35</definedName>
    <definedName name="CCCA3_34">#REF!</definedName>
    <definedName name="CCCA3_34_1">NA()</definedName>
    <definedName name="CCCA3_35" localSheetId="3">[29]UserDefinedVariables!$D$35</definedName>
    <definedName name="CCCA3_35">#REF!</definedName>
    <definedName name="CCCA3_35_1">NA()</definedName>
    <definedName name="CCCA3_36" localSheetId="3">[29]UserDefinedVariables!$D$35</definedName>
    <definedName name="CCCA3_36">#REF!</definedName>
    <definedName name="CCCA3_36_1">NA()</definedName>
    <definedName name="CCCA3_37" localSheetId="3">[29]UserDefinedVariables!$D$35</definedName>
    <definedName name="CCCA3_37">#REF!</definedName>
    <definedName name="CCCA3_37_1">NA()</definedName>
    <definedName name="CCCA3_38" localSheetId="3">[29]UserDefinedVariables!$D$35</definedName>
    <definedName name="CCCA3_38">#REF!</definedName>
    <definedName name="CCCA3_38_1">NA()</definedName>
    <definedName name="CCCA3_39" localSheetId="3">[29]UserDefinedVariables!$D$35</definedName>
    <definedName name="CCCA3_39">#REF!</definedName>
    <definedName name="CCCA3_4">#N/A</definedName>
    <definedName name="CCCA3_4_3">NA()</definedName>
    <definedName name="CCCA3_40" localSheetId="3">[29]UserDefinedVariables!$D$35</definedName>
    <definedName name="CCCA3_40">#REF!</definedName>
    <definedName name="CCCA3_40_3">NA()</definedName>
    <definedName name="CCCA3_41" localSheetId="3">[29]UserDefinedVariables!$D$35</definedName>
    <definedName name="CCCA3_41">#REF!</definedName>
    <definedName name="CCCA3_42" localSheetId="3">[29]UserDefinedVariables!$D$35</definedName>
    <definedName name="CCCA3_42">#REF!</definedName>
    <definedName name="CCCA3_43" localSheetId="3">[29]UserDefinedVariables!$D$35</definedName>
    <definedName name="CCCA3_43">#REF!</definedName>
    <definedName name="CCCA3_5">#N/A</definedName>
    <definedName name="CCCA3_5_1">NA()</definedName>
    <definedName name="CCCA3232" localSheetId="3">[29]UserDefinedVariables!$D$34</definedName>
    <definedName name="CCCA3232">#REF!</definedName>
    <definedName name="CCCA3232_1">#N/A</definedName>
    <definedName name="CCCA3232_1_3">NA()</definedName>
    <definedName name="CCCA3232_38">NA()</definedName>
    <definedName name="CCCA3232_40">NA()</definedName>
    <definedName name="CCFA1" localSheetId="3">[28]UserDefinedVariables!$E$11</definedName>
    <definedName name="CCFA1">#REF!</definedName>
    <definedName name="CCFA1_1">#N/A</definedName>
    <definedName name="CCFA1_1_3">NA()</definedName>
    <definedName name="CCFA1_25">#N/A</definedName>
    <definedName name="CCFA1_25_3">NA()</definedName>
    <definedName name="CCFA1_26">#N/A</definedName>
    <definedName name="CCFA1_26_1">NA()</definedName>
    <definedName name="CCFA1_27">#N/A</definedName>
    <definedName name="CCFA1_27_1">NA()</definedName>
    <definedName name="CCFA1_28">#N/A</definedName>
    <definedName name="CCFA1_28_1">NA()</definedName>
    <definedName name="CCFA1_29">#N/A</definedName>
    <definedName name="CCFA1_29_1">NA()</definedName>
    <definedName name="CCFA1_30">#N/A</definedName>
    <definedName name="CCFA1_30_1">NA()</definedName>
    <definedName name="CCFA1_31">#N/A</definedName>
    <definedName name="CCFA1_31_1">NA()</definedName>
    <definedName name="CCFA1_32">#N/A</definedName>
    <definedName name="CCFA1_32_1">NA()</definedName>
    <definedName name="CCFA1_33" localSheetId="3">[29]UserDefinedVariables!$E$11</definedName>
    <definedName name="CCFA1_33">#REF!</definedName>
    <definedName name="CCFA1_33_1">NA()</definedName>
    <definedName name="CCFA1_34" localSheetId="3">[29]UserDefinedVariables!$E$11</definedName>
    <definedName name="CCFA1_34">#REF!</definedName>
    <definedName name="CCFA1_34_1">NA()</definedName>
    <definedName name="CCFA1_35" localSheetId="3">[29]UserDefinedVariables!$E$11</definedName>
    <definedName name="CCFA1_35">#REF!</definedName>
    <definedName name="CCFA1_35_1">NA()</definedName>
    <definedName name="CCFA1_36" localSheetId="3">[29]UserDefinedVariables!$E$11</definedName>
    <definedName name="CCFA1_36">#REF!</definedName>
    <definedName name="CCFA1_36_1">NA()</definedName>
    <definedName name="CCFA1_37" localSheetId="3">[29]UserDefinedVariables!$E$11</definedName>
    <definedName name="CCFA1_37">#REF!</definedName>
    <definedName name="CCFA1_37_1">NA()</definedName>
    <definedName name="CCFA1_38" localSheetId="3">[29]UserDefinedVariables!$E$11</definedName>
    <definedName name="CCFA1_38">#REF!</definedName>
    <definedName name="CCFA1_38_1">NA()</definedName>
    <definedName name="CCFA1_39" localSheetId="3">[29]UserDefinedVariables!$E$11</definedName>
    <definedName name="CCFA1_39">#REF!</definedName>
    <definedName name="CCFA1_4">#N/A</definedName>
    <definedName name="CCFA1_4_3">NA()</definedName>
    <definedName name="CCFA1_40" localSheetId="3">[29]UserDefinedVariables!$E$11</definedName>
    <definedName name="CCFA1_40">#REF!</definedName>
    <definedName name="CCFA1_40_3">NA()</definedName>
    <definedName name="CCFA1_41" localSheetId="3">[29]UserDefinedVariables!$E$11</definedName>
    <definedName name="CCFA1_41">#REF!</definedName>
    <definedName name="CCFA1_42" localSheetId="3">[29]UserDefinedVariables!$E$11</definedName>
    <definedName name="CCFA1_42">#REF!</definedName>
    <definedName name="CCFA1_43" localSheetId="3">[29]UserDefinedVariables!$E$11</definedName>
    <definedName name="CCFA1_43">#REF!</definedName>
    <definedName name="CCFA1_5">#N/A</definedName>
    <definedName name="CCFA1_5_1">NA()</definedName>
    <definedName name="CCFA15" localSheetId="3">[28]UserDefinedVariables!$E$25</definedName>
    <definedName name="CCFA15">#REF!</definedName>
    <definedName name="CCFA15_1">#N/A</definedName>
    <definedName name="CCFA15_1_3">NA()</definedName>
    <definedName name="CCFA15_25">#N/A</definedName>
    <definedName name="CCFA15_25_3">NA()</definedName>
    <definedName name="CCFA15_26">#N/A</definedName>
    <definedName name="CCFA15_26_1">NA()</definedName>
    <definedName name="CCFA15_27">#N/A</definedName>
    <definedName name="CCFA15_27_1">NA()</definedName>
    <definedName name="CCFA15_28">#N/A</definedName>
    <definedName name="CCFA15_28_1">NA()</definedName>
    <definedName name="CCFA15_29">#N/A</definedName>
    <definedName name="CCFA15_29_1">NA()</definedName>
    <definedName name="CCFA15_30">#N/A</definedName>
    <definedName name="CCFA15_30_1">NA()</definedName>
    <definedName name="CCFA15_31">#N/A</definedName>
    <definedName name="CCFA15_31_1">NA()</definedName>
    <definedName name="CCFA15_32">#N/A</definedName>
    <definedName name="CCFA15_32_1">NA()</definedName>
    <definedName name="CCFA15_33" localSheetId="3">[29]UserDefinedVariables!$E$25</definedName>
    <definedName name="CCFA15_33">#REF!</definedName>
    <definedName name="CCFA15_33_1">NA()</definedName>
    <definedName name="CCFA15_34" localSheetId="3">[29]UserDefinedVariables!$E$25</definedName>
    <definedName name="CCFA15_34">#REF!</definedName>
    <definedName name="CCFA15_34_1">NA()</definedName>
    <definedName name="CCFA15_35" localSheetId="3">[29]UserDefinedVariables!$E$25</definedName>
    <definedName name="CCFA15_35">#REF!</definedName>
    <definedName name="CCFA15_35_1">NA()</definedName>
    <definedName name="CCFA15_36" localSheetId="3">[29]UserDefinedVariables!$E$25</definedName>
    <definedName name="CCFA15_36">#REF!</definedName>
    <definedName name="CCFA15_36_1">NA()</definedName>
    <definedName name="CCFA15_37" localSheetId="3">[29]UserDefinedVariables!$E$25</definedName>
    <definedName name="CCFA15_37">#REF!</definedName>
    <definedName name="CCFA15_37_1">NA()</definedName>
    <definedName name="CCFA15_38" localSheetId="3">[29]UserDefinedVariables!$E$25</definedName>
    <definedName name="CCFA15_38">#REF!</definedName>
    <definedName name="CCFA15_38_1">NA()</definedName>
    <definedName name="CCFA15_39" localSheetId="3">[29]UserDefinedVariables!$E$25</definedName>
    <definedName name="CCFA15_39">#REF!</definedName>
    <definedName name="CCFA15_4">#N/A</definedName>
    <definedName name="CCFA15_4_3">NA()</definedName>
    <definedName name="CCFA15_40" localSheetId="3">[29]UserDefinedVariables!$E$25</definedName>
    <definedName name="CCFA15_40">#REF!</definedName>
    <definedName name="CCFA15_40_3">NA()</definedName>
    <definedName name="CCFA15_41" localSheetId="3">[29]UserDefinedVariables!$E$25</definedName>
    <definedName name="CCFA15_41">#REF!</definedName>
    <definedName name="CCFA15_42" localSheetId="3">[29]UserDefinedVariables!$E$25</definedName>
    <definedName name="CCFA15_42">#REF!</definedName>
    <definedName name="CCFA15_43" localSheetId="3">[29]UserDefinedVariables!$E$25</definedName>
    <definedName name="CCFA15_43">#REF!</definedName>
    <definedName name="CCFA15_5">#N/A</definedName>
    <definedName name="CCFA15_5_1">NA()</definedName>
    <definedName name="CCFA16" localSheetId="3">[28]UserDefinedVariables!$E$26</definedName>
    <definedName name="CCFA16">#REF!</definedName>
    <definedName name="CCFA16_1">#N/A</definedName>
    <definedName name="CCFA16_1_3">NA()</definedName>
    <definedName name="CCFA16_25">#N/A</definedName>
    <definedName name="CCFA16_25_3">NA()</definedName>
    <definedName name="CCFA16_26">#N/A</definedName>
    <definedName name="CCFA16_26_1">NA()</definedName>
    <definedName name="CCFA16_27">#N/A</definedName>
    <definedName name="CCFA16_27_1">NA()</definedName>
    <definedName name="CCFA16_28">#N/A</definedName>
    <definedName name="CCFA16_28_1">NA()</definedName>
    <definedName name="CCFA16_29">#N/A</definedName>
    <definedName name="CCFA16_29_1">NA()</definedName>
    <definedName name="CCFA16_30">#N/A</definedName>
    <definedName name="CCFA16_30_1">NA()</definedName>
    <definedName name="CCFA16_31">#N/A</definedName>
    <definedName name="CCFA16_31_1">NA()</definedName>
    <definedName name="CCFA16_32">#N/A</definedName>
    <definedName name="CCFA16_32_1">NA()</definedName>
    <definedName name="CCFA16_33" localSheetId="3">[29]UserDefinedVariables!$E$26</definedName>
    <definedName name="CCFA16_33">#REF!</definedName>
    <definedName name="CCFA16_33_1">NA()</definedName>
    <definedName name="CCFA16_34" localSheetId="3">[29]UserDefinedVariables!$E$26</definedName>
    <definedName name="CCFA16_34">#REF!</definedName>
    <definedName name="CCFA16_34_1">NA()</definedName>
    <definedName name="CCFA16_35" localSheetId="3">[29]UserDefinedVariables!$E$26</definedName>
    <definedName name="CCFA16_35">#REF!</definedName>
    <definedName name="CCFA16_35_1">NA()</definedName>
    <definedName name="CCFA16_36" localSheetId="3">[29]UserDefinedVariables!$E$26</definedName>
    <definedName name="CCFA16_36">#REF!</definedName>
    <definedName name="CCFA16_36_1">NA()</definedName>
    <definedName name="CCFA16_37" localSheetId="3">[29]UserDefinedVariables!$E$26</definedName>
    <definedName name="CCFA16_37">#REF!</definedName>
    <definedName name="CCFA16_37_1">NA()</definedName>
    <definedName name="CCFA16_38" localSheetId="3">[29]UserDefinedVariables!$E$26</definedName>
    <definedName name="CCFA16_38">#REF!</definedName>
    <definedName name="CCFA16_38_1">NA()</definedName>
    <definedName name="CCFA16_39" localSheetId="3">[29]UserDefinedVariables!$E$26</definedName>
    <definedName name="CCFA16_39">#REF!</definedName>
    <definedName name="CCFA16_4">#N/A</definedName>
    <definedName name="CCFA16_4_3">NA()</definedName>
    <definedName name="CCFA16_40" localSheetId="3">[29]UserDefinedVariables!$E$26</definedName>
    <definedName name="CCFA16_40">#REF!</definedName>
    <definedName name="CCFA16_40_3">NA()</definedName>
    <definedName name="CCFA16_41" localSheetId="3">[29]UserDefinedVariables!$E$26</definedName>
    <definedName name="CCFA16_41">#REF!</definedName>
    <definedName name="CCFA16_42" localSheetId="3">[29]UserDefinedVariables!$E$26</definedName>
    <definedName name="CCFA16_42">#REF!</definedName>
    <definedName name="CCFA16_43" localSheetId="3">[29]UserDefinedVariables!$E$26</definedName>
    <definedName name="CCFA16_43">#REF!</definedName>
    <definedName name="CCFA16_5">#N/A</definedName>
    <definedName name="CCFA16_5_1">NA()</definedName>
    <definedName name="CCFA17" localSheetId="3">[28]UserDefinedVariables!$E$27</definedName>
    <definedName name="CCFA17">#REF!</definedName>
    <definedName name="CCFA17_1">#N/A</definedName>
    <definedName name="CCFA17_1_3">NA()</definedName>
    <definedName name="CCFA17_25">#N/A</definedName>
    <definedName name="CCFA17_25_3">NA()</definedName>
    <definedName name="CCFA17_26">#N/A</definedName>
    <definedName name="CCFA17_26_1">NA()</definedName>
    <definedName name="CCFA17_27">#N/A</definedName>
    <definedName name="CCFA17_27_1">NA()</definedName>
    <definedName name="CCFA17_28">#N/A</definedName>
    <definedName name="CCFA17_28_1">NA()</definedName>
    <definedName name="CCFA17_29">#N/A</definedName>
    <definedName name="CCFA17_29_1">NA()</definedName>
    <definedName name="CCFA17_30">#N/A</definedName>
    <definedName name="CCFA17_30_1">NA()</definedName>
    <definedName name="CCFA17_31">#N/A</definedName>
    <definedName name="CCFA17_31_1">NA()</definedName>
    <definedName name="CCFA17_32">#N/A</definedName>
    <definedName name="CCFA17_32_1">NA()</definedName>
    <definedName name="CCFA17_33" localSheetId="3">[29]UserDefinedVariables!$E$27</definedName>
    <definedName name="CCFA17_33">#REF!</definedName>
    <definedName name="CCFA17_33_1">NA()</definedName>
    <definedName name="CCFA17_34" localSheetId="3">[29]UserDefinedVariables!$E$27</definedName>
    <definedName name="CCFA17_34">#REF!</definedName>
    <definedName name="CCFA17_34_1">NA()</definedName>
    <definedName name="CCFA17_35" localSheetId="3">[29]UserDefinedVariables!$E$27</definedName>
    <definedName name="CCFA17_35">#REF!</definedName>
    <definedName name="CCFA17_35_1">NA()</definedName>
    <definedName name="CCFA17_36" localSheetId="3">[29]UserDefinedVariables!$E$27</definedName>
    <definedName name="CCFA17_36">#REF!</definedName>
    <definedName name="CCFA17_36_1">NA()</definedName>
    <definedName name="CCFA17_37" localSheetId="3">[29]UserDefinedVariables!$E$27</definedName>
    <definedName name="CCFA17_37">#REF!</definedName>
    <definedName name="CCFA17_37_1">NA()</definedName>
    <definedName name="CCFA17_38" localSheetId="3">[29]UserDefinedVariables!$E$27</definedName>
    <definedName name="CCFA17_38">#REF!</definedName>
    <definedName name="CCFA17_38_1">NA()</definedName>
    <definedName name="CCFA17_39" localSheetId="3">[29]UserDefinedVariables!$E$27</definedName>
    <definedName name="CCFA17_39">#REF!</definedName>
    <definedName name="CCFA17_4">#N/A</definedName>
    <definedName name="CCFA17_4_3">NA()</definedName>
    <definedName name="CCFA17_40" localSheetId="3">[29]UserDefinedVariables!$E$27</definedName>
    <definedName name="CCFA17_40">#REF!</definedName>
    <definedName name="CCFA17_40_3">NA()</definedName>
    <definedName name="CCFA17_41" localSheetId="3">[29]UserDefinedVariables!$E$27</definedName>
    <definedName name="CCFA17_41">#REF!</definedName>
    <definedName name="CCFA17_42" localSheetId="3">[29]UserDefinedVariables!$E$27</definedName>
    <definedName name="CCFA17_42">#REF!</definedName>
    <definedName name="CCFA17_43" localSheetId="3">[29]UserDefinedVariables!$E$27</definedName>
    <definedName name="CCFA17_43">#REF!</definedName>
    <definedName name="CCFA17_5">#N/A</definedName>
    <definedName name="CCFA17_5_1">NA()</definedName>
    <definedName name="CCFA2" localSheetId="3">[28]UserDefinedVariables!$E$12</definedName>
    <definedName name="CCFA2">#REF!</definedName>
    <definedName name="CCFA2_1">#N/A</definedName>
    <definedName name="CCFA2_1_3">NA()</definedName>
    <definedName name="CCFA2_25">#N/A</definedName>
    <definedName name="CCFA2_25_3">NA()</definedName>
    <definedName name="CCFA2_26">#N/A</definedName>
    <definedName name="CCFA2_26_1">NA()</definedName>
    <definedName name="CCFA2_27">#N/A</definedName>
    <definedName name="CCFA2_27_1">NA()</definedName>
    <definedName name="CCFA2_28">#N/A</definedName>
    <definedName name="CCFA2_28_1">NA()</definedName>
    <definedName name="CCFA2_29">#N/A</definedName>
    <definedName name="CCFA2_29_1">NA()</definedName>
    <definedName name="CCFA2_30">#N/A</definedName>
    <definedName name="CCFA2_30_1">NA()</definedName>
    <definedName name="CCFA2_31">#N/A</definedName>
    <definedName name="CCFA2_31_1">NA()</definedName>
    <definedName name="CCFA2_32">#N/A</definedName>
    <definedName name="CCFA2_32_1">NA()</definedName>
    <definedName name="CCFA2_33" localSheetId="3">[29]UserDefinedVariables!$E$12</definedName>
    <definedName name="CCFA2_33">#REF!</definedName>
    <definedName name="CCFA2_33_1">NA()</definedName>
    <definedName name="CCFA2_34" localSheetId="3">[29]UserDefinedVariables!$E$12</definedName>
    <definedName name="CCFA2_34">#REF!</definedName>
    <definedName name="CCFA2_34_1">NA()</definedName>
    <definedName name="CCFA2_35" localSheetId="3">[29]UserDefinedVariables!$E$12</definedName>
    <definedName name="CCFA2_35">#REF!</definedName>
    <definedName name="CCFA2_35_1">NA()</definedName>
    <definedName name="CCFA2_36" localSheetId="3">[29]UserDefinedVariables!$E$12</definedName>
    <definedName name="CCFA2_36">#REF!</definedName>
    <definedName name="CCFA2_36_1">NA()</definedName>
    <definedName name="CCFA2_37" localSheetId="3">[29]UserDefinedVariables!$E$12</definedName>
    <definedName name="CCFA2_37">#REF!</definedName>
    <definedName name="CCFA2_37_1">NA()</definedName>
    <definedName name="CCFA2_38" localSheetId="3">[29]UserDefinedVariables!$E$12</definedName>
    <definedName name="CCFA2_38">#REF!</definedName>
    <definedName name="CCFA2_38_1">NA()</definedName>
    <definedName name="CCFA2_39" localSheetId="3">[29]UserDefinedVariables!$E$12</definedName>
    <definedName name="CCFA2_39">#REF!</definedName>
    <definedName name="CCFA2_4">#N/A</definedName>
    <definedName name="CCFA2_4_3">NA()</definedName>
    <definedName name="CCFA2_40" localSheetId="3">[29]UserDefinedVariables!$E$12</definedName>
    <definedName name="CCFA2_40">#REF!</definedName>
    <definedName name="CCFA2_40_3">NA()</definedName>
    <definedName name="CCFA2_41" localSheetId="3">[29]UserDefinedVariables!$E$12</definedName>
    <definedName name="CCFA2_41">#REF!</definedName>
    <definedName name="CCFA2_42" localSheetId="3">[29]UserDefinedVariables!$E$12</definedName>
    <definedName name="CCFA2_42">#REF!</definedName>
    <definedName name="CCFA2_43" localSheetId="3">[29]UserDefinedVariables!$E$12</definedName>
    <definedName name="CCFA2_43">#REF!</definedName>
    <definedName name="CCFA2_5">#N/A</definedName>
    <definedName name="CCFA2_5_1">NA()</definedName>
    <definedName name="CCFA3" localSheetId="3">[28]UserDefinedVariables!$E$13</definedName>
    <definedName name="CCFA3">#REF!</definedName>
    <definedName name="CCFA3_1">#N/A</definedName>
    <definedName name="CCFA3_1_3">NA()</definedName>
    <definedName name="CCFA3_25">#N/A</definedName>
    <definedName name="CCFA3_25_3">NA()</definedName>
    <definedName name="CCFA3_26">#N/A</definedName>
    <definedName name="CCFA3_26_1">NA()</definedName>
    <definedName name="CCFA3_27">#N/A</definedName>
    <definedName name="CCFA3_27_1">NA()</definedName>
    <definedName name="CCFA3_28">#N/A</definedName>
    <definedName name="CCFA3_28_1">NA()</definedName>
    <definedName name="CCFA3_29">#N/A</definedName>
    <definedName name="CCFA3_29_1">NA()</definedName>
    <definedName name="CCFA3_30">#N/A</definedName>
    <definedName name="CCFA3_30_1">NA()</definedName>
    <definedName name="CCFA3_31">#N/A</definedName>
    <definedName name="CCFA3_31_1">NA()</definedName>
    <definedName name="CCFA3_32">#N/A</definedName>
    <definedName name="CCFA3_32_1">NA()</definedName>
    <definedName name="CCFA3_33" localSheetId="3">[29]UserDefinedVariables!$E$13</definedName>
    <definedName name="CCFA3_33">#REF!</definedName>
    <definedName name="CCFA3_33_1">NA()</definedName>
    <definedName name="CCFA3_34" localSheetId="3">[29]UserDefinedVariables!$E$13</definedName>
    <definedName name="CCFA3_34">#REF!</definedName>
    <definedName name="CCFA3_34_1">NA()</definedName>
    <definedName name="CCFA3_35" localSheetId="3">[29]UserDefinedVariables!$E$13</definedName>
    <definedName name="CCFA3_35">#REF!</definedName>
    <definedName name="CCFA3_35_1">NA()</definedName>
    <definedName name="CCFA3_36" localSheetId="3">[29]UserDefinedVariables!$E$13</definedName>
    <definedName name="CCFA3_36">#REF!</definedName>
    <definedName name="CCFA3_36_1">NA()</definedName>
    <definedName name="CCFA3_37" localSheetId="3">[29]UserDefinedVariables!$E$13</definedName>
    <definedName name="CCFA3_37">#REF!</definedName>
    <definedName name="CCFA3_37_1">NA()</definedName>
    <definedName name="CCFA3_38" localSheetId="3">[29]UserDefinedVariables!$E$13</definedName>
    <definedName name="CCFA3_38">#REF!</definedName>
    <definedName name="CCFA3_38_1">NA()</definedName>
    <definedName name="CCFA3_39" localSheetId="3">[29]UserDefinedVariables!$E$13</definedName>
    <definedName name="CCFA3_39">#REF!</definedName>
    <definedName name="CCFA3_4">#N/A</definedName>
    <definedName name="CCFA3_4_3">NA()</definedName>
    <definedName name="CCFA3_40" localSheetId="3">[29]UserDefinedVariables!$E$13</definedName>
    <definedName name="CCFA3_40">#REF!</definedName>
    <definedName name="CCFA3_40_3">NA()</definedName>
    <definedName name="CCFA3_41" localSheetId="3">[29]UserDefinedVariables!$E$13</definedName>
    <definedName name="CCFA3_41">#REF!</definedName>
    <definedName name="CCFA3_42" localSheetId="3">[29]UserDefinedVariables!$E$13</definedName>
    <definedName name="CCFA3_42">#REF!</definedName>
    <definedName name="CCFA3_43" localSheetId="3">[29]UserDefinedVariables!$E$13</definedName>
    <definedName name="CCFA3_43">#REF!</definedName>
    <definedName name="CCFA3_5">#N/A</definedName>
    <definedName name="CCFA3_5_1">NA()</definedName>
    <definedName name="CCFA6" localSheetId="3">[28]UserDefinedVariables!$E$16</definedName>
    <definedName name="CCFA6">#REF!</definedName>
    <definedName name="CCFA6_1">#N/A</definedName>
    <definedName name="CCFA6_1_3">NA()</definedName>
    <definedName name="CCFA6_25">#N/A</definedName>
    <definedName name="CCFA6_25_3">NA()</definedName>
    <definedName name="CCFA6_26">#N/A</definedName>
    <definedName name="CCFA6_26_1">NA()</definedName>
    <definedName name="CCFA6_27">#N/A</definedName>
    <definedName name="CCFA6_27_1">NA()</definedName>
    <definedName name="CCFA6_28">#N/A</definedName>
    <definedName name="CCFA6_28_1">NA()</definedName>
    <definedName name="CCFA6_29">#N/A</definedName>
    <definedName name="CCFA6_29_1">NA()</definedName>
    <definedName name="CCFA6_30">#N/A</definedName>
    <definedName name="CCFA6_30_1">NA()</definedName>
    <definedName name="CCFA6_31">#N/A</definedName>
    <definedName name="CCFA6_31_1">NA()</definedName>
    <definedName name="CCFA6_32">#N/A</definedName>
    <definedName name="CCFA6_32_1">NA()</definedName>
    <definedName name="CCFA6_33" localSheetId="3">[29]UserDefinedVariables!$E$16</definedName>
    <definedName name="CCFA6_33">#REF!</definedName>
    <definedName name="CCFA6_33_1">NA()</definedName>
    <definedName name="CCFA6_34" localSheetId="3">[29]UserDefinedVariables!$E$16</definedName>
    <definedName name="CCFA6_34">#REF!</definedName>
    <definedName name="CCFA6_34_1">NA()</definedName>
    <definedName name="CCFA6_35" localSheetId="3">[29]UserDefinedVariables!$E$16</definedName>
    <definedName name="CCFA6_35">#REF!</definedName>
    <definedName name="CCFA6_35_1">NA()</definedName>
    <definedName name="CCFA6_36" localSheetId="3">[29]UserDefinedVariables!$E$16</definedName>
    <definedName name="CCFA6_36">#REF!</definedName>
    <definedName name="CCFA6_36_1">NA()</definedName>
    <definedName name="CCFA6_37" localSheetId="3">[29]UserDefinedVariables!$E$16</definedName>
    <definedName name="CCFA6_37">#REF!</definedName>
    <definedName name="CCFA6_37_1">NA()</definedName>
    <definedName name="CCFA6_38" localSheetId="3">[29]UserDefinedVariables!$E$16</definedName>
    <definedName name="CCFA6_38">#REF!</definedName>
    <definedName name="CCFA6_38_1">NA()</definedName>
    <definedName name="CCFA6_39" localSheetId="3">[29]UserDefinedVariables!$E$16</definedName>
    <definedName name="CCFA6_39">#REF!</definedName>
    <definedName name="CCFA6_4">#N/A</definedName>
    <definedName name="CCFA6_4_3">NA()</definedName>
    <definedName name="CCFA6_40" localSheetId="3">[29]UserDefinedVariables!$E$16</definedName>
    <definedName name="CCFA6_40">#REF!</definedName>
    <definedName name="CCFA6_40_3">NA()</definedName>
    <definedName name="CCFA6_41" localSheetId="3">[29]UserDefinedVariables!$E$16</definedName>
    <definedName name="CCFA6_41">#REF!</definedName>
    <definedName name="CCFA6_42" localSheetId="3">[29]UserDefinedVariables!$E$16</definedName>
    <definedName name="CCFA6_42">#REF!</definedName>
    <definedName name="CCFA6_43" localSheetId="3">[29]UserDefinedVariables!$E$16</definedName>
    <definedName name="CCFA6_43">#REF!</definedName>
    <definedName name="CCFA6_5">#N/A</definedName>
    <definedName name="CCFA6_5_1">NA()</definedName>
    <definedName name="CCFA7" localSheetId="3">[28]UserDefinedVariables!$E$17</definedName>
    <definedName name="CCFA7">#REF!</definedName>
    <definedName name="CCFA7_1">#N/A</definedName>
    <definedName name="CCFA7_1_3">NA()</definedName>
    <definedName name="CCFA7_25">#N/A</definedName>
    <definedName name="CCFA7_25_3">NA()</definedName>
    <definedName name="CCFA7_26">#N/A</definedName>
    <definedName name="CCFA7_26_1">NA()</definedName>
    <definedName name="CCFA7_27">#N/A</definedName>
    <definedName name="CCFA7_27_1">NA()</definedName>
    <definedName name="CCFA7_28">#N/A</definedName>
    <definedName name="CCFA7_28_1">NA()</definedName>
    <definedName name="CCFA7_29">#N/A</definedName>
    <definedName name="CCFA7_29_1">NA()</definedName>
    <definedName name="CCFA7_30">#N/A</definedName>
    <definedName name="CCFA7_30_1">NA()</definedName>
    <definedName name="CCFA7_31">#N/A</definedName>
    <definedName name="CCFA7_31_1">NA()</definedName>
    <definedName name="CCFA7_32">#N/A</definedName>
    <definedName name="CCFA7_32_1">NA()</definedName>
    <definedName name="CCFA7_33" localSheetId="3">[29]UserDefinedVariables!$E$17</definedName>
    <definedName name="CCFA7_33">#REF!</definedName>
    <definedName name="CCFA7_33_1">NA()</definedName>
    <definedName name="CCFA7_34" localSheetId="3">[29]UserDefinedVariables!$E$17</definedName>
    <definedName name="CCFA7_34">#REF!</definedName>
    <definedName name="CCFA7_34_1">NA()</definedName>
    <definedName name="CCFA7_35" localSheetId="3">[29]UserDefinedVariables!$E$17</definedName>
    <definedName name="CCFA7_35">#REF!</definedName>
    <definedName name="CCFA7_35_1">NA()</definedName>
    <definedName name="CCFA7_36" localSheetId="3">[29]UserDefinedVariables!$E$17</definedName>
    <definedName name="CCFA7_36">#REF!</definedName>
    <definedName name="CCFA7_36_1">NA()</definedName>
    <definedName name="CCFA7_37" localSheetId="3">[29]UserDefinedVariables!$E$17</definedName>
    <definedName name="CCFA7_37">#REF!</definedName>
    <definedName name="CCFA7_37_1">NA()</definedName>
    <definedName name="CCFA7_38" localSheetId="3">[29]UserDefinedVariables!$E$17</definedName>
    <definedName name="CCFA7_38">#REF!</definedName>
    <definedName name="CCFA7_38_1">NA()</definedName>
    <definedName name="CCFA7_39" localSheetId="3">[29]UserDefinedVariables!$E$17</definedName>
    <definedName name="CCFA7_39">#REF!</definedName>
    <definedName name="CCFA7_4">#N/A</definedName>
    <definedName name="CCFA7_4_3">NA()</definedName>
    <definedName name="CCFA7_40" localSheetId="3">[29]UserDefinedVariables!$E$17</definedName>
    <definedName name="CCFA7_40">#REF!</definedName>
    <definedName name="CCFA7_40_3">NA()</definedName>
    <definedName name="CCFA7_41" localSheetId="3">[29]UserDefinedVariables!$E$17</definedName>
    <definedName name="CCFA7_41">#REF!</definedName>
    <definedName name="CCFA7_42" localSheetId="3">[29]UserDefinedVariables!$E$17</definedName>
    <definedName name="CCFA7_42">#REF!</definedName>
    <definedName name="CCFA7_43" localSheetId="3">[29]UserDefinedVariables!$E$17</definedName>
    <definedName name="CCFA7_43">#REF!</definedName>
    <definedName name="CCFA7_5">#N/A</definedName>
    <definedName name="CCFA7_5_1">NA()</definedName>
    <definedName name="CCFA8" localSheetId="3">[28]UserDefinedVariables!$E$18</definedName>
    <definedName name="CCFA8">#REF!</definedName>
    <definedName name="CCFA8_1">#N/A</definedName>
    <definedName name="CCFA8_1_3">NA()</definedName>
    <definedName name="CCFA8_25">#N/A</definedName>
    <definedName name="CCFA8_25_3">NA()</definedName>
    <definedName name="CCFA8_26">#N/A</definedName>
    <definedName name="CCFA8_26_1">NA()</definedName>
    <definedName name="CCFA8_27">#N/A</definedName>
    <definedName name="CCFA8_27_1">NA()</definedName>
    <definedName name="CCFA8_28">#N/A</definedName>
    <definedName name="CCFA8_28_1">NA()</definedName>
    <definedName name="CCFA8_29">#N/A</definedName>
    <definedName name="CCFA8_29_1">NA()</definedName>
    <definedName name="CCFA8_30">#N/A</definedName>
    <definedName name="CCFA8_30_1">NA()</definedName>
    <definedName name="CCFA8_31">#N/A</definedName>
    <definedName name="CCFA8_31_1">NA()</definedName>
    <definedName name="CCFA8_32">#N/A</definedName>
    <definedName name="CCFA8_32_1">NA()</definedName>
    <definedName name="CCFA8_33" localSheetId="3">[29]UserDefinedVariables!$E$18</definedName>
    <definedName name="CCFA8_33">#REF!</definedName>
    <definedName name="CCFA8_33_1">NA()</definedName>
    <definedName name="CCFA8_34" localSheetId="3">[29]UserDefinedVariables!$E$18</definedName>
    <definedName name="CCFA8_34">#REF!</definedName>
    <definedName name="CCFA8_34_1">NA()</definedName>
    <definedName name="CCFA8_35" localSheetId="3">[29]UserDefinedVariables!$E$18</definedName>
    <definedName name="CCFA8_35">#REF!</definedName>
    <definedName name="CCFA8_35_1">NA()</definedName>
    <definedName name="CCFA8_36" localSheetId="3">[29]UserDefinedVariables!$E$18</definedName>
    <definedName name="CCFA8_36">#REF!</definedName>
    <definedName name="CCFA8_36_1">NA()</definedName>
    <definedName name="CCFA8_37" localSheetId="3">[29]UserDefinedVariables!$E$18</definedName>
    <definedName name="CCFA8_37">#REF!</definedName>
    <definedName name="CCFA8_37_1">NA()</definedName>
    <definedName name="CCFA8_38" localSheetId="3">[29]UserDefinedVariables!$E$18</definedName>
    <definedName name="CCFA8_38">#REF!</definedName>
    <definedName name="CCFA8_38_1">NA()</definedName>
    <definedName name="CCFA8_39" localSheetId="3">[29]UserDefinedVariables!$E$18</definedName>
    <definedName name="CCFA8_39">#REF!</definedName>
    <definedName name="CCFA8_4">#N/A</definedName>
    <definedName name="CCFA8_4_3">NA()</definedName>
    <definedName name="CCFA8_40" localSheetId="3">[29]UserDefinedVariables!$E$18</definedName>
    <definedName name="CCFA8_40">#REF!</definedName>
    <definedName name="CCFA8_40_3">NA()</definedName>
    <definedName name="CCFA8_41" localSheetId="3">[29]UserDefinedVariables!$E$18</definedName>
    <definedName name="CCFA8_41">#REF!</definedName>
    <definedName name="CCFA8_42" localSheetId="3">[29]UserDefinedVariables!$E$18</definedName>
    <definedName name="CCFA8_42">#REF!</definedName>
    <definedName name="CCFA8_43" localSheetId="3">[29]UserDefinedVariables!$E$18</definedName>
    <definedName name="CCFA8_43">#REF!</definedName>
    <definedName name="CCFA8_5">#N/A</definedName>
    <definedName name="CCFA8_5_1">NA()</definedName>
    <definedName name="CCFA9" localSheetId="3">[28]UserDefinedVariables!$E$19</definedName>
    <definedName name="CCFA9">#REF!</definedName>
    <definedName name="CCFA9_1">#N/A</definedName>
    <definedName name="CCFA9_1_3">NA()</definedName>
    <definedName name="CCFA9_25">#N/A</definedName>
    <definedName name="CCFA9_25_3">NA()</definedName>
    <definedName name="CCFA9_26">#N/A</definedName>
    <definedName name="CCFA9_26_1">NA()</definedName>
    <definedName name="CCFA9_27">#N/A</definedName>
    <definedName name="CCFA9_27_1">NA()</definedName>
    <definedName name="CCFA9_28">#N/A</definedName>
    <definedName name="CCFA9_28_1">NA()</definedName>
    <definedName name="CCFA9_29">#N/A</definedName>
    <definedName name="CCFA9_29_1">NA()</definedName>
    <definedName name="CCFA9_30">#N/A</definedName>
    <definedName name="CCFA9_30_1">NA()</definedName>
    <definedName name="CCFA9_31">#N/A</definedName>
    <definedName name="CCFA9_31_1">NA()</definedName>
    <definedName name="CCFA9_32">#N/A</definedName>
    <definedName name="CCFA9_32_1">NA()</definedName>
    <definedName name="CCFA9_33" localSheetId="3">[29]UserDefinedVariables!$E$19</definedName>
    <definedName name="CCFA9_33">#REF!</definedName>
    <definedName name="CCFA9_33_1">NA()</definedName>
    <definedName name="CCFA9_34" localSheetId="3">[29]UserDefinedVariables!$E$19</definedName>
    <definedName name="CCFA9_34">#REF!</definedName>
    <definedName name="CCFA9_34_1">NA()</definedName>
    <definedName name="CCFA9_35" localSheetId="3">[29]UserDefinedVariables!$E$19</definedName>
    <definedName name="CCFA9_35">#REF!</definedName>
    <definedName name="CCFA9_35_1">NA()</definedName>
    <definedName name="CCFA9_36" localSheetId="3">[29]UserDefinedVariables!$E$19</definedName>
    <definedName name="CCFA9_36">#REF!</definedName>
    <definedName name="CCFA9_36_1">NA()</definedName>
    <definedName name="CCFA9_37" localSheetId="3">[29]UserDefinedVariables!$E$19</definedName>
    <definedName name="CCFA9_37">#REF!</definedName>
    <definedName name="CCFA9_37_1">NA()</definedName>
    <definedName name="CCFA9_38" localSheetId="3">[29]UserDefinedVariables!$E$19</definedName>
    <definedName name="CCFA9_38">#REF!</definedName>
    <definedName name="CCFA9_38_1">NA()</definedName>
    <definedName name="CCFA9_39" localSheetId="3">[29]UserDefinedVariables!$E$19</definedName>
    <definedName name="CCFA9_39">#REF!</definedName>
    <definedName name="CCFA9_4">#N/A</definedName>
    <definedName name="CCFA9_4_3">NA()</definedName>
    <definedName name="CCFA9_40" localSheetId="3">[29]UserDefinedVariables!$E$19</definedName>
    <definedName name="CCFA9_40">#REF!</definedName>
    <definedName name="CCFA9_40_3">NA()</definedName>
    <definedName name="CCFA9_41" localSheetId="3">[29]UserDefinedVariables!$E$19</definedName>
    <definedName name="CCFA9_41">#REF!</definedName>
    <definedName name="CCFA9_42" localSheetId="3">[29]UserDefinedVariables!$E$19</definedName>
    <definedName name="CCFA9_42">#REF!</definedName>
    <definedName name="CCFA9_43" localSheetId="3">[29]UserDefinedVariables!$E$19</definedName>
    <definedName name="CCFA9_43">#REF!</definedName>
    <definedName name="CCFA9_5">#N/A</definedName>
    <definedName name="CCFA9_5_1">NA()</definedName>
    <definedName name="CE">#REF!</definedName>
    <definedName name="CF" localSheetId="10" hidden="1">{#N/A,#N/A,FALSE,"List1";#N/A,#N/A,FALSE,"List2";#N/A,#N/A,FALSE,"List3";#N/A,#N/A,FALSE,"List4";#N/A,#N/A,FALSE,"List5";#N/A,#N/A,FALSE,"List11"}</definedName>
    <definedName name="CF" localSheetId="9" hidden="1">{#N/A,#N/A,FALSE,"List1";#N/A,#N/A,FALSE,"List2";#N/A,#N/A,FALSE,"List3";#N/A,#N/A,FALSE,"List4";#N/A,#N/A,FALSE,"List5";#N/A,#N/A,FALSE,"List11"}</definedName>
    <definedName name="CF" localSheetId="11" hidden="1">{#N/A,#N/A,FALSE,"List1";#N/A,#N/A,FALSE,"List2";#N/A,#N/A,FALSE,"List3";#N/A,#N/A,FALSE,"List4";#N/A,#N/A,FALSE,"List5";#N/A,#N/A,FALSE,"List11"}</definedName>
    <definedName name="CF" localSheetId="4" hidden="1">{#N/A,#N/A,FALSE,"List1";#N/A,#N/A,FALSE,"List2";#N/A,#N/A,FALSE,"List3";#N/A,#N/A,FALSE,"List4";#N/A,#N/A,FALSE,"List5";#N/A,#N/A,FALSE,"List11"}</definedName>
    <definedName name="CF" localSheetId="3" hidden="1">{#N/A,#N/A,FALSE,"List1";#N/A,#N/A,FALSE,"List2";#N/A,#N/A,FALSE,"List3";#N/A,#N/A,FALSE,"List4";#N/A,#N/A,FALSE,"List5";#N/A,#N/A,FALSE,"List11"}</definedName>
    <definedName name="CF" hidden="1">{#N/A,#N/A,FALSE,"List1";#N/A,#N/A,FALSE,"List2";#N/A,#N/A,FALSE,"List3";#N/A,#N/A,FALSE,"List4";#N/A,#N/A,FALSE,"List5";#N/A,#N/A,FALSE,"List11"}</definedName>
    <definedName name="CF_BC" localSheetId="10">'311_315'!#REF!</definedName>
    <definedName name="CF_BC" localSheetId="9">#REF!</definedName>
    <definedName name="CF_BC" localSheetId="4">#REF!</definedName>
    <definedName name="CF_BC" localSheetId="3">#REF!</definedName>
    <definedName name="CF_BC">#REF!</definedName>
    <definedName name="CF1K">#REF!</definedName>
    <definedName name="CF2K">#REF!</definedName>
    <definedName name="CFrows" localSheetId="10">'311_315'!#REF!</definedName>
    <definedName name="CFrows" localSheetId="9">'Amortizační stupnice-mov.vě'!#REF!</definedName>
    <definedName name="CFrows" localSheetId="11">#REF!</definedName>
    <definedName name="CFrows" localSheetId="4">#REF!</definedName>
    <definedName name="CFrows" localSheetId="3">[27]Languages!$A$278:$E$317</definedName>
    <definedName name="CFrows">#REF!</definedName>
    <definedName name="CG" localSheetId="10" hidden="1">{#N/A,#N/A,FALSE,"Aging Summary";#N/A,#N/A,FALSE,"Ratio Analysis";#N/A,#N/A,FALSE,"Test 120 Day Accts";#N/A,#N/A,FALSE,"Tickmarks"}</definedName>
    <definedName name="CG" localSheetId="9" hidden="1">{#N/A,#N/A,FALSE,"Aging Summary";#N/A,#N/A,FALSE,"Ratio Analysis";#N/A,#N/A,FALSE,"Test 120 Day Accts";#N/A,#N/A,FALSE,"Tickmarks"}</definedName>
    <definedName name="CG" localSheetId="11" hidden="1">{#N/A,#N/A,FALSE,"Aging Summary";#N/A,#N/A,FALSE,"Ratio Analysis";#N/A,#N/A,FALSE,"Test 120 Day Accts";#N/A,#N/A,FALSE,"Tickmarks"}</definedName>
    <definedName name="CG" localSheetId="3" hidden="1">{#N/A,#N/A,FALSE,"Aging Summary";#N/A,#N/A,FALSE,"Ratio Analysis";#N/A,#N/A,FALSE,"Test 120 Day Accts";#N/A,#N/A,FALSE,"Tickmarks"}</definedName>
    <definedName name="CG" hidden="1">{#N/A,#N/A,FALSE,"Aging Summary";#N/A,#N/A,FALSE,"Ratio Analysis";#N/A,#N/A,FALSE,"Test 120 Day Accts";#N/A,#N/A,FALSE,"Tickmarks"}</definedName>
    <definedName name="CIQWBGuid" hidden="1">"c55d31ac-d89d-4dd2-9979-e39eeed076df"</definedName>
    <definedName name="cisloobjektu">#REF!</definedName>
    <definedName name="cislostavby">#REF!</definedName>
    <definedName name="Citlivostní_analyza" localSheetId="3">#REF!</definedName>
    <definedName name="Citlivostní_analyza">#REF!</definedName>
    <definedName name="ClientID" localSheetId="9">#REF!</definedName>
    <definedName name="ClientID" localSheetId="4">#REF!</definedName>
    <definedName name="ClientID">#REF!</definedName>
    <definedName name="ClientN" localSheetId="9">#REF!</definedName>
    <definedName name="ClientN" localSheetId="4">#REF!</definedName>
    <definedName name="ClientN">#REF!</definedName>
    <definedName name="co">702</definedName>
    <definedName name="CoA1997_1">#N/A</definedName>
    <definedName name="CoA1997_1_3">NA()</definedName>
    <definedName name="CoA1997_3">#N/A</definedName>
    <definedName name="CoA1997_38">NA()</definedName>
    <definedName name="CoA1997_40">NA()</definedName>
    <definedName name="ColorNames" localSheetId="9">#REF!</definedName>
    <definedName name="ColorNames">#REF!</definedName>
    <definedName name="comp">#REF!</definedName>
    <definedName name="Companies" localSheetId="10">'311_315'!#REF!</definedName>
    <definedName name="Companies" localSheetId="9">'Amortizační stupnice-mov.vě'!#REF!</definedName>
    <definedName name="Companies" localSheetId="11">#REF!</definedName>
    <definedName name="Companies" localSheetId="4">#REF!</definedName>
    <definedName name="Companies" localSheetId="3">[30]Setup!$C$26:$C$46</definedName>
    <definedName name="Companies">#REF!</definedName>
    <definedName name="ConnectionInfo">#REF!</definedName>
    <definedName name="ConstrLoanIntRate" localSheetId="3">[28]UserDefinedVariables!$C$49</definedName>
    <definedName name="ConstrLoanIntRate">#REF!</definedName>
    <definedName name="ConstrLoanIntRate_1">#N/A</definedName>
    <definedName name="ConstrLoanIntRate_1_3">NA()</definedName>
    <definedName name="ConstrLoanIntRate_25">#N/A</definedName>
    <definedName name="ConstrLoanIntRate_25_3">NA()</definedName>
    <definedName name="ConstrLoanIntRate_26">#N/A</definedName>
    <definedName name="ConstrLoanIntRate_26_1">NA()</definedName>
    <definedName name="ConstrLoanIntRate_27">#N/A</definedName>
    <definedName name="ConstrLoanIntRate_27_1">NA()</definedName>
    <definedName name="ConstrLoanIntRate_28">#N/A</definedName>
    <definedName name="ConstrLoanIntRate_28_1">NA()</definedName>
    <definedName name="ConstrLoanIntRate_29">#N/A</definedName>
    <definedName name="ConstrLoanIntRate_29_1">NA()</definedName>
    <definedName name="ConstrLoanIntRate_30">#N/A</definedName>
    <definedName name="ConstrLoanIntRate_30_1">NA()</definedName>
    <definedName name="ConstrLoanIntRate_31">#N/A</definedName>
    <definedName name="ConstrLoanIntRate_31_1">NA()</definedName>
    <definedName name="ConstrLoanIntRate_32">#N/A</definedName>
    <definedName name="ConstrLoanIntRate_32_1">NA()</definedName>
    <definedName name="ConstrLoanIntRate_33" localSheetId="3">[29]UserDefinedVariables!$C$49</definedName>
    <definedName name="ConstrLoanIntRate_33">#REF!</definedName>
    <definedName name="ConstrLoanIntRate_33_1">NA()</definedName>
    <definedName name="ConstrLoanIntRate_34" localSheetId="3">[29]UserDefinedVariables!$C$49</definedName>
    <definedName name="ConstrLoanIntRate_34">#REF!</definedName>
    <definedName name="ConstrLoanIntRate_34_1">NA()</definedName>
    <definedName name="ConstrLoanIntRate_35" localSheetId="3">[29]UserDefinedVariables!$C$49</definedName>
    <definedName name="ConstrLoanIntRate_35">#REF!</definedName>
    <definedName name="ConstrLoanIntRate_35_1">NA()</definedName>
    <definedName name="ConstrLoanIntRate_36" localSheetId="3">[29]UserDefinedVariables!$C$49</definedName>
    <definedName name="ConstrLoanIntRate_36">#REF!</definedName>
    <definedName name="ConstrLoanIntRate_36_1">NA()</definedName>
    <definedName name="ConstrLoanIntRate_37" localSheetId="3">[29]UserDefinedVariables!$C$49</definedName>
    <definedName name="ConstrLoanIntRate_37">#REF!</definedName>
    <definedName name="ConstrLoanIntRate_37_1">NA()</definedName>
    <definedName name="ConstrLoanIntRate_38" localSheetId="3">[29]UserDefinedVariables!$C$49</definedName>
    <definedName name="ConstrLoanIntRate_38">#REF!</definedName>
    <definedName name="ConstrLoanIntRate_38_1">NA()</definedName>
    <definedName name="ConstrLoanIntRate_39" localSheetId="3">[29]UserDefinedVariables!$C$49</definedName>
    <definedName name="ConstrLoanIntRate_39">#REF!</definedName>
    <definedName name="ConstrLoanIntRate_4">#N/A</definedName>
    <definedName name="ConstrLoanIntRate_4_3">NA()</definedName>
    <definedName name="ConstrLoanIntRate_40" localSheetId="3">[29]UserDefinedVariables!$C$49</definedName>
    <definedName name="ConstrLoanIntRate_40">#REF!</definedName>
    <definedName name="ConstrLoanIntRate_40_3">NA()</definedName>
    <definedName name="ConstrLoanIntRate_41" localSheetId="3">[29]UserDefinedVariables!$C$49</definedName>
    <definedName name="ConstrLoanIntRate_41">#REF!</definedName>
    <definedName name="ConstrLoanIntRate_42" localSheetId="3">[29]UserDefinedVariables!$C$49</definedName>
    <definedName name="ConstrLoanIntRate_42">#REF!</definedName>
    <definedName name="ConstrLoanIntRate_43" localSheetId="3">[29]UserDefinedVariables!$C$49</definedName>
    <definedName name="ConstrLoanIntRate_43">#REF!</definedName>
    <definedName name="ConstrLoanIntRate_5">#N/A</definedName>
    <definedName name="ConstrLoanIntRate_5_1">NA()</definedName>
    <definedName name="Construction_contracts" hidden="1">{#N/A,#N/A,FALSE,"CAPREIT"}</definedName>
    <definedName name="Construction_contracts_1" hidden="1">{#N/A,#N/A,FALSE,"CAPREIT"}</definedName>
    <definedName name="Construction_contracts_1_1" hidden="1">{#N/A,#N/A,FALSE,"CAPREIT"}</definedName>
    <definedName name="Construction_contracts_1_2" hidden="1">{#N/A,#N/A,FALSE,"CAPREIT"}</definedName>
    <definedName name="Construction_contracts_1_3" hidden="1">{#N/A,#N/A,FALSE,"CAPREIT"}</definedName>
    <definedName name="Construction_contracts_1_4" hidden="1">{#N/A,#N/A,FALSE,"CAPREIT"}</definedName>
    <definedName name="Construction_contracts_2" hidden="1">{#N/A,#N/A,FALSE,"CAPREIT"}</definedName>
    <definedName name="Construction_contracts_2_1" hidden="1">{#N/A,#N/A,FALSE,"CAPREIT"}</definedName>
    <definedName name="Construction_contracts_2_2" hidden="1">{#N/A,#N/A,FALSE,"CAPREIT"}</definedName>
    <definedName name="Construction_contracts_2_3" hidden="1">{#N/A,#N/A,FALSE,"CAPREIT"}</definedName>
    <definedName name="Construction_contracts_2_4" hidden="1">{#N/A,#N/A,FALSE,"CAPREIT"}</definedName>
    <definedName name="Construction_contracts_3" hidden="1">{#N/A,#N/A,FALSE,"CAPREIT"}</definedName>
    <definedName name="Construction_contracts_4" hidden="1">{#N/A,#N/A,FALSE,"CAPREIT"}</definedName>
    <definedName name="Construction_contracts_5" hidden="1">{#N/A,#N/A,FALSE,"CAPREIT"}</definedName>
    <definedName name="Conventions" localSheetId="9">#REF!</definedName>
    <definedName name="Conventions" localSheetId="3">#REF!</definedName>
    <definedName name="Conventions">#REF!</definedName>
    <definedName name="COS">#REF!</definedName>
    <definedName name="Cost" localSheetId="3">#REF!</definedName>
    <definedName name="Cost">#REF!</definedName>
    <definedName name="Countries" localSheetId="9">#REF!</definedName>
    <definedName name="Countries">#REF!</definedName>
    <definedName name="Countries_II" localSheetId="9">#REF!</definedName>
    <definedName name="Countries_II">#REF!</definedName>
    <definedName name="Country" localSheetId="10">'311_315'!#REF!</definedName>
    <definedName name="Country" localSheetId="9">'Amortizační stupnice-mov.vě'!#REF!</definedName>
    <definedName name="Country" localSheetId="11">#REF!</definedName>
    <definedName name="Country" localSheetId="4">#REF!</definedName>
    <definedName name="Country" localSheetId="3">[31]Setup!$C$22</definedName>
    <definedName name="Country">#REF!</definedName>
    <definedName name="CountryOwnership_1">#N/A</definedName>
    <definedName name="CountryOwnership_1_3">NA()</definedName>
    <definedName name="CountryOwnership_12">#N/A</definedName>
    <definedName name="CountryOwnership_12_3">NA()</definedName>
    <definedName name="CountryOwnership_13">#N/A</definedName>
    <definedName name="CountryOwnership_13_3">NA()</definedName>
    <definedName name="CountryOwnership_14">#N/A</definedName>
    <definedName name="CountryOwnership_14_3">NA()</definedName>
    <definedName name="CountryOwnership_15">#N/A</definedName>
    <definedName name="CountryOwnership_15_3">NA()</definedName>
    <definedName name="CountryOwnership_16">#N/A</definedName>
    <definedName name="CountryOwnership_16_1">NA()</definedName>
    <definedName name="CountryOwnership_18">#N/A</definedName>
    <definedName name="CountryOwnership_18_1">NA()</definedName>
    <definedName name="CountryOwnership_19">#N/A</definedName>
    <definedName name="CountryOwnership_19_1">NA()</definedName>
    <definedName name="CountryOwnership_2">#N/A</definedName>
    <definedName name="CountryOwnership_2_3">NA()</definedName>
    <definedName name="CountryOwnership_3">#N/A</definedName>
    <definedName name="CountryOwnership_3_3">NA()</definedName>
    <definedName name="CountryOwnership_40_3">NA()</definedName>
    <definedName name="CountryOwnership_41_1">NA()</definedName>
    <definedName name="CountryOwnership2_1">#N/A</definedName>
    <definedName name="CountryOwnership2_1_3">NA()</definedName>
    <definedName name="CountryOwnership2_12">#N/A</definedName>
    <definedName name="CountryOwnership2_12_3">NA()</definedName>
    <definedName name="CountryOwnership2_13">#N/A</definedName>
    <definedName name="CountryOwnership2_13_3">NA()</definedName>
    <definedName name="CountryOwnership2_14">#N/A</definedName>
    <definedName name="CountryOwnership2_14_3">NA()</definedName>
    <definedName name="CountryOwnership2_15">#N/A</definedName>
    <definedName name="CountryOwnership2_15_3">NA()</definedName>
    <definedName name="CountryOwnership2_18">#N/A</definedName>
    <definedName name="CountryOwnership2_18_1">NA()</definedName>
    <definedName name="CountryOwnership2_19">#N/A</definedName>
    <definedName name="CountryOwnership2_19_1">NA()</definedName>
    <definedName name="CountryOwnership2_38">NA()</definedName>
    <definedName name="cp" localSheetId="10" hidden="1">{"'Sheet1'!$A$1:$H$145"}</definedName>
    <definedName name="cp" localSheetId="9" hidden="1">{"'Sheet1'!$A$1:$H$145"}</definedName>
    <definedName name="cp" localSheetId="11" hidden="1">{"'Sheet1'!$A$1:$H$145"}</definedName>
    <definedName name="cp" localSheetId="4" hidden="1">{"'Sheet1'!$A$1:$H$145"}</definedName>
    <definedName name="cp" localSheetId="3" hidden="1">{"'Sheet1'!$A$1:$H$145"}</definedName>
    <definedName name="cp" hidden="1">{"'Sheet1'!$A$1:$H$145"}</definedName>
    <definedName name="cr_bytyC_okres" localSheetId="9">#REF!</definedName>
    <definedName name="cr_bytyC_okres">#REF!</definedName>
    <definedName name="cr_bytyC_ORP" localSheetId="9">#REF!</definedName>
    <definedName name="cr_bytyC_ORP">#REF!</definedName>
    <definedName name="cr_bytyRD_okres" localSheetId="9">#REF!</definedName>
    <definedName name="cr_bytyRD_okres">#REF!</definedName>
    <definedName name="cr_bytyRD_ORP" localSheetId="9">#REF!</definedName>
    <definedName name="cr_bytyRD_ORP">#REF!</definedName>
    <definedName name="cr_ObPlC_okres" localSheetId="9">#REF!</definedName>
    <definedName name="cr_ObPlC_okres">#REF!</definedName>
    <definedName name="cr_ObPlC_RD_okres" localSheetId="9">#REF!</definedName>
    <definedName name="cr_ObPlC_RD_okres">#REF!</definedName>
    <definedName name="cr_ObPlC_RD_ORP" localSheetId="9">#REF!</definedName>
    <definedName name="cr_ObPlC_RD_ORP">#REF!</definedName>
    <definedName name="CreditMetrixPropabilities">[0]!CreditMetrixPropabilities</definedName>
    <definedName name="curr_code">#REF!</definedName>
    <definedName name="Currencies_Show" localSheetId="9">#REF!</definedName>
    <definedName name="Currencies_Show">#REF!</definedName>
    <definedName name="Currencies_Show_II" localSheetId="9">#REF!</definedName>
    <definedName name="Currencies_Show_II">#REF!</definedName>
    <definedName name="Currency" localSheetId="10">'311_315'!#REF!</definedName>
    <definedName name="Currency" localSheetId="9">'Amortizační stupnice-mov.vě'!#REF!</definedName>
    <definedName name="Currency" localSheetId="11">#REF!</definedName>
    <definedName name="Currency" localSheetId="4">#REF!</definedName>
    <definedName name="Currency" localSheetId="3">[26]Country_settings!$T$64</definedName>
    <definedName name="Currency">#REF!</definedName>
    <definedName name="Currency_1">#N/A</definedName>
    <definedName name="Currency_1_3">NA()</definedName>
    <definedName name="Currency_12">#N/A</definedName>
    <definedName name="Currency_12_3">NA()</definedName>
    <definedName name="Currency_13">#N/A</definedName>
    <definedName name="Currency_13_3">NA()</definedName>
    <definedName name="Currency_14">#N/A</definedName>
    <definedName name="Currency_14_3">NA()</definedName>
    <definedName name="Currency_15">#N/A</definedName>
    <definedName name="Currency_15_3">NA()</definedName>
    <definedName name="Currency_16">#N/A</definedName>
    <definedName name="Currency_16_1">NA()</definedName>
    <definedName name="Currency_18">#N/A</definedName>
    <definedName name="Currency_18_1">NA()</definedName>
    <definedName name="Currency_19">#N/A</definedName>
    <definedName name="Currency_19_1">NA()</definedName>
    <definedName name="Currency_2">#N/A</definedName>
    <definedName name="Currency_2_3">NA()</definedName>
    <definedName name="Currency_3">#N/A</definedName>
    <definedName name="Currency_3_3">NA()</definedName>
    <definedName name="Currency_40_3">NA()</definedName>
    <definedName name="Currency_41_1">NA()</definedName>
    <definedName name="Currency_K" localSheetId="10">'311_315'!#REF!</definedName>
    <definedName name="Currency_K" localSheetId="9">#REF!</definedName>
    <definedName name="Currency_K" localSheetId="3">#REF!</definedName>
    <definedName name="Currency_K">#REF!</definedName>
    <definedName name="currency2_12">#N/A</definedName>
    <definedName name="currency2_12_3">NA()</definedName>
    <definedName name="currency2_13">#N/A</definedName>
    <definedName name="currency2_13_3">NA()</definedName>
    <definedName name="currency2_14">#N/A</definedName>
    <definedName name="currency2_14_3">NA()</definedName>
    <definedName name="currency2_15">#N/A</definedName>
    <definedName name="currency2_15_3">NA()</definedName>
    <definedName name="currency2_18">#N/A</definedName>
    <definedName name="currency2_18_1">NA()</definedName>
    <definedName name="currency2_19">#N/A</definedName>
    <definedName name="currency2_19_1">NA()</definedName>
    <definedName name="currency2_38">NA()</definedName>
    <definedName name="cust_list">#REF!</definedName>
    <definedName name="cxzbcx" localSheetId="10" hidden="1">'311_315'!#REF!</definedName>
    <definedName name="cxzbcx" localSheetId="3" hidden="1">[32]D!$H$184:$H$184</definedName>
    <definedName name="cxzbcx" hidden="1">#REF!</definedName>
    <definedName name="Č.účtu">"ASKO"</definedName>
    <definedName name="d" localSheetId="10">'311_315'!#REF!</definedName>
    <definedName name="d" localSheetId="9">#REF!</definedName>
    <definedName name="d" localSheetId="4">#REF!</definedName>
    <definedName name="d" localSheetId="3">#REF!</definedName>
    <definedName name="d">#REF!</definedName>
    <definedName name="D._1">#N/A</definedName>
    <definedName name="D._1_3">NA()</definedName>
    <definedName name="D._12">#N/A</definedName>
    <definedName name="D._12_3">NA()</definedName>
    <definedName name="D._13">#N/A</definedName>
    <definedName name="D._13_3">NA()</definedName>
    <definedName name="D._14">#N/A</definedName>
    <definedName name="D._14_3">NA()</definedName>
    <definedName name="D._15">#N/A</definedName>
    <definedName name="D._15_3">NA()</definedName>
    <definedName name="D._16">#N/A</definedName>
    <definedName name="D._16_1">NA()</definedName>
    <definedName name="D._18">#N/A</definedName>
    <definedName name="D._18_1">NA()</definedName>
    <definedName name="D._19">#N/A</definedName>
    <definedName name="D._19_1">NA()</definedName>
    <definedName name="D._2">#N/A</definedName>
    <definedName name="D._2_3">NA()</definedName>
    <definedName name="D._3">#N/A</definedName>
    <definedName name="D._3_3">NA()</definedName>
    <definedName name="D._40_3">NA()</definedName>
    <definedName name="D._41_1">NA()</definedName>
    <definedName name="da" localSheetId="3" hidden="1">'[33]Cash Flow'!#REF!</definedName>
    <definedName name="da" hidden="1">#REF!</definedName>
    <definedName name="dae" localSheetId="3" hidden="1">'[22]Cash Flow'!#REF!</definedName>
    <definedName name="dae" hidden="1">#REF!</definedName>
    <definedName name="daf" hidden="1">#REF!</definedName>
    <definedName name="daily_11">#N/A</definedName>
    <definedName name="daily_11_3">NA()</definedName>
    <definedName name="daily_12">#N/A</definedName>
    <definedName name="daily_12_3">NA()</definedName>
    <definedName name="daily_13">#N/A</definedName>
    <definedName name="daily_13_3">NA()</definedName>
    <definedName name="daily_14">#N/A</definedName>
    <definedName name="daily_14_3">NA()</definedName>
    <definedName name="daily_15">#N/A</definedName>
    <definedName name="daily_15_3">NA()</definedName>
    <definedName name="daily_16">#N/A</definedName>
    <definedName name="daily_16_3">NA()</definedName>
    <definedName name="daily_18">#N/A</definedName>
    <definedName name="daily_18_3">NA()</definedName>
    <definedName name="daily_19">#N/A</definedName>
    <definedName name="daily_19_3">NA()</definedName>
    <definedName name="daily_20">#N/A</definedName>
    <definedName name="daily_20_3">NA()</definedName>
    <definedName name="daily_21">#N/A</definedName>
    <definedName name="daily_21_3">NA()</definedName>
    <definedName name="daily_22">#N/A</definedName>
    <definedName name="daily_22_3">NA()</definedName>
    <definedName name="daily_23">#N/A</definedName>
    <definedName name="daily_23_3">NA()</definedName>
    <definedName name="daily_24">#N/A</definedName>
    <definedName name="daily_24_3">NA()</definedName>
    <definedName name="daily_38">NA()</definedName>
    <definedName name="daily_40">NA()</definedName>
    <definedName name="daily_41">#N/A</definedName>
    <definedName name="daily_41_3">NA()</definedName>
    <definedName name="DailyAverage3_1">#N/A</definedName>
    <definedName name="DailyAverage3_1_3">NA()</definedName>
    <definedName name="DailyAverage3_12">#N/A</definedName>
    <definedName name="DailyAverage3_12_3">NA()</definedName>
    <definedName name="DailyAverage3_13">#N/A</definedName>
    <definedName name="DailyAverage3_13_3">NA()</definedName>
    <definedName name="DailyAverage3_14">#N/A</definedName>
    <definedName name="DailyAverage3_14_3">NA()</definedName>
    <definedName name="DailyAverage3_15">#N/A</definedName>
    <definedName name="DailyAverage3_15_3">NA()</definedName>
    <definedName name="DailyAverage3_18">#N/A</definedName>
    <definedName name="DailyAverage3_18_1">NA()</definedName>
    <definedName name="DailyAverage3_19">#N/A</definedName>
    <definedName name="DailyAverage3_19_1">NA()</definedName>
    <definedName name="DailyAverage3_38">NA()</definedName>
    <definedName name="DAQd">#REF!</definedName>
    <definedName name="dat">#REF!</definedName>
    <definedName name="Data" localSheetId="9">#REF!</definedName>
    <definedName name="Data" localSheetId="11">#REF!</definedName>
    <definedName name="Data" localSheetId="4">#REF!</definedName>
    <definedName name="Data">#REF!</definedName>
    <definedName name="DATA_03" localSheetId="3" hidden="1">'[34]Cash Flow'!#REF!</definedName>
    <definedName name="DATA_03" hidden="1">#REF!</definedName>
    <definedName name="DATA_05" localSheetId="3" hidden="1">'[34]Cash Flow'!#REF!</definedName>
    <definedName name="DATA_05" hidden="1">#REF!</definedName>
    <definedName name="DATA_07" localSheetId="3" hidden="1">'[34]Cash Flow'!#REF!</definedName>
    <definedName name="DATA_07" hidden="1">#REF!</definedName>
    <definedName name="DATA1" localSheetId="10">'311_315'!$A$2:$A$543</definedName>
    <definedName name="DATA1" localSheetId="9">'Amortizační stupnice-mov.vě'!#REF!</definedName>
    <definedName name="DATA1" localSheetId="4">#REF!</definedName>
    <definedName name="DATA1" localSheetId="3">'[35]314'!#REF!</definedName>
    <definedName name="DATA1">#REF!</definedName>
    <definedName name="DATA10" localSheetId="10">'311_315'!$F$2:$F$543</definedName>
    <definedName name="DATA10" localSheetId="9">#REF!</definedName>
    <definedName name="DATA10" localSheetId="4">'Movité věci'!#REF!</definedName>
    <definedName name="DATA10" localSheetId="3">#REF!</definedName>
    <definedName name="DATA10">#REF!</definedName>
    <definedName name="DATA11" localSheetId="10">'311_315'!#REF!</definedName>
    <definedName name="DATA11" localSheetId="9">#REF!</definedName>
    <definedName name="DATA11" localSheetId="4">'Movité věci'!#REF!</definedName>
    <definedName name="DATA11" localSheetId="3">#REF!</definedName>
    <definedName name="DATA11">#REF!</definedName>
    <definedName name="DATA12" localSheetId="10">'311_315'!$G$2:$G$543</definedName>
    <definedName name="DATA12" localSheetId="9">#REF!</definedName>
    <definedName name="DATA12" localSheetId="4">'Movité věci'!#REF!</definedName>
    <definedName name="DATA12" localSheetId="3">#REF!</definedName>
    <definedName name="DATA12">#REF!</definedName>
    <definedName name="DATA13" localSheetId="10">'311_315'!#REF!</definedName>
    <definedName name="DATA13" localSheetId="9">#REF!</definedName>
    <definedName name="DATA13" localSheetId="4">'Movité věci'!#REF!</definedName>
    <definedName name="DATA13" localSheetId="3">#REF!</definedName>
    <definedName name="DATA13">#REF!</definedName>
    <definedName name="DATA14" localSheetId="10">'311_315'!$H$2:$H$543</definedName>
    <definedName name="DATA14" localSheetId="9">#REF!</definedName>
    <definedName name="DATA14" localSheetId="4">'Movité věci'!#REF!</definedName>
    <definedName name="DATA14" localSheetId="3">#REF!</definedName>
    <definedName name="DATA14">#REF!</definedName>
    <definedName name="DATA15" localSheetId="10">'311_315'!#REF!</definedName>
    <definedName name="DATA15" localSheetId="9">#REF!</definedName>
    <definedName name="DATA15" localSheetId="4">'Movité věci'!#REF!</definedName>
    <definedName name="DATA15" localSheetId="3">#REF!</definedName>
    <definedName name="DATA15">#REF!</definedName>
    <definedName name="DATA16" localSheetId="10">'311_315'!$I$2:$I$543</definedName>
    <definedName name="DATA16" localSheetId="9">#REF!</definedName>
    <definedName name="DATA16" localSheetId="4">'Movité věci'!#REF!</definedName>
    <definedName name="DATA16" localSheetId="3">#REF!</definedName>
    <definedName name="DATA16">#REF!</definedName>
    <definedName name="DATA17" localSheetId="10">'311_315'!#REF!</definedName>
    <definedName name="DATA17">#REF!</definedName>
    <definedName name="DATA18" localSheetId="10">'311_315'!$J$2:$J$543</definedName>
    <definedName name="DATA19" localSheetId="10">'311_315'!$K$2:$K$543</definedName>
    <definedName name="DATA2" localSheetId="10">'311_315'!$B$2:$B$543</definedName>
    <definedName name="DATA2" localSheetId="9">'Amortizační stupnice-mov.vě'!#REF!</definedName>
    <definedName name="DATA2" localSheetId="4">#REF!</definedName>
    <definedName name="DATA2" localSheetId="3">'[35]314'!#REF!</definedName>
    <definedName name="DATA2">#REF!</definedName>
    <definedName name="DATA20" localSheetId="10">'311_315'!$L$2:$L$543</definedName>
    <definedName name="DATA21" localSheetId="10">'311_315'!$M$2:$M$543</definedName>
    <definedName name="DATA22" localSheetId="10">'311_315'!$N$2:$N$543</definedName>
    <definedName name="DATA23" localSheetId="10">'311_315'!$O$2:$O$543</definedName>
    <definedName name="DATA24">'311_315'!$P$2:$P$543</definedName>
    <definedName name="DATA25">'311_315'!$Q$2:$Q$543</definedName>
    <definedName name="DATA3" localSheetId="10">'311_315'!$C$2:$C$543</definedName>
    <definedName name="DATA3" localSheetId="9">#REF!</definedName>
    <definedName name="DATA3">#REF!</definedName>
    <definedName name="DATA34" localSheetId="10">'311_315'!#REF!</definedName>
    <definedName name="DATA34" localSheetId="4">#REF!</definedName>
    <definedName name="DATA34">#REF!</definedName>
    <definedName name="DATA4" localSheetId="10">'311_315'!#REF!</definedName>
    <definedName name="DATA4" localSheetId="9">'Amortizační stupnice-mov.vě'!#REF!</definedName>
    <definedName name="DATA4" localSheetId="4">#REF!</definedName>
    <definedName name="DATA4" localSheetId="3">'[35]314'!#REF!</definedName>
    <definedName name="DATA4">#REF!</definedName>
    <definedName name="DATA5" localSheetId="10">'311_315'!#REF!</definedName>
    <definedName name="DATA5" localSheetId="9">'Amortizační stupnice-mov.vě'!#REF!</definedName>
    <definedName name="DATA5" localSheetId="4">#REF!</definedName>
    <definedName name="DATA5" localSheetId="3">'[35]314'!#REF!</definedName>
    <definedName name="DATA5">#REF!</definedName>
    <definedName name="DATA6" localSheetId="10">'311_315'!$D$2:$D$543</definedName>
    <definedName name="DATA6" localSheetId="9">'Amortizační stupnice-mov.vě'!#REF!</definedName>
    <definedName name="DATA6" localSheetId="4">#REF!</definedName>
    <definedName name="DATA6" localSheetId="3">'[35]314'!#REF!</definedName>
    <definedName name="DATA6">#REF!</definedName>
    <definedName name="DATA7" localSheetId="10">'311_315'!#REF!</definedName>
    <definedName name="DATA7" localSheetId="9">'Amortizační stupnice-mov.vě'!#REF!</definedName>
    <definedName name="DATA7" localSheetId="3">'[35]314'!#REF!</definedName>
    <definedName name="DATA7">#REF!</definedName>
    <definedName name="DATA8" localSheetId="10">'311_315'!$E$2:$E$543</definedName>
    <definedName name="DATA8" localSheetId="9">'Amortizační stupnice-mov.vě'!#REF!</definedName>
    <definedName name="DATA8" localSheetId="3">'[35]314'!#REF!</definedName>
    <definedName name="DATA8">#REF!</definedName>
    <definedName name="DATA9" localSheetId="10">'311_315'!#REF!</definedName>
    <definedName name="DATA9" localSheetId="9">#REF!</definedName>
    <definedName name="DATA9" localSheetId="4">'Movité věci'!#REF!</definedName>
    <definedName name="DATA9" localSheetId="3">#REF!</definedName>
    <definedName name="DATA9">#REF!</definedName>
    <definedName name="_xlnm.Database">#REF!</definedName>
    <definedName name="database_ageing_debtors">#REF!</definedName>
    <definedName name="DATAY" localSheetId="10">'311_315'!#REF!</definedName>
    <definedName name="DATAY" localSheetId="3">'[36]Tenants review'!$A$2:$BR$110</definedName>
    <definedName name="DATAY">#REF!</definedName>
    <definedName name="DATAY_1">#N/A</definedName>
    <definedName name="DATAY_1_3">NA()</definedName>
    <definedName name="DATAY_12">#N/A</definedName>
    <definedName name="DATAY_12_3">NA()</definedName>
    <definedName name="DATAY_13">#N/A</definedName>
    <definedName name="DATAY_13_3">NA()</definedName>
    <definedName name="DATAY_14">#N/A</definedName>
    <definedName name="DATAY_14_3">NA()</definedName>
    <definedName name="DATAY_15">#N/A</definedName>
    <definedName name="DATAY_15_3">NA()</definedName>
    <definedName name="DATAY_18">#N/A</definedName>
    <definedName name="DATAY_18_1">NA()</definedName>
    <definedName name="DATAY_19">#N/A</definedName>
    <definedName name="DATAY_19_1">NA()</definedName>
    <definedName name="DATAY_20">#N/A</definedName>
    <definedName name="DATAY_20_1">NA()</definedName>
    <definedName name="DATAY_21">#N/A</definedName>
    <definedName name="DATAY_21_1">NA()</definedName>
    <definedName name="DATAY_22">#N/A</definedName>
    <definedName name="DATAY_22_3">NA()</definedName>
    <definedName name="DATAY_23">#N/A</definedName>
    <definedName name="DATAY_23_3">NA()</definedName>
    <definedName name="DATAY_24">#N/A</definedName>
    <definedName name="DATAY_24_3">NA()</definedName>
    <definedName name="DATAY_3">#N/A</definedName>
    <definedName name="DATAY_3_3">NA()</definedName>
    <definedName name="DATAY_38">NA()</definedName>
    <definedName name="DATAY_40">NA()</definedName>
    <definedName name="Date_EO_CY" localSheetId="10">'311_315'!#REF!</definedName>
    <definedName name="Date_EO_CY" localSheetId="9">'Amortizační stupnice-mov.vě'!#REF!</definedName>
    <definedName name="Date_EO_CY" localSheetId="11">#REF!</definedName>
    <definedName name="Date_EO_CY" localSheetId="4">#REF!</definedName>
    <definedName name="Date_EO_CY" localSheetId="3">[37]Info!$C$12</definedName>
    <definedName name="Date_EO_CY">#REF!</definedName>
    <definedName name="Date_EO_PY" localSheetId="10">'311_315'!#REF!</definedName>
    <definedName name="Date_EO_PY" localSheetId="9">'Amortizační stupnice-mov.vě'!#REF!</definedName>
    <definedName name="Date_EO_PY" localSheetId="11">#REF!</definedName>
    <definedName name="Date_EO_PY" localSheetId="4">#REF!</definedName>
    <definedName name="Date_EO_PY" localSheetId="3">[37]Info!$B$12</definedName>
    <definedName name="Date_EO_PY">#REF!</definedName>
    <definedName name="datum_kon_posl" localSheetId="3">#REF!</definedName>
    <definedName name="datum_kon_posl">#REF!</definedName>
    <definedName name="Datum_sestave">#REF!</definedName>
    <definedName name="datum_zac_posl">#REF!</definedName>
    <definedName name="Davčna_številka">#REF!</definedName>
    <definedName name="DB_CC_F" localSheetId="3">[38]Input_Output!$A$102:$BF$174</definedName>
    <definedName name="DB_CC_F">#REF!</definedName>
    <definedName name="DB_CC_F_1">#N/A</definedName>
    <definedName name="DB_CC_F_1_3">NA()</definedName>
    <definedName name="DB_CC_F_38">NA()</definedName>
    <definedName name="DB_CC_F_40">NA()</definedName>
    <definedName name="dd" localSheetId="10" hidden="1">{#N/A,#N/A,FALSE,"Aging Summary";#N/A,#N/A,FALSE,"Ratio Analysis";#N/A,#N/A,FALSE,"Test 120 Day Accts";#N/A,#N/A,FALSE,"Tickmarks"}</definedName>
    <definedName name="dd" localSheetId="9" hidden="1">{#N/A,#N/A,FALSE,"Aging Summary";#N/A,#N/A,FALSE,"Ratio Analysis";#N/A,#N/A,FALSE,"Test 120 Day Accts";#N/A,#N/A,FALSE,"Tickmarks"}</definedName>
    <definedName name="dd" localSheetId="11" hidden="1">{#N/A,#N/A,FALSE,"Aging Summary";#N/A,#N/A,FALSE,"Ratio Analysis";#N/A,#N/A,FALSE,"Test 120 Day Accts";#N/A,#N/A,FALSE,"Tickmarks"}</definedName>
    <definedName name="dd" localSheetId="3" hidden="1">{#N/A,#N/A,FALSE,"Aging Summary";#N/A,#N/A,FALSE,"Ratio Analysis";#N/A,#N/A,FALSE,"Test 120 Day Accts";#N/A,#N/A,FALSE,"Tickmarks"}</definedName>
    <definedName name="dd" hidden="1">{#N/A,#N/A,FALSE,"Aging Summary";#N/A,#N/A,FALSE,"Ratio Analysis";#N/A,#N/A,FALSE,"Test 120 Day Accts";#N/A,#N/A,FALSE,"Tickmarks"}</definedName>
    <definedName name="DDD" localSheetId="3">#REF!</definedName>
    <definedName name="DDD">#REF!</definedName>
    <definedName name="ddddd" localSheetId="3" hidden="1">#REF!</definedName>
    <definedName name="ddddd" hidden="1">#REF!</definedName>
    <definedName name="dddddd" hidden="1">{#N/A,#N/A,FALSE,"CAPREIT"}</definedName>
    <definedName name="dddddd_1" hidden="1">{#N/A,#N/A,FALSE,"CAPREIT"}</definedName>
    <definedName name="dddddd_1_1" hidden="1">{#N/A,#N/A,FALSE,"CAPREIT"}</definedName>
    <definedName name="dddddd_1_2" hidden="1">{#N/A,#N/A,FALSE,"CAPREIT"}</definedName>
    <definedName name="dddddd_1_3" hidden="1">{#N/A,#N/A,FALSE,"CAPREIT"}</definedName>
    <definedName name="dddddd_1_4" hidden="1">{#N/A,#N/A,FALSE,"CAPREIT"}</definedName>
    <definedName name="dddddd_2" hidden="1">{#N/A,#N/A,FALSE,"CAPREIT"}</definedName>
    <definedName name="dddddd_2_1" hidden="1">{#N/A,#N/A,FALSE,"CAPREIT"}</definedName>
    <definedName name="dddddd_2_2" hidden="1">{#N/A,#N/A,FALSE,"CAPREIT"}</definedName>
    <definedName name="dddddd_2_3" hidden="1">{#N/A,#N/A,FALSE,"CAPREIT"}</definedName>
    <definedName name="dddddd_2_4" hidden="1">{#N/A,#N/A,FALSE,"CAPREIT"}</definedName>
    <definedName name="dddddd_3" hidden="1">{#N/A,#N/A,FALSE,"CAPREIT"}</definedName>
    <definedName name="dddddd_4" hidden="1">{#N/A,#N/A,FALSE,"CAPREIT"}</definedName>
    <definedName name="dddddd_5" hidden="1">{#N/A,#N/A,FALSE,"CAPREIT"}</definedName>
    <definedName name="ddddddd" hidden="1">{#N/A,#N/A,FALSE,"CAPREIT"}</definedName>
    <definedName name="ddddddd_1" hidden="1">{#N/A,#N/A,FALSE,"CAPREIT"}</definedName>
    <definedName name="ddddddd_1_1" hidden="1">{#N/A,#N/A,FALSE,"CAPREIT"}</definedName>
    <definedName name="ddddddd_1_2" hidden="1">{#N/A,#N/A,FALSE,"CAPREIT"}</definedName>
    <definedName name="ddddddd_1_3" hidden="1">{#N/A,#N/A,FALSE,"CAPREIT"}</definedName>
    <definedName name="ddddddd_1_4" hidden="1">{#N/A,#N/A,FALSE,"CAPREIT"}</definedName>
    <definedName name="ddddddd_2" hidden="1">{#N/A,#N/A,FALSE,"CAPREIT"}</definedName>
    <definedName name="ddddddd_2_1" hidden="1">{#N/A,#N/A,FALSE,"CAPREIT"}</definedName>
    <definedName name="ddddddd_2_2" hidden="1">{#N/A,#N/A,FALSE,"CAPREIT"}</definedName>
    <definedName name="ddddddd_2_3" hidden="1">{#N/A,#N/A,FALSE,"CAPREIT"}</definedName>
    <definedName name="ddddddd_2_4" hidden="1">{#N/A,#N/A,FALSE,"CAPREIT"}</definedName>
    <definedName name="ddddddd_3" hidden="1">{#N/A,#N/A,FALSE,"CAPREIT"}</definedName>
    <definedName name="ddddddd_4" hidden="1">{#N/A,#N/A,FALSE,"CAPREIT"}</definedName>
    <definedName name="ddddddd_5" hidden="1">{#N/A,#N/A,FALSE,"CAPREIT"}</definedName>
    <definedName name="dds" hidden="1">{#N/A,#N/A,FALSE,"List1";#N/A,#N/A,FALSE,"List2";#N/A,#N/A,FALSE,"List3";#N/A,#N/A,FALSE,"List4";#N/A,#N/A,FALSE,"List5";#N/A,#N/A,FALSE,"List11"}</definedName>
    <definedName name="de" localSheetId="3" hidden="1">'[33]Cash Flow'!#REF!</definedName>
    <definedName name="de" hidden="1">#REF!</definedName>
    <definedName name="def">#REF!</definedName>
    <definedName name="dewdew" hidden="1">#REF!</definedName>
    <definedName name="dfdfdfd" hidden="1">"46NXWD3ESKLNV79R454BF2I8H"</definedName>
    <definedName name="dfef" hidden="1">#REF!</definedName>
    <definedName name="DFFGHJ87_1">#N/A</definedName>
    <definedName name="DFFGHJ87_1_3">NA()</definedName>
    <definedName name="DFFGHJ87_12">#N/A</definedName>
    <definedName name="DFFGHJ87_12_3">NA()</definedName>
    <definedName name="DFFGHJ87_13">#N/A</definedName>
    <definedName name="DFFGHJ87_13_3">NA()</definedName>
    <definedName name="DFFGHJ87_14">#N/A</definedName>
    <definedName name="DFFGHJ87_14_3">NA()</definedName>
    <definedName name="DFFGHJ87_15">#N/A</definedName>
    <definedName name="DFFGHJ87_15_3">NA()</definedName>
    <definedName name="DFFGHJ87_18">#N/A</definedName>
    <definedName name="DFFGHJ87_18_1">NA()</definedName>
    <definedName name="DFFGHJ87_19">#N/A</definedName>
    <definedName name="DFFGHJ87_19_1">NA()</definedName>
    <definedName name="DFFGHJ87_38">NA()</definedName>
    <definedName name="DHm" localSheetId="3">#REF!</definedName>
    <definedName name="DHm">#REF!</definedName>
    <definedName name="DIMENZE_export">#REF!</definedName>
    <definedName name="DIMENZE_export_Inf">#REF!</definedName>
    <definedName name="Discounts" localSheetId="3">#REF!</definedName>
    <definedName name="Discounts">#REF!</definedName>
    <definedName name="Divider" localSheetId="9">#REF!</definedName>
    <definedName name="Divider" localSheetId="4">#REF!</definedName>
    <definedName name="Divider">#REF!</definedName>
    <definedName name="DM" localSheetId="10" hidden="1">{"'Sheet1'!$A$1:$H$145"}</definedName>
    <definedName name="DM" localSheetId="9" hidden="1">{"'Sheet1'!$A$1:$H$145"}</definedName>
    <definedName name="DM" localSheetId="11" hidden="1">{"'Sheet1'!$A$1:$H$145"}</definedName>
    <definedName name="DM" localSheetId="4" hidden="1">{"'Sheet1'!$A$1:$H$145"}</definedName>
    <definedName name="DM" localSheetId="3" hidden="1">{"'Sheet1'!$A$1:$H$145"}</definedName>
    <definedName name="DM" hidden="1">{"'Sheet1'!$A$1:$H$145"}</definedName>
    <definedName name="DMKCV" localSheetId="10" hidden="1">{"'Sheet1'!$A$1:$G$85"}</definedName>
    <definedName name="DMKCV" localSheetId="9" hidden="1">{"'Sheet1'!$A$1:$G$85"}</definedName>
    <definedName name="DMKCV" localSheetId="11" hidden="1">{"'Sheet1'!$A$1:$G$85"}</definedName>
    <definedName name="DMKCV" localSheetId="4" hidden="1">{"'Sheet1'!$A$1:$G$85"}</definedName>
    <definedName name="DMKCV" localSheetId="3" hidden="1">{"'Sheet1'!$A$1:$G$85"}</definedName>
    <definedName name="DMKCV" hidden="1">{"'Sheet1'!$A$1:$G$85"}</definedName>
    <definedName name="Dodavka">#REF!</definedName>
    <definedName name="Dodavka0">#REF!</definedName>
    <definedName name="DOM">[20]DAILY!$C$4</definedName>
    <definedName name="DOM_BUD">[20]DAILY!$P$11:$AT$11</definedName>
    <definedName name="doplnit" localSheetId="10">'311_315'!#REF!</definedName>
    <definedName name="doplnit" localSheetId="9">'Amortizační stupnice-mov.vě'!#REF!</definedName>
    <definedName name="doplnit" localSheetId="11">#REF!</definedName>
    <definedName name="doplnit" localSheetId="4">#REF!</definedName>
    <definedName name="doplnit" localSheetId="3">'[39]Společné vstupy'!$S$21:$S$22</definedName>
    <definedName name="doplnit">#REF!</definedName>
    <definedName name="DRIVERS">#REF!</definedName>
    <definedName name="dsds"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1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1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1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1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2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2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2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2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_5"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dsdsds" hidden="1">{#N/A,#N/A,FALSE,"List1";#N/A,#N/A,FALSE,"List2";#N/A,#N/A,FALSE,"List3";#N/A,#N/A,FALSE,"List4";#N/A,#N/A,FALSE,"List5";#N/A,#N/A,FALSE,"List11"}</definedName>
    <definedName name="e" localSheetId="10"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e" localSheetId="9"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e" localSheetId="11"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e" localSheetId="3"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e"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E._1">#N/A</definedName>
    <definedName name="E._1_3">NA()</definedName>
    <definedName name="E._12">#N/A</definedName>
    <definedName name="E._12_3">NA()</definedName>
    <definedName name="E._13">#N/A</definedName>
    <definedName name="E._13_3">NA()</definedName>
    <definedName name="E._14">#N/A</definedName>
    <definedName name="E._14_3">NA()</definedName>
    <definedName name="E._15">#N/A</definedName>
    <definedName name="E._15_3">NA()</definedName>
    <definedName name="E._16">#N/A</definedName>
    <definedName name="E._16_1">NA()</definedName>
    <definedName name="E._18">#N/A</definedName>
    <definedName name="E._18_1">NA()</definedName>
    <definedName name="E._19">#N/A</definedName>
    <definedName name="E._19_1">NA()</definedName>
    <definedName name="E._2">#N/A</definedName>
    <definedName name="E._2_3">NA()</definedName>
    <definedName name="E._3">#N/A</definedName>
    <definedName name="E._3_3">NA()</definedName>
    <definedName name="E._40_3">NA()</definedName>
    <definedName name="E._41_1">NA()</definedName>
    <definedName name="ECFS_def_insolvence" localSheetId="3">[40]Proměnné!$C$37</definedName>
    <definedName name="ECFS_def_insolvence">#REF!</definedName>
    <definedName name="ECFS_fraudy_k_prodejum" localSheetId="3">[40]Proměnné!$Q$66</definedName>
    <definedName name="ECFS_fraudy_k_prodejum">#REF!</definedName>
    <definedName name="ECFS_prodej_cena" localSheetId="3">[40]Proměnné!$C$6</definedName>
    <definedName name="ECFS_prodej_cena">#REF!</definedName>
    <definedName name="ECFS_provize_ost_p" localSheetId="3">[40]Proměnné!$C$5</definedName>
    <definedName name="ECFS_provize_ost_p">#REF!</definedName>
    <definedName name="ECFS_provize_OZ" localSheetId="3">[40]Proměnné!$C$8</definedName>
    <definedName name="ECFS_provize_OZ">#REF!</definedName>
    <definedName name="ECFS_provize_OZ_NO" localSheetId="3">[40]Proměnné!$C$10</definedName>
    <definedName name="ECFS_provize_OZ_NO">#REF!</definedName>
    <definedName name="ECFS_provize_OZ_REF" localSheetId="3">[40]Proměnné!$C$11</definedName>
    <definedName name="ECFS_provize_OZ_REF">#REF!</definedName>
    <definedName name="ECFS_provize_Qbonus" localSheetId="3">[40]Proměnné!$C$12</definedName>
    <definedName name="ECFS_provize_Qbonus">#REF!</definedName>
    <definedName name="ECFS_provize_zp_p" localSheetId="3">[40]Proměnné!$C$4</definedName>
    <definedName name="ECFS_provize_zp_p">#REF!</definedName>
    <definedName name="ECFS_prum_jistina" localSheetId="3">[40]Proměnné!$L$13</definedName>
    <definedName name="ECFS_prum_jistina">#REF!</definedName>
    <definedName name="ECFS_Ref1_Navyseni" localSheetId="3">[40]Proměnné!$L$23</definedName>
    <definedName name="ECFS_Ref1_Navyseni">#REF!</definedName>
    <definedName name="ECFS_Ref2_Navyseni" localSheetId="3">[40]Proměnné!$L$32</definedName>
    <definedName name="ECFS_Ref2_Navyseni">#REF!</definedName>
    <definedName name="ECFS_refin_bez_pct" localSheetId="3">[40]Proměnné!$C$3</definedName>
    <definedName name="ECFS_refin_bez_pct">#REF!</definedName>
    <definedName name="eee" localSheetId="10"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eee" localSheetId="9"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eee" localSheetId="11"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eee" localSheetId="3"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eee"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EHKData_PUMiZkr" localSheetId="10">'311_315'!#REF!</definedName>
    <definedName name="EHKData_PUMiZkr" localSheetId="9">#REF!</definedName>
    <definedName name="EHKData_PUMiZkr" localSheetId="3">#REF!</definedName>
    <definedName name="EHKData_PUMiZkr">#REF!</definedName>
    <definedName name="EHKData_PUStZkr" localSheetId="9">#REF!</definedName>
    <definedName name="EHKData_PUStZkr">#REF!</definedName>
    <definedName name="EHKData_PUZkr" localSheetId="9">#REF!</definedName>
    <definedName name="EHKData_PUZkr">#REF!</definedName>
    <definedName name="EHKInfo_PUMiZkr" localSheetId="9">#REF!</definedName>
    <definedName name="EHKInfo_PUMiZkr">#REF!</definedName>
    <definedName name="EHKInfo_PUStZkr" localSheetId="9">#REF!</definedName>
    <definedName name="EHKInfo_PUStZkr">#REF!</definedName>
    <definedName name="EHKInfo_PUZkr" localSheetId="9">#REF!</definedName>
    <definedName name="EHKInfo_PUZkr">#REF!</definedName>
    <definedName name="ei">#REF!</definedName>
    <definedName name="EN_Date">#REF!</definedName>
    <definedName name="End_Bal">#REF!</definedName>
    <definedName name="Equity_check">#REF!</definedName>
    <definedName name="EquityIntRate" localSheetId="3">[28]UserDefinedVariables!$C$51</definedName>
    <definedName name="EquityIntRate">#REF!</definedName>
    <definedName name="EquityIntRate_1">#N/A</definedName>
    <definedName name="EquityIntRate_1_3">NA()</definedName>
    <definedName name="EquityIntRate_25">#N/A</definedName>
    <definedName name="EquityIntRate_25_3">NA()</definedName>
    <definedName name="EquityIntRate_26">#N/A</definedName>
    <definedName name="EquityIntRate_26_1">NA()</definedName>
    <definedName name="EquityIntRate_27">#N/A</definedName>
    <definedName name="EquityIntRate_27_1">NA()</definedName>
    <definedName name="EquityIntRate_28">#N/A</definedName>
    <definedName name="EquityIntRate_28_1">NA()</definedName>
    <definedName name="EquityIntRate_29">#N/A</definedName>
    <definedName name="EquityIntRate_29_1">NA()</definedName>
    <definedName name="EquityIntRate_30">#N/A</definedName>
    <definedName name="EquityIntRate_30_1">NA()</definedName>
    <definedName name="EquityIntRate_31">#N/A</definedName>
    <definedName name="EquityIntRate_31_1">NA()</definedName>
    <definedName name="EquityIntRate_32">#N/A</definedName>
    <definedName name="EquityIntRate_32_1">NA()</definedName>
    <definedName name="EquityIntRate_33" localSheetId="3">[29]UserDefinedVariables!$C$51</definedName>
    <definedName name="EquityIntRate_33">#REF!</definedName>
    <definedName name="EquityIntRate_33_1">NA()</definedName>
    <definedName name="EquityIntRate_34" localSheetId="3">[29]UserDefinedVariables!$C$51</definedName>
    <definedName name="EquityIntRate_34">#REF!</definedName>
    <definedName name="EquityIntRate_34_1">NA()</definedName>
    <definedName name="EquityIntRate_35" localSheetId="3">[29]UserDefinedVariables!$C$51</definedName>
    <definedName name="EquityIntRate_35">#REF!</definedName>
    <definedName name="EquityIntRate_35_1">NA()</definedName>
    <definedName name="EquityIntRate_36" localSheetId="3">[29]UserDefinedVariables!$C$51</definedName>
    <definedName name="EquityIntRate_36">#REF!</definedName>
    <definedName name="EquityIntRate_36_1">NA()</definedName>
    <definedName name="EquityIntRate_37" localSheetId="3">[29]UserDefinedVariables!$C$51</definedName>
    <definedName name="EquityIntRate_37">#REF!</definedName>
    <definedName name="EquityIntRate_37_1">NA()</definedName>
    <definedName name="EquityIntRate_38" localSheetId="3">[29]UserDefinedVariables!$C$51</definedName>
    <definedName name="EquityIntRate_38">#REF!</definedName>
    <definedName name="EquityIntRate_38_1">NA()</definedName>
    <definedName name="EquityIntRate_39" localSheetId="3">[29]UserDefinedVariables!$C$51</definedName>
    <definedName name="EquityIntRate_39">#REF!</definedName>
    <definedName name="EquityIntRate_4">#N/A</definedName>
    <definedName name="EquityIntRate_4_3">NA()</definedName>
    <definedName name="EquityIntRate_40" localSheetId="3">[29]UserDefinedVariables!$C$51</definedName>
    <definedName name="EquityIntRate_40">#REF!</definedName>
    <definedName name="EquityIntRate_40_3">NA()</definedName>
    <definedName name="EquityIntRate_41" localSheetId="3">[29]UserDefinedVariables!$C$51</definedName>
    <definedName name="EquityIntRate_41">#REF!</definedName>
    <definedName name="EquityIntRate_42" localSheetId="3">[29]UserDefinedVariables!$C$51</definedName>
    <definedName name="EquityIntRate_42">#REF!</definedName>
    <definedName name="EquityIntRate_43" localSheetId="3">[29]UserDefinedVariables!$C$51</definedName>
    <definedName name="EquityIntRate_43">#REF!</definedName>
    <definedName name="EquityIntRate_5">#N/A</definedName>
    <definedName name="EquityIntRate_5_1">NA()</definedName>
    <definedName name="ere">#REF!</definedName>
    <definedName name="ererere">#REF!</definedName>
    <definedName name="ERZEH">#REF!</definedName>
    <definedName name="eur" localSheetId="3">#REF!</definedName>
    <definedName name="eur">#REF!</definedName>
    <definedName name="EURUSD">#REF!</definedName>
    <definedName name="ev.Calculation" hidden="1">2</definedName>
    <definedName name="ev.Initialized" hidden="1">FALSE</definedName>
    <definedName name="EV__EVCOM_OPTIONS__" hidden="1">8</definedName>
    <definedName name="EV__EXPOPTIONS__" hidden="1">1</definedName>
    <definedName name="EV__LASTREFTIME__" hidden="1">41338.4270601852</definedName>
    <definedName name="EV__LOCKEDCVW__ATENTO" hidden="1">"106206,ACTUAL,INPUTCLO,156,CLO,LC,iTop,2008.apr,YTD,"</definedName>
    <definedName name="EV__LOCKEDCVW__CONTENIDOS" hidden="1">"099999,ACTUAL,CONTRIB_GEO,Cons_Entity,CLO,LC,iTop,2003.TOTAL,YTD,"</definedName>
    <definedName name="EV__LOCKEDCVW__CORPORATIVO" hidden="1">"i_tot,118720,real,sf,ml,5,2009.JUN,input,YTD,"</definedName>
    <definedName name="EV__LOCKEDCVW__ECYR" hidden="1">"i_TOT,BALANCE,REAL,FLUJO:ENEL,ML,G051,2009.JUN,Tot_InputEEFF,YTD,"</definedName>
    <definedName name="EV__LOCKEDCVW__ENEL" hidden="1">"i_TOT,BALANCE,REAL,FLUJO:ENEL,ML,G001,2006.TOTAL,Contrib_ENDESA,YTD,"</definedName>
    <definedName name="EV__LOCKEDCVW__ENERSIS" hidden="1">"i_tot,BALANCE,REAL,FLUJO:ENEL,ML,2000,2009.MAR,input,YTD,"</definedName>
    <definedName name="EV__LOCKEDCVW__EUROPE_OLD" hidden="1">"ACTUAL,CONTRIB_GEO,Cons_Entity,CLO,LC,iTop,2003.TOTAL,099999,YTD,"</definedName>
    <definedName name="EV__LOCKEDCVW__EUROPE2" hidden="1">"100605,BUDGET,CONTRIB_GEO,1319,CLO,LC,2008.AUG,iG99,YTD,"</definedName>
    <definedName name="EV__LOCKEDCVW__IC" hidden="1">"500305,ACTUAL,LC,2,CLO,iTop,2008.APR,YTD,"</definedName>
    <definedName name="EV__LOCKEDCVW__LATAM" hidden="1">"099999,ACTUAL,ELIMIC_TOT,256,CLO,LC,iTop,2024.DEC,YTD,"</definedName>
    <definedName name="EV__LOCKEDCVW__OWNERSHIP" hidden="1">"ACTUAL,CONS_ENTITY,G99EUR,iTop,PCON,2008.APR,PERIODIC,"</definedName>
    <definedName name="EV__LOCKEDCVW__PERIMETRO" hidden="1">"PCON,i_TOT,REAL,ML,G001,2006.TOTAL,YTD,"</definedName>
    <definedName name="EV__LOCKEDCVW__PRUEBA" hidden="1">"Cons_Entity,CLO,LC,iTop,2008.MAR,099999,ACTUAL,CONTRIB_GEO,YTD,"</definedName>
    <definedName name="EV__LOCKEDCVW__TCAMBIO" hidden="1">"REAL,PEN,Global,2006.TOTAL,CONSRATES,YTD,"</definedName>
    <definedName name="EV__LOCKEDCVW__TGESTIONA" hidden="1">"102607,ACTUAL,INPUTCLO,1343,CLO,LC,iTop,2009.MAY,YTD,"</definedName>
    <definedName name="EV__LOCKEDCVW__VALIDACION" hidden="1">"i_TOT,REAL,2006.TOTAL,VALIDACIONESPRUEBA,vnone,YTD,"</definedName>
    <definedName name="EV__LOCKEDCVW__VALIDATION" hidden="1">"099999,ACTUAL,CLO,iTop,2003.TOTAL,VV1001,vnone,YTD,"</definedName>
    <definedName name="EV__MAXEXPCOLS__" hidden="1">100</definedName>
    <definedName name="EV__MAXEXPROWS__" hidden="1">1000</definedName>
    <definedName name="EV__MEMORYCVW__" hidden="1">0</definedName>
    <definedName name="EV__MEMORYCVW__FA01_INMATERIAL_V3.XLS" hidden="1">"FINANCE"</definedName>
    <definedName name="EV__MEMORYCVW__FA01_INMATERIAL_V3.XLS_ACCOUNTCORP" hidden="1">105305</definedName>
    <definedName name="EV__MEMORYCVW__FA01_INMATERIAL_V3.XLS_CATEGORY" hidden="1">"ACTUAL"</definedName>
    <definedName name="EV__MEMORYCVW__FA01_INMATERIAL_V3.XLS_DATASRCCORP" hidden="1">"INPUTFIL"</definedName>
    <definedName name="EV__MEMORYCVW__FA01_INMATERIAL_V3.XLS_ENTITY" hidden="1">"G99"</definedName>
    <definedName name="EV__MEMORYCVW__FA01_INMATERIAL_V3.XLS_FLOWS" hidden="1">"CLO"</definedName>
    <definedName name="EV__MEMORYCVW__FA01_INMATERIAL_V3.XLS_GROUPS" hidden="1">"LC"</definedName>
    <definedName name="EV__MEMORYCVW__FA01_INMATERIAL_V3.XLS_INTCO" hidden="1">"iTop"</definedName>
    <definedName name="EV__MEMORYCVW__FA01_INMATERIAL_V3.XLS_MEASURES" hidden="1">"YTD"</definedName>
    <definedName name="EV__MEMORYCVW__FA01_INMATERIAL_V3.XLS_TIME" hidden="1">"2010.APR"</definedName>
    <definedName name="EV__WBEVMODE__" hidden="1">1</definedName>
    <definedName name="EV__WBREFOPTIONS__" hidden="1">134217732</definedName>
    <definedName name="EV__WBVERSION__" hidden="1">0</definedName>
    <definedName name="EV__WSINFO__" hidden="1">"telcpm"</definedName>
    <definedName name="EV_LASTREFTIME___" hidden="1">39960.4596875</definedName>
    <definedName name="EVA">#REF!</definedName>
    <definedName name="ewdew" localSheetId="3" hidden="1">#REF!</definedName>
    <definedName name="ewdew" hidden="1">#REF!</definedName>
    <definedName name="Ex_Rates" localSheetId="9">#REF!</definedName>
    <definedName name="Ex_Rates" localSheetId="3">#REF!</definedName>
    <definedName name="Ex_Rates">#REF!</definedName>
    <definedName name="ExactAddinConnection" hidden="1">"702"</definedName>
    <definedName name="ExactAddinConnection.702" hidden="1">"server-3;706;JitkaK;1"</definedName>
    <definedName name="ExactAddinConnection.706" hidden="1">"server-3;706;JitkaK;1"</definedName>
    <definedName name="ExactAddinConnection.711" hidden="1">"server-3;711;JitkaK;1"</definedName>
    <definedName name="ExactAddinConnection.906" hidden="1">"SERVER-3;906;jkotrousova;0"</definedName>
    <definedName name="ExactAddinConnection.911" hidden="1">"server-3;911;jkotrousova;0"</definedName>
    <definedName name="ExactAddinReports" hidden="1">1</definedName>
    <definedName name="Excel_BuiltIn__FilterDatabase_17">#REF!</definedName>
    <definedName name="Excel_BuiltIn_Print_Area_1">#N/A</definedName>
    <definedName name="Excel_BuiltIn_Print_Area_1_3">NA()</definedName>
    <definedName name="Excel_BuiltIn_Print_Area_2_1_1" localSheetId="9">#REF!</definedName>
    <definedName name="Excel_BuiltIn_Print_Area_2_1_1" localSheetId="11">#REF!</definedName>
    <definedName name="Excel_BuiltIn_Print_Area_2_1_1" localSheetId="4">#REF!</definedName>
    <definedName name="Excel_BuiltIn_Print_Area_2_1_1">#REF!</definedName>
    <definedName name="Excel_BuiltIn_Print_Area_2_1_1_1" localSheetId="9">#REF!</definedName>
    <definedName name="Excel_BuiltIn_Print_Area_2_1_1_1">#REF!</definedName>
    <definedName name="Excel_BuiltIn_Print_Area_2_1_1_1_1" localSheetId="9">#REF!</definedName>
    <definedName name="Excel_BuiltIn_Print_Area_2_1_1_1_1">#REF!</definedName>
    <definedName name="Excel_BuiltIn_Print_Area_2_1_1_1_1_1" localSheetId="9">#REF!</definedName>
    <definedName name="Excel_BuiltIn_Print_Area_2_1_1_1_1_1">#REF!</definedName>
    <definedName name="Excel_BuiltIn_Print_Area_2_1_1_1_1_1_1" localSheetId="9">#REF!</definedName>
    <definedName name="Excel_BuiltIn_Print_Area_2_1_1_1_1_1_1">#REF!</definedName>
    <definedName name="Excel_BuiltIn_Print_Area_2_1_1_1_1_1_1_1" localSheetId="9">#REF!</definedName>
    <definedName name="Excel_BuiltIn_Print_Area_2_1_1_1_1_1_1_1">#REF!</definedName>
    <definedName name="Excel_BuiltIn_Print_Titles_1">#N/A</definedName>
    <definedName name="Excel_BuiltIn_Print_Titles_1_1">#REF!</definedName>
    <definedName name="Excel_BuiltIn_Print_Titles_1_3">NA()</definedName>
    <definedName name="Excel_BuiltIn_Print_Titles_2_1" localSheetId="9">#REF!</definedName>
    <definedName name="Excel_BuiltIn_Print_Titles_2_1" localSheetId="11">#REF!</definedName>
    <definedName name="Excel_BuiltIn_Print_Titles_2_1" localSheetId="4">#REF!</definedName>
    <definedName name="Excel_BuiltIn_Print_Titles_2_1">#REF!</definedName>
    <definedName name="ExchangeRate_1">#N/A</definedName>
    <definedName name="ExchangeRate_1_3">NA()</definedName>
    <definedName name="ExchangeRate_12">#N/A</definedName>
    <definedName name="ExchangeRate_12_3">NA()</definedName>
    <definedName name="ExchangeRate_13">#N/A</definedName>
    <definedName name="ExchangeRate_13_3">NA()</definedName>
    <definedName name="ExchangeRate_14">#N/A</definedName>
    <definedName name="ExchangeRate_14_3">NA()</definedName>
    <definedName name="ExchangeRate_15">#N/A</definedName>
    <definedName name="ExchangeRate_15_3">NA()</definedName>
    <definedName name="ExchangeRate_16">#N/A</definedName>
    <definedName name="ExchangeRate_16_1">NA()</definedName>
    <definedName name="ExchangeRate_18">#N/A</definedName>
    <definedName name="ExchangeRate_18_1">NA()</definedName>
    <definedName name="ExchangeRate_19">#N/A</definedName>
    <definedName name="ExchangeRate_19_1">NA()</definedName>
    <definedName name="ExchangeRate_2">#N/A</definedName>
    <definedName name="ExchangeRate_2_3">NA()</definedName>
    <definedName name="ExchangeRate_3">#N/A</definedName>
    <definedName name="ExchangeRate_3_3">NA()</definedName>
    <definedName name="ExchangeRate_40_3">NA()</definedName>
    <definedName name="ExchangeRate_41_1">NA()</definedName>
    <definedName name="Expences" localSheetId="9">#REF!</definedName>
    <definedName name="Expences" localSheetId="11">#REF!</definedName>
    <definedName name="Expences" localSheetId="4">#REF!</definedName>
    <definedName name="Expences">#REF!</definedName>
    <definedName name="Extra_Pay">#REF!</definedName>
    <definedName name="ez">#REF!</definedName>
    <definedName name="f" localSheetId="10">'311_315'!#REF!</definedName>
    <definedName name="f" localSheetId="9">'Amortizační stupnice-mov.vě'!#REF!</definedName>
    <definedName name="f" localSheetId="11">#REF!</definedName>
    <definedName name="f" localSheetId="4">#REF!</definedName>
    <definedName name="f" localSheetId="3">[41]List3!#REF!</definedName>
    <definedName name="f">#REF!</definedName>
    <definedName name="F._1">#N/A</definedName>
    <definedName name="F._1_3">NA()</definedName>
    <definedName name="F._12">#N/A</definedName>
    <definedName name="F._12_3">NA()</definedName>
    <definedName name="F._13">#N/A</definedName>
    <definedName name="F._13_3">NA()</definedName>
    <definedName name="F._14">#N/A</definedName>
    <definedName name="F._14_3">NA()</definedName>
    <definedName name="F._15">#N/A</definedName>
    <definedName name="F._15_3">NA()</definedName>
    <definedName name="F._16">#N/A</definedName>
    <definedName name="F._16_1">NA()</definedName>
    <definedName name="F._18">#N/A</definedName>
    <definedName name="F._18_1">NA()</definedName>
    <definedName name="F._19">#N/A</definedName>
    <definedName name="F._19_1">NA()</definedName>
    <definedName name="F._2">#N/A</definedName>
    <definedName name="F._2_3">NA()</definedName>
    <definedName name="F._3">#N/A</definedName>
    <definedName name="F._3_3">NA()</definedName>
    <definedName name="F._40_3">NA()</definedName>
    <definedName name="F._41_1">NA()</definedName>
    <definedName name="f_12">#N/A</definedName>
    <definedName name="f_12_3">NA()</definedName>
    <definedName name="f_13">#N/A</definedName>
    <definedName name="f_13_3">NA()</definedName>
    <definedName name="f_14">#N/A</definedName>
    <definedName name="f_14_3">NA()</definedName>
    <definedName name="f_15">#N/A</definedName>
    <definedName name="f_15_3">NA()</definedName>
    <definedName name="f_18">#N/A</definedName>
    <definedName name="f_18_1">NA()</definedName>
    <definedName name="f_19">#N/A</definedName>
    <definedName name="f_19_1">NA()</definedName>
    <definedName name="f_38">NA()</definedName>
    <definedName name="F2D4">#REF!</definedName>
    <definedName name="FA" localSheetId="3">#REF!,#REF!,#REF!,#REF!</definedName>
    <definedName name="FA">#REF!,#REF!,#REF!,#REF!</definedName>
    <definedName name="FAKTURA">#REF!</definedName>
    <definedName name="FB">[20]DAILY!$P$14:$AT$14</definedName>
    <definedName name="FB_Day">[20]DAILY!$P$27</definedName>
    <definedName name="FB_Input">[20]DAILY!$P$8:$AT$8</definedName>
    <definedName name="FB_MTD">[20]DAILY!$Q$27</definedName>
    <definedName name="Fce1en">#REF!</definedName>
    <definedName name="Fce1ge">#REF!</definedName>
    <definedName name="Fce2cz">#REF!</definedName>
    <definedName name="Fce2en">#REF!</definedName>
    <definedName name="Fce2ge">#REF!</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1_0" hidden="1">"A25569"</definedName>
    <definedName name="FDD_102_0" hidden="1">"A25569"</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5_0" hidden="1">"A25569"</definedName>
    <definedName name="FDD_206_0" hidden="1">"A25569"</definedName>
    <definedName name="FDD_207_0" hidden="1">"A25569"</definedName>
    <definedName name="FDD_208_0" hidden="1">"E36160"</definedName>
    <definedName name="FDD_208_1" hidden="1">"E36525"</definedName>
    <definedName name="FDD_208_2" hidden="1">"E36891"</definedName>
    <definedName name="FDD_209_0" hidden="1">"A25569"</definedName>
    <definedName name="FDD_21_0" hidden="1">"A25569"</definedName>
    <definedName name="FDD_210_0" hidden="1">"A25569"</definedName>
    <definedName name="FDD_211_0" hidden="1">"A25569"</definedName>
    <definedName name="FDD_212_0" hidden="1">"A25569"</definedName>
    <definedName name="FDD_213_0" hidden="1">"E36160"</definedName>
    <definedName name="FDD_213_1" hidden="1">"E36525"</definedName>
    <definedName name="FDD_213_2" hidden="1">"E36891"</definedName>
    <definedName name="FDD_214_0" hidden="1">"A25569"</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4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4_0" hidden="1">"E36160"</definedName>
    <definedName name="FDD_264_1" hidden="1">"E36525"</definedName>
    <definedName name="FDD_264_2" hidden="1">"E36891"</definedName>
    <definedName name="FDD_265_0" hidden="1">"A25569"</definedName>
    <definedName name="FDD_266_0" hidden="1">"A25569"</definedName>
    <definedName name="FDD_267_0" hidden="1">"A25569"</definedName>
    <definedName name="FDD_268_0" hidden="1">"A25569"</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1_0" hidden="1">"A25569"</definedName>
    <definedName name="FDD_272_0" hidden="1">"A25569"</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9_0" hidden="1">"A25569"</definedName>
    <definedName name="FDD_290_0" hidden="1">"A36890"</definedName>
    <definedName name="FDD_291_0" hidden="1">"A25569"</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3_0" hidden="1">"A25569"</definedName>
    <definedName name="FDD_30_0" hidden="1">"A25569"</definedName>
    <definedName name="FDD_300_0" hidden="1">"U25569"</definedName>
    <definedName name="FDD_301_0" hidden="1">"U35795"</definedName>
    <definedName name="FDD_301_1" hidden="1">"U36160"</definedName>
    <definedName name="FDD_301_2" hidden="1">"U36525"</definedName>
    <definedName name="FDD_302_0" hidden="1">"U35795"</definedName>
    <definedName name="FDD_302_1" hidden="1">"U36160"</definedName>
    <definedName name="FDD_302_2" hidden="1">"U36525"</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1_0" hidden="1">"A25569"</definedName>
    <definedName name="FDD_32_0" hidden="1">"A25569"</definedName>
    <definedName name="FDD_33_0" hidden="1">"A25569"</definedName>
    <definedName name="FDD_34_0" hidden="1">"A25569"</definedName>
    <definedName name="FDD_35_0" hidden="1">"A25569"</definedName>
    <definedName name="FDD_36_0" hidden="1">"A25569"</definedName>
    <definedName name="FDD_37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fdf" hidden="1">{"Valuation",#N/A,TRUE,"Valuation Summary";"Financial Statements",#N/A,TRUE,"Results";"Results",#N/A,TRUE,"Results";"Ratios",#N/A,TRUE,"Results";"P2 Summary",#N/A,TRUE,"Results";"Historical data",#N/A,TRUE,"Historical Data";"P1 Inputs",#N/A,TRUE,"Forecast Drivers";"P2 Inputs",#N/A,TRUE,"Forecast Drivers"}</definedName>
    <definedName name="fdf_1" hidden="1">{"Valuation",#N/A,TRUE,"Valuation Summary";"Financial Statements",#N/A,TRUE,"Results";"Results",#N/A,TRUE,"Results";"Ratios",#N/A,TRUE,"Results";"P2 Summary",#N/A,TRUE,"Results";"Historical data",#N/A,TRUE,"Historical Data";"P1 Inputs",#N/A,TRUE,"Forecast Drivers";"P2 Inputs",#N/A,TRUE,"Forecast Drivers"}</definedName>
    <definedName name="fdf_1_1" hidden="1">{"Valuation",#N/A,TRUE,"Valuation Summary";"Financial Statements",#N/A,TRUE,"Results";"Results",#N/A,TRUE,"Results";"Ratios",#N/A,TRUE,"Results";"P2 Summary",#N/A,TRUE,"Results";"Historical data",#N/A,TRUE,"Historical Data";"P1 Inputs",#N/A,TRUE,"Forecast Drivers";"P2 Inputs",#N/A,TRUE,"Forecast Drivers"}</definedName>
    <definedName name="fdf_1_2" hidden="1">{"Valuation",#N/A,TRUE,"Valuation Summary";"Financial Statements",#N/A,TRUE,"Results";"Results",#N/A,TRUE,"Results";"Ratios",#N/A,TRUE,"Results";"P2 Summary",#N/A,TRUE,"Results";"Historical data",#N/A,TRUE,"Historical Data";"P1 Inputs",#N/A,TRUE,"Forecast Drivers";"P2 Inputs",#N/A,TRUE,"Forecast Drivers"}</definedName>
    <definedName name="fdf_1_3" hidden="1">{"Valuation",#N/A,TRUE,"Valuation Summary";"Financial Statements",#N/A,TRUE,"Results";"Results",#N/A,TRUE,"Results";"Ratios",#N/A,TRUE,"Results";"P2 Summary",#N/A,TRUE,"Results";"Historical data",#N/A,TRUE,"Historical Data";"P1 Inputs",#N/A,TRUE,"Forecast Drivers";"P2 Inputs",#N/A,TRUE,"Forecast Drivers"}</definedName>
    <definedName name="fdf_1_4" hidden="1">{"Valuation",#N/A,TRUE,"Valuation Summary";"Financial Statements",#N/A,TRUE,"Results";"Results",#N/A,TRUE,"Results";"Ratios",#N/A,TRUE,"Results";"P2 Summary",#N/A,TRUE,"Results";"Historical data",#N/A,TRUE,"Historical Data";"P1 Inputs",#N/A,TRUE,"Forecast Drivers";"P2 Inputs",#N/A,TRUE,"Forecast Drivers"}</definedName>
    <definedName name="fdf_2" hidden="1">{"Valuation",#N/A,TRUE,"Valuation Summary";"Financial Statements",#N/A,TRUE,"Results";"Results",#N/A,TRUE,"Results";"Ratios",#N/A,TRUE,"Results";"P2 Summary",#N/A,TRUE,"Results";"Historical data",#N/A,TRUE,"Historical Data";"P1 Inputs",#N/A,TRUE,"Forecast Drivers";"P2 Inputs",#N/A,TRUE,"Forecast Drivers"}</definedName>
    <definedName name="fdf_2_1" hidden="1">{"Valuation",#N/A,TRUE,"Valuation Summary";"Financial Statements",#N/A,TRUE,"Results";"Results",#N/A,TRUE,"Results";"Ratios",#N/A,TRUE,"Results";"P2 Summary",#N/A,TRUE,"Results";"Historical data",#N/A,TRUE,"Historical Data";"P1 Inputs",#N/A,TRUE,"Forecast Drivers";"P2 Inputs",#N/A,TRUE,"Forecast Drivers"}</definedName>
    <definedName name="fdf_2_2" hidden="1">{"Valuation",#N/A,TRUE,"Valuation Summary";"Financial Statements",#N/A,TRUE,"Results";"Results",#N/A,TRUE,"Results";"Ratios",#N/A,TRUE,"Results";"P2 Summary",#N/A,TRUE,"Results";"Historical data",#N/A,TRUE,"Historical Data";"P1 Inputs",#N/A,TRUE,"Forecast Drivers";"P2 Inputs",#N/A,TRUE,"Forecast Drivers"}</definedName>
    <definedName name="fdf_2_3" hidden="1">{"Valuation",#N/A,TRUE,"Valuation Summary";"Financial Statements",#N/A,TRUE,"Results";"Results",#N/A,TRUE,"Results";"Ratios",#N/A,TRUE,"Results";"P2 Summary",#N/A,TRUE,"Results";"Historical data",#N/A,TRUE,"Historical Data";"P1 Inputs",#N/A,TRUE,"Forecast Drivers";"P2 Inputs",#N/A,TRUE,"Forecast Drivers"}</definedName>
    <definedName name="fdf_2_4" hidden="1">{"Valuation",#N/A,TRUE,"Valuation Summary";"Financial Statements",#N/A,TRUE,"Results";"Results",#N/A,TRUE,"Results";"Ratios",#N/A,TRUE,"Results";"P2 Summary",#N/A,TRUE,"Results";"Historical data",#N/A,TRUE,"Historical Data";"P1 Inputs",#N/A,TRUE,"Forecast Drivers";"P2 Inputs",#N/A,TRUE,"Forecast Drivers"}</definedName>
    <definedName name="fdf_3" hidden="1">{"Valuation",#N/A,TRUE,"Valuation Summary";"Financial Statements",#N/A,TRUE,"Results";"Results",#N/A,TRUE,"Results";"Ratios",#N/A,TRUE,"Results";"P2 Summary",#N/A,TRUE,"Results";"Historical data",#N/A,TRUE,"Historical Data";"P1 Inputs",#N/A,TRUE,"Forecast Drivers";"P2 Inputs",#N/A,TRUE,"Forecast Drivers"}</definedName>
    <definedName name="fdf_4" hidden="1">{"Valuation",#N/A,TRUE,"Valuation Summary";"Financial Statements",#N/A,TRUE,"Results";"Results",#N/A,TRUE,"Results";"Ratios",#N/A,TRUE,"Results";"P2 Summary",#N/A,TRUE,"Results";"Historical data",#N/A,TRUE,"Historical Data";"P1 Inputs",#N/A,TRUE,"Forecast Drivers";"P2 Inputs",#N/A,TRUE,"Forecast Drivers"}</definedName>
    <definedName name="fdf_5" hidden="1">{"Valuation",#N/A,TRUE,"Valuation Summary";"Financial Statements",#N/A,TRUE,"Results";"Results",#N/A,TRUE,"Results";"Ratios",#N/A,TRUE,"Results";"P2 Summary",#N/A,TRUE,"Results";"Historical data",#N/A,TRUE,"Historical Data";"P1 Inputs",#N/A,TRUE,"Forecast Drivers";"P2 Inputs",#N/A,TRUE,"Forecast Drivers"}</definedName>
    <definedName name="fdfdfd" hidden="1">{#N/A,#N/A,FALSE,"CAPREIT"}</definedName>
    <definedName name="fdfdfd_1" hidden="1">{#N/A,#N/A,FALSE,"CAPREIT"}</definedName>
    <definedName name="fdfdfd_1_1" hidden="1">{#N/A,#N/A,FALSE,"CAPREIT"}</definedName>
    <definedName name="fdfdfd_1_2" hidden="1">{#N/A,#N/A,FALSE,"CAPREIT"}</definedName>
    <definedName name="fdfdfd_1_3" hidden="1">{#N/A,#N/A,FALSE,"CAPREIT"}</definedName>
    <definedName name="fdfdfd_1_4" hidden="1">{#N/A,#N/A,FALSE,"CAPREIT"}</definedName>
    <definedName name="fdfdfd_2" hidden="1">{#N/A,#N/A,FALSE,"CAPREIT"}</definedName>
    <definedName name="fdfdfd_2_1" hidden="1">{#N/A,#N/A,FALSE,"CAPREIT"}</definedName>
    <definedName name="fdfdfd_2_2" hidden="1">{#N/A,#N/A,FALSE,"CAPREIT"}</definedName>
    <definedName name="fdfdfd_2_3" hidden="1">{#N/A,#N/A,FALSE,"CAPREIT"}</definedName>
    <definedName name="fdfdfd_2_4" hidden="1">{#N/A,#N/A,FALSE,"CAPREIT"}</definedName>
    <definedName name="fdfdfd_3" hidden="1">{#N/A,#N/A,FALSE,"CAPREIT"}</definedName>
    <definedName name="fdfdfd_4" hidden="1">{#N/A,#N/A,FALSE,"CAPREIT"}</definedName>
    <definedName name="fdfdfd_5" hidden="1">{#N/A,#N/A,FALSE,"CAPREIT"}</definedName>
    <definedName name="fdfdfdf" hidden="1">{#N/A,#N/A,FALSE,"CAPREIT"}</definedName>
    <definedName name="fdfdfdf_1" hidden="1">{#N/A,#N/A,FALSE,"CAPREIT"}</definedName>
    <definedName name="fdfdfdf_1_1" hidden="1">{#N/A,#N/A,FALSE,"CAPREIT"}</definedName>
    <definedName name="fdfdfdf_1_2" hidden="1">{#N/A,#N/A,FALSE,"CAPREIT"}</definedName>
    <definedName name="fdfdfdf_1_3" hidden="1">{#N/A,#N/A,FALSE,"CAPREIT"}</definedName>
    <definedName name="fdfdfdf_1_4" hidden="1">{#N/A,#N/A,FALSE,"CAPREIT"}</definedName>
    <definedName name="fdfdfdf_2" hidden="1">{#N/A,#N/A,FALSE,"CAPREIT"}</definedName>
    <definedName name="fdfdfdf_2_1" hidden="1">{#N/A,#N/A,FALSE,"CAPREIT"}</definedName>
    <definedName name="fdfdfdf_2_2" hidden="1">{#N/A,#N/A,FALSE,"CAPREIT"}</definedName>
    <definedName name="fdfdfdf_2_3" hidden="1">{#N/A,#N/A,FALSE,"CAPREIT"}</definedName>
    <definedName name="fdfdfdf_2_4" hidden="1">{#N/A,#N/A,FALSE,"CAPREIT"}</definedName>
    <definedName name="fdfdfdf_3" hidden="1">{#N/A,#N/A,FALSE,"CAPREIT"}</definedName>
    <definedName name="fdfdfdf_4" hidden="1">{#N/A,#N/A,FALSE,"CAPREIT"}</definedName>
    <definedName name="fdfdfdf_5" hidden="1">{#N/A,#N/A,FALSE,"CAPREIT"}</definedName>
    <definedName name="ff" hidden="1">{#N/A,#N/A,FALSE,"A"}</definedName>
    <definedName name="ff_1" hidden="1">{#N/A,#N/A,FALSE,"A"}</definedName>
    <definedName name="ff_1_1" hidden="1">{#N/A,#N/A,FALSE,"A"}</definedName>
    <definedName name="ff_1_2" hidden="1">{#N/A,#N/A,FALSE,"A"}</definedName>
    <definedName name="ff_1_3" hidden="1">{#N/A,#N/A,FALSE,"A"}</definedName>
    <definedName name="ff_1_4" hidden="1">{#N/A,#N/A,FALSE,"A"}</definedName>
    <definedName name="ff_2" hidden="1">{#N/A,#N/A,FALSE,"A"}</definedName>
    <definedName name="ff_2_1" hidden="1">{#N/A,#N/A,FALSE,"A"}</definedName>
    <definedName name="ff_2_2" hidden="1">{#N/A,#N/A,FALSE,"A"}</definedName>
    <definedName name="ff_2_3" hidden="1">{#N/A,#N/A,FALSE,"A"}</definedName>
    <definedName name="ff_2_4" hidden="1">{#N/A,#N/A,FALSE,"A"}</definedName>
    <definedName name="ff_3" hidden="1">{#N/A,#N/A,FALSE,"A"}</definedName>
    <definedName name="ff_4" hidden="1">{#N/A,#N/A,FALSE,"A"}</definedName>
    <definedName name="ff_5" hidden="1">{#N/A,#N/A,FALSE,"A"}</definedName>
    <definedName name="ffa">#REF!</definedName>
    <definedName name="fff" localSheetId="10" hidden="1">{"glc1",#N/A,FALSE,"GLC";"glc2",#N/A,FALSE,"GLC";"glc3",#N/A,FALSE,"GLC";"glc4",#N/A,FALSE,"GLC";"glc5",#N/A,FALSE,"GLC"}</definedName>
    <definedName name="fff" localSheetId="9" hidden="1">{"glc1",#N/A,FALSE,"GLC";"glc2",#N/A,FALSE,"GLC";"glc3",#N/A,FALSE,"GLC";"glc4",#N/A,FALSE,"GLC";"glc5",#N/A,FALSE,"GLC"}</definedName>
    <definedName name="fff" localSheetId="11" hidden="1">{"glc1",#N/A,FALSE,"GLC";"glc2",#N/A,FALSE,"GLC";"glc3",#N/A,FALSE,"GLC";"glc4",#N/A,FALSE,"GLC";"glc5",#N/A,FALSE,"GLC"}</definedName>
    <definedName name="fff" localSheetId="3" hidden="1">{"glc1",#N/A,FALSE,"GLC";"glc2",#N/A,FALSE,"GLC";"glc3",#N/A,FALSE,"GLC";"glc4",#N/A,FALSE,"GLC";"glc5",#N/A,FALSE,"GLC"}</definedName>
    <definedName name="fff" hidden="1">{"glc1",#N/A,FALSE,"GLC";"glc2",#N/A,FALSE,"GLC";"glc3",#N/A,FALSE,"GLC";"glc4",#N/A,FALSE,"GLC";"glc5",#N/A,FALSE,"GLC"}</definedName>
    <definedName name="fff_2" localSheetId="10" hidden="1">{"glc1",#N/A,FALSE,"GLC";"glc2",#N/A,FALSE,"GLC";"glc3",#N/A,FALSE,"GLC";"glc4",#N/A,FALSE,"GLC";"glc5",#N/A,FALSE,"GLC"}</definedName>
    <definedName name="fff_2" localSheetId="9" hidden="1">{"glc1",#N/A,FALSE,"GLC";"glc2",#N/A,FALSE,"GLC";"glc3",#N/A,FALSE,"GLC";"glc4",#N/A,FALSE,"GLC";"glc5",#N/A,FALSE,"GLC"}</definedName>
    <definedName name="fff_2" localSheetId="11" hidden="1">{"glc1",#N/A,FALSE,"GLC";"glc2",#N/A,FALSE,"GLC";"glc3",#N/A,FALSE,"GLC";"glc4",#N/A,FALSE,"GLC";"glc5",#N/A,FALSE,"GLC"}</definedName>
    <definedName name="fff_2" localSheetId="3" hidden="1">{"glc1",#N/A,FALSE,"GLC";"glc2",#N/A,FALSE,"GLC";"glc3",#N/A,FALSE,"GLC";"glc4",#N/A,FALSE,"GLC";"glc5",#N/A,FALSE,"GLC"}</definedName>
    <definedName name="fff_2" hidden="1">{"glc1",#N/A,FALSE,"GLC";"glc2",#N/A,FALSE,"GLC";"glc3",#N/A,FALSE,"GLC";"glc4",#N/A,FALSE,"GLC";"glc5",#N/A,FALSE,"GLC"}</definedName>
    <definedName name="fff_3" localSheetId="10" hidden="1">{"glc1",#N/A,FALSE,"GLC";"glc2",#N/A,FALSE,"GLC";"glc3",#N/A,FALSE,"GLC";"glc4",#N/A,FALSE,"GLC";"glc5",#N/A,FALSE,"GLC"}</definedName>
    <definedName name="fff_3" localSheetId="9" hidden="1">{"glc1",#N/A,FALSE,"GLC";"glc2",#N/A,FALSE,"GLC";"glc3",#N/A,FALSE,"GLC";"glc4",#N/A,FALSE,"GLC";"glc5",#N/A,FALSE,"GLC"}</definedName>
    <definedName name="fff_3" localSheetId="11" hidden="1">{"glc1",#N/A,FALSE,"GLC";"glc2",#N/A,FALSE,"GLC";"glc3",#N/A,FALSE,"GLC";"glc4",#N/A,FALSE,"GLC";"glc5",#N/A,FALSE,"GLC"}</definedName>
    <definedName name="fff_3" localSheetId="3" hidden="1">{"glc1",#N/A,FALSE,"GLC";"glc2",#N/A,FALSE,"GLC";"glc3",#N/A,FALSE,"GLC";"glc4",#N/A,FALSE,"GLC";"glc5",#N/A,FALSE,"GLC"}</definedName>
    <definedName name="fff_3" hidden="1">{"glc1",#N/A,FALSE,"GLC";"glc2",#N/A,FALSE,"GLC";"glc3",#N/A,FALSE,"GLC";"glc4",#N/A,FALSE,"GLC";"glc5",#N/A,FALSE,"GLC"}</definedName>
    <definedName name="fff_4" localSheetId="10" hidden="1">{"glc1",#N/A,FALSE,"GLC";"glc2",#N/A,FALSE,"GLC";"glc3",#N/A,FALSE,"GLC";"glc4",#N/A,FALSE,"GLC";"glc5",#N/A,FALSE,"GLC"}</definedName>
    <definedName name="fff_4" localSheetId="9" hidden="1">{"glc1",#N/A,FALSE,"GLC";"glc2",#N/A,FALSE,"GLC";"glc3",#N/A,FALSE,"GLC";"glc4",#N/A,FALSE,"GLC";"glc5",#N/A,FALSE,"GLC"}</definedName>
    <definedName name="fff_4" localSheetId="11" hidden="1">{"glc1",#N/A,FALSE,"GLC";"glc2",#N/A,FALSE,"GLC";"glc3",#N/A,FALSE,"GLC";"glc4",#N/A,FALSE,"GLC";"glc5",#N/A,FALSE,"GLC"}</definedName>
    <definedName name="fff_4" localSheetId="3" hidden="1">{"glc1",#N/A,FALSE,"GLC";"glc2",#N/A,FALSE,"GLC";"glc3",#N/A,FALSE,"GLC";"glc4",#N/A,FALSE,"GLC";"glc5",#N/A,FALSE,"GLC"}</definedName>
    <definedName name="fff_4" hidden="1">{"glc1",#N/A,FALSE,"GLC";"glc2",#N/A,FALSE,"GLC";"glc3",#N/A,FALSE,"GLC";"glc4",#N/A,FALSE,"GLC";"glc5",#N/A,FALSE,"GLC"}</definedName>
    <definedName name="fff_5" localSheetId="10" hidden="1">{"glc1",#N/A,FALSE,"GLC";"glc2",#N/A,FALSE,"GLC";"glc3",#N/A,FALSE,"GLC";"glc4",#N/A,FALSE,"GLC";"glc5",#N/A,FALSE,"GLC"}</definedName>
    <definedName name="fff_5" localSheetId="9" hidden="1">{"glc1",#N/A,FALSE,"GLC";"glc2",#N/A,FALSE,"GLC";"glc3",#N/A,FALSE,"GLC";"glc4",#N/A,FALSE,"GLC";"glc5",#N/A,FALSE,"GLC"}</definedName>
    <definedName name="fff_5" localSheetId="11" hidden="1">{"glc1",#N/A,FALSE,"GLC";"glc2",#N/A,FALSE,"GLC";"glc3",#N/A,FALSE,"GLC";"glc4",#N/A,FALSE,"GLC";"glc5",#N/A,FALSE,"GLC"}</definedName>
    <definedName name="fff_5" localSheetId="3" hidden="1">{"glc1",#N/A,FALSE,"GLC";"glc2",#N/A,FALSE,"GLC";"glc3",#N/A,FALSE,"GLC";"glc4",#N/A,FALSE,"GLC";"glc5",#N/A,FALSE,"GLC"}</definedName>
    <definedName name="fff_5" hidden="1">{"glc1",#N/A,FALSE,"GLC";"glc2",#N/A,FALSE,"GLC";"glc3",#N/A,FALSE,"GLC";"glc4",#N/A,FALSE,"GLC";"glc5",#N/A,FALSE,"GLC"}</definedName>
    <definedName name="ffff">MATCH(0.01,End_Bal,-1)+1</definedName>
    <definedName name="fffff">OFFSET(Úplný_tisk,0,0,Poslední_řádek)</definedName>
    <definedName name="fgdsgfs">#N/A</definedName>
    <definedName name="figures_11">#N/A</definedName>
    <definedName name="figures_11_3">NA()</definedName>
    <definedName name="figures_12">#N/A</definedName>
    <definedName name="figures_12_3">NA()</definedName>
    <definedName name="figures_13">#N/A</definedName>
    <definedName name="figures_13_3">NA()</definedName>
    <definedName name="figures_14">#N/A</definedName>
    <definedName name="figures_14_3">NA()</definedName>
    <definedName name="figures_15">#N/A</definedName>
    <definedName name="figures_15_3">NA()</definedName>
    <definedName name="figures_16">#N/A</definedName>
    <definedName name="figures_16_3">NA()</definedName>
    <definedName name="figures_18">#N/A</definedName>
    <definedName name="figures_18_3">NA()</definedName>
    <definedName name="figures_19">#N/A</definedName>
    <definedName name="figures_19_3">NA()</definedName>
    <definedName name="figures_20">#N/A</definedName>
    <definedName name="figures_20_3">NA()</definedName>
    <definedName name="figures_21">#N/A</definedName>
    <definedName name="figures_21_3">NA()</definedName>
    <definedName name="figures_22">#N/A</definedName>
    <definedName name="figures_22_3">NA()</definedName>
    <definedName name="figures_23">#N/A</definedName>
    <definedName name="figures_23_3">NA()</definedName>
    <definedName name="figures_24">#N/A</definedName>
    <definedName name="figures_24_3">NA()</definedName>
    <definedName name="figures_38">NA()</definedName>
    <definedName name="figures_40">NA()</definedName>
    <definedName name="figures_41">#N/A</definedName>
    <definedName name="figures_41_3">NA()</definedName>
    <definedName name="Firma" localSheetId="10">'311_315'!#REF!</definedName>
    <definedName name="Firma" localSheetId="9">#REF!</definedName>
    <definedName name="Firma" localSheetId="3">#REF!</definedName>
    <definedName name="Firma">#REF!</definedName>
    <definedName name="FirmaEng" localSheetId="9">#REF!</definedName>
    <definedName name="FirmaEng">#REF!</definedName>
    <definedName name="FM">{"PS";"BS";"110600"}</definedName>
    <definedName name="FU">{"133500";"133503";"133505";"133507";"134521";"134522";"236002"}</definedName>
    <definedName name="fuck_1">#N/A</definedName>
    <definedName name="fuck_1_3">NA()</definedName>
    <definedName name="fuck_12">#N/A</definedName>
    <definedName name="fuck_12_3">NA()</definedName>
    <definedName name="fuck_13">#N/A</definedName>
    <definedName name="fuck_13_3">NA()</definedName>
    <definedName name="fuck_14">#N/A</definedName>
    <definedName name="fuck_14_3">NA()</definedName>
    <definedName name="fuck_15">#N/A</definedName>
    <definedName name="fuck_15_3">NA()</definedName>
    <definedName name="fuck_18">#N/A</definedName>
    <definedName name="fuck_18_1">NA()</definedName>
    <definedName name="fuck_19">#N/A</definedName>
    <definedName name="fuck_19_1">NA()</definedName>
    <definedName name="fuck_38">NA()</definedName>
    <definedName name="fuck2_1">#N/A</definedName>
    <definedName name="fuck2_1_3">NA()</definedName>
    <definedName name="fuck2_12">#N/A</definedName>
    <definedName name="fuck2_12_3">NA()</definedName>
    <definedName name="fuck2_13">#N/A</definedName>
    <definedName name="fuck2_13_3">NA()</definedName>
    <definedName name="fuck2_14">#N/A</definedName>
    <definedName name="fuck2_14_3">NA()</definedName>
    <definedName name="fuck2_15">#N/A</definedName>
    <definedName name="fuck2_15_3">NA()</definedName>
    <definedName name="fuck2_18">#N/A</definedName>
    <definedName name="fuck2_18_1">NA()</definedName>
    <definedName name="fuck2_19">#N/A</definedName>
    <definedName name="fuck2_19_1">NA()</definedName>
    <definedName name="fuck2_38">NA()</definedName>
    <definedName name="full">#REF!</definedName>
    <definedName name="Full_Print">#REF!</definedName>
    <definedName name="FX_Reporting" localSheetId="10">'311_315'!#REF!</definedName>
    <definedName name="FX_Reporting" localSheetId="9">'Amortizační stupnice-mov.vě'!#REF!</definedName>
    <definedName name="FX_Reporting" localSheetId="11">#REF!</definedName>
    <definedName name="FX_Reporting" localSheetId="4">#REF!</definedName>
    <definedName name="FX_Reporting" localSheetId="3">[37]Info!$B$27</definedName>
    <definedName name="FX_Reporting">#REF!</definedName>
    <definedName name="fxCZK">#REF!</definedName>
    <definedName name="fxEUR">#REF!</definedName>
    <definedName name="FY" localSheetId="9">#REF!</definedName>
    <definedName name="FY" localSheetId="3">#REF!</definedName>
    <definedName name="FY">#REF!</definedName>
    <definedName name="G._1">#N/A</definedName>
    <definedName name="G._1_3">NA()</definedName>
    <definedName name="G._12">#N/A</definedName>
    <definedName name="G._12_3">NA()</definedName>
    <definedName name="G._13">#N/A</definedName>
    <definedName name="G._13_3">NA()</definedName>
    <definedName name="G._14">#N/A</definedName>
    <definedName name="G._14_3">NA()</definedName>
    <definedName name="G._15">#N/A</definedName>
    <definedName name="G._15_3">NA()</definedName>
    <definedName name="G._16">#N/A</definedName>
    <definedName name="G._16_1">NA()</definedName>
    <definedName name="G._18">#N/A</definedName>
    <definedName name="G._18_1">NA()</definedName>
    <definedName name="G._19">#N/A</definedName>
    <definedName name="G._19_1">NA()</definedName>
    <definedName name="G._2">#N/A</definedName>
    <definedName name="G._2_3">NA()</definedName>
    <definedName name="G._3">#N/A</definedName>
    <definedName name="G._3_3">NA()</definedName>
    <definedName name="G._40_3">NA()</definedName>
    <definedName name="G._41_1">NA()</definedName>
    <definedName name="GBACA1" localSheetId="3">[28]UserDefinedVariables!$C$33</definedName>
    <definedName name="GBACA1">#REF!</definedName>
    <definedName name="GBACA1_1">#N/A</definedName>
    <definedName name="GBACA1_1_3">NA()</definedName>
    <definedName name="GBACA1_25">#N/A</definedName>
    <definedName name="GBACA1_25_3">NA()</definedName>
    <definedName name="GBACA1_26">#N/A</definedName>
    <definedName name="GBACA1_26_1">NA()</definedName>
    <definedName name="GBACA1_27">#N/A</definedName>
    <definedName name="GBACA1_27_1">NA()</definedName>
    <definedName name="GBACA1_28">#N/A</definedName>
    <definedName name="GBACA1_28_1">NA()</definedName>
    <definedName name="GBACA1_29">#N/A</definedName>
    <definedName name="GBACA1_29_1">NA()</definedName>
    <definedName name="GBACA1_30">#N/A</definedName>
    <definedName name="GBACA1_30_1">NA()</definedName>
    <definedName name="GBACA1_31">#N/A</definedName>
    <definedName name="GBACA1_31_1">NA()</definedName>
    <definedName name="GBACA1_32">#N/A</definedName>
    <definedName name="GBACA1_32_1">NA()</definedName>
    <definedName name="GBACA1_33" localSheetId="3">[29]UserDefinedVariables!$C$33</definedName>
    <definedName name="GBACA1_33">#REF!</definedName>
    <definedName name="GBACA1_33_1">NA()</definedName>
    <definedName name="GBACA1_34" localSheetId="3">[29]UserDefinedVariables!$C$33</definedName>
    <definedName name="GBACA1_34">#REF!</definedName>
    <definedName name="GBACA1_34_1">NA()</definedName>
    <definedName name="GBACA1_35" localSheetId="3">[29]UserDefinedVariables!$C$33</definedName>
    <definedName name="GBACA1_35">#REF!</definedName>
    <definedName name="GBACA1_35_1">NA()</definedName>
    <definedName name="GBACA1_36" localSheetId="3">[29]UserDefinedVariables!$C$33</definedName>
    <definedName name="GBACA1_36">#REF!</definedName>
    <definedName name="GBACA1_36_1">NA()</definedName>
    <definedName name="GBACA1_37" localSheetId="3">[29]UserDefinedVariables!$C$33</definedName>
    <definedName name="GBACA1_37">#REF!</definedName>
    <definedName name="GBACA1_37_1">NA()</definedName>
    <definedName name="GBACA1_38" localSheetId="3">[29]UserDefinedVariables!$C$33</definedName>
    <definedName name="GBACA1_38">#REF!</definedName>
    <definedName name="GBACA1_38_1">NA()</definedName>
    <definedName name="GBACA1_39" localSheetId="3">[29]UserDefinedVariables!$C$33</definedName>
    <definedName name="GBACA1_39">#REF!</definedName>
    <definedName name="GBACA1_4">#N/A</definedName>
    <definedName name="GBACA1_4_3">NA()</definedName>
    <definedName name="GBACA1_40" localSheetId="3">[29]UserDefinedVariables!$C$33</definedName>
    <definedName name="GBACA1_40">#REF!</definedName>
    <definedName name="GBACA1_40_3">NA()</definedName>
    <definedName name="GBACA1_41" localSheetId="3">[29]UserDefinedVariables!$C$33</definedName>
    <definedName name="GBACA1_41">#REF!</definedName>
    <definedName name="GBACA1_42" localSheetId="3">[29]UserDefinedVariables!$C$33</definedName>
    <definedName name="GBACA1_42">#REF!</definedName>
    <definedName name="GBACA1_43" localSheetId="3">[29]UserDefinedVariables!$C$33</definedName>
    <definedName name="GBACA1_43">#REF!</definedName>
    <definedName name="GBACA1_5">#N/A</definedName>
    <definedName name="GBACA1_5_1">NA()</definedName>
    <definedName name="GBACA2" localSheetId="3">[28]UserDefinedVariables!$C$34</definedName>
    <definedName name="GBACA2">#REF!</definedName>
    <definedName name="GBACA2_1">#N/A</definedName>
    <definedName name="GBACA2_1_3">NA()</definedName>
    <definedName name="GBACA2_25">#N/A</definedName>
    <definedName name="GBACA2_25_3">NA()</definedName>
    <definedName name="GBACA2_26">#N/A</definedName>
    <definedName name="GBACA2_26_1">NA()</definedName>
    <definedName name="GBACA2_27">#N/A</definedName>
    <definedName name="GBACA2_27_1">NA()</definedName>
    <definedName name="GBACA2_28">#N/A</definedName>
    <definedName name="GBACA2_28_1">NA()</definedName>
    <definedName name="GBACA2_29">#N/A</definedName>
    <definedName name="GBACA2_29_1">NA()</definedName>
    <definedName name="GBACA2_30">#N/A</definedName>
    <definedName name="GBACA2_30_1">NA()</definedName>
    <definedName name="GBACA2_31">#N/A</definedName>
    <definedName name="GBACA2_31_1">NA()</definedName>
    <definedName name="GBACA2_32">#N/A</definedName>
    <definedName name="GBACA2_32_1">NA()</definedName>
    <definedName name="GBACA2_33" localSheetId="3">[29]UserDefinedVariables!$C$34</definedName>
    <definedName name="GBACA2_33">#REF!</definedName>
    <definedName name="GBACA2_33_1">NA()</definedName>
    <definedName name="GBACA2_34" localSheetId="3">[29]UserDefinedVariables!$C$34</definedName>
    <definedName name="GBACA2_34">#REF!</definedName>
    <definedName name="GBACA2_34_1">NA()</definedName>
    <definedName name="GBACA2_35" localSheetId="3">[29]UserDefinedVariables!$C$34</definedName>
    <definedName name="GBACA2_35">#REF!</definedName>
    <definedName name="GBACA2_35_1">NA()</definedName>
    <definedName name="GBACA2_36" localSheetId="3">[29]UserDefinedVariables!$C$34</definedName>
    <definedName name="GBACA2_36">#REF!</definedName>
    <definedName name="GBACA2_36_1">NA()</definedName>
    <definedName name="GBACA2_37" localSheetId="3">[29]UserDefinedVariables!$C$34</definedName>
    <definedName name="GBACA2_37">#REF!</definedName>
    <definedName name="GBACA2_37_1">NA()</definedName>
    <definedName name="GBACA2_38" localSheetId="3">[29]UserDefinedVariables!$C$34</definedName>
    <definedName name="GBACA2_38">#REF!</definedName>
    <definedName name="GBACA2_38_1">NA()</definedName>
    <definedName name="GBACA2_39" localSheetId="3">[29]UserDefinedVariables!$C$34</definedName>
    <definedName name="GBACA2_39">#REF!</definedName>
    <definedName name="GBACA2_4">#N/A</definedName>
    <definedName name="GBACA2_4_3">NA()</definedName>
    <definedName name="GBACA2_40" localSheetId="3">[29]UserDefinedVariables!$C$34</definedName>
    <definedName name="GBACA2_40">#REF!</definedName>
    <definedName name="GBACA2_40_3">NA()</definedName>
    <definedName name="GBACA2_41" localSheetId="3">[29]UserDefinedVariables!$C$34</definedName>
    <definedName name="GBACA2_41">#REF!</definedName>
    <definedName name="GBACA2_42" localSheetId="3">[29]UserDefinedVariables!$C$34</definedName>
    <definedName name="GBACA2_42">#REF!</definedName>
    <definedName name="GBACA2_43" localSheetId="3">[29]UserDefinedVariables!$C$34</definedName>
    <definedName name="GBACA2_43">#REF!</definedName>
    <definedName name="GBACA2_5">#N/A</definedName>
    <definedName name="GBACA2_5_1">NA()</definedName>
    <definedName name="GBACA3" localSheetId="3">[28]UserDefinedVariables!$C$35</definedName>
    <definedName name="GBACA3">#REF!</definedName>
    <definedName name="GBACA3_1">#N/A</definedName>
    <definedName name="GBACA3_1_3">NA()</definedName>
    <definedName name="GBACA3_25">#N/A</definedName>
    <definedName name="GBACA3_25_3">NA()</definedName>
    <definedName name="GBACA3_26">#N/A</definedName>
    <definedName name="GBACA3_26_1">NA()</definedName>
    <definedName name="GBACA3_27">#N/A</definedName>
    <definedName name="GBACA3_27_1">NA()</definedName>
    <definedName name="GBACA3_28">#N/A</definedName>
    <definedName name="GBACA3_28_1">NA()</definedName>
    <definedName name="GBACA3_29">#N/A</definedName>
    <definedName name="GBACA3_29_1">NA()</definedName>
    <definedName name="GBACA3_30">#N/A</definedName>
    <definedName name="GBACA3_30_1">NA()</definedName>
    <definedName name="GBACA3_31">#N/A</definedName>
    <definedName name="GBACA3_31_1">NA()</definedName>
    <definedName name="GBACA3_32">#N/A</definedName>
    <definedName name="GBACA3_32_1">NA()</definedName>
    <definedName name="GBACA3_33" localSheetId="3">[29]UserDefinedVariables!$C$35</definedName>
    <definedName name="GBACA3_33">#REF!</definedName>
    <definedName name="GBACA3_33_1">NA()</definedName>
    <definedName name="GBACA3_34" localSheetId="3">[29]UserDefinedVariables!$C$35</definedName>
    <definedName name="GBACA3_34">#REF!</definedName>
    <definedName name="GBACA3_34_1">NA()</definedName>
    <definedName name="GBACA3_35" localSheetId="3">[29]UserDefinedVariables!$C$35</definedName>
    <definedName name="GBACA3_35">#REF!</definedName>
    <definedName name="GBACA3_35_1">NA()</definedName>
    <definedName name="GBACA3_36" localSheetId="3">[29]UserDefinedVariables!$C$35</definedName>
    <definedName name="GBACA3_36">#REF!</definedName>
    <definedName name="GBACA3_36_1">NA()</definedName>
    <definedName name="GBACA3_37" localSheetId="3">[29]UserDefinedVariables!$C$35</definedName>
    <definedName name="GBACA3_37">#REF!</definedName>
    <definedName name="GBACA3_37_1">NA()</definedName>
    <definedName name="GBACA3_38" localSheetId="3">[29]UserDefinedVariables!$C$35</definedName>
    <definedName name="GBACA3_38">#REF!</definedName>
    <definedName name="GBACA3_38_1">NA()</definedName>
    <definedName name="GBACA3_39" localSheetId="3">[29]UserDefinedVariables!$C$35</definedName>
    <definedName name="GBACA3_39">#REF!</definedName>
    <definedName name="GBACA3_4">#N/A</definedName>
    <definedName name="GBACA3_4_3">NA()</definedName>
    <definedName name="GBACA3_40" localSheetId="3">[29]UserDefinedVariables!$C$35</definedName>
    <definedName name="GBACA3_40">#REF!</definedName>
    <definedName name="GBACA3_40_3">NA()</definedName>
    <definedName name="GBACA3_41" localSheetId="3">[29]UserDefinedVariables!$C$35</definedName>
    <definedName name="GBACA3_41">#REF!</definedName>
    <definedName name="GBACA3_42" localSheetId="3">[29]UserDefinedVariables!$C$35</definedName>
    <definedName name="GBACA3_42">#REF!</definedName>
    <definedName name="GBACA3_43" localSheetId="3">[29]UserDefinedVariables!$C$35</definedName>
    <definedName name="GBACA3_43">#REF!</definedName>
    <definedName name="GBACA3_5">#N/A</definedName>
    <definedName name="GBACA3_5_1">NA()</definedName>
    <definedName name="GBP" localSheetId="3">#REF!</definedName>
    <definedName name="GBP">#REF!</definedName>
    <definedName name="gc" localSheetId="3">#REF!</definedName>
    <definedName name="gc">#REF!</definedName>
    <definedName name="gddx">#N/A</definedName>
    <definedName name="GE_Date">#REF!</definedName>
    <definedName name="gfasdfasd">#REF!</definedName>
    <definedName name="GG" localSheetId="10" hidden="1">{#N/A,#N/A,FALSE,"List1";#N/A,#N/A,FALSE,"List2";#N/A,#N/A,FALSE,"List3";#N/A,#N/A,FALSE,"List4";#N/A,#N/A,FALSE,"List5";#N/A,#N/A,FALSE,"List11"}</definedName>
    <definedName name="GG" localSheetId="9" hidden="1">{#N/A,#N/A,FALSE,"List1";#N/A,#N/A,FALSE,"List2";#N/A,#N/A,FALSE,"List3";#N/A,#N/A,FALSE,"List4";#N/A,#N/A,FALSE,"List5";#N/A,#N/A,FALSE,"List11"}</definedName>
    <definedName name="GG" localSheetId="11" hidden="1">{#N/A,#N/A,FALSE,"List1";#N/A,#N/A,FALSE,"List2";#N/A,#N/A,FALSE,"List3";#N/A,#N/A,FALSE,"List4";#N/A,#N/A,FALSE,"List5";#N/A,#N/A,FALSE,"List11"}</definedName>
    <definedName name="GG" localSheetId="4" hidden="1">{#N/A,#N/A,FALSE,"List1";#N/A,#N/A,FALSE,"List2";#N/A,#N/A,FALSE,"List3";#N/A,#N/A,FALSE,"List4";#N/A,#N/A,FALSE,"List5";#N/A,#N/A,FALSE,"List11"}</definedName>
    <definedName name="GG" localSheetId="3" hidden="1">{#N/A,#N/A,FALSE,"List1";#N/A,#N/A,FALSE,"List2";#N/A,#N/A,FALSE,"List3";#N/A,#N/A,FALSE,"List4";#N/A,#N/A,FALSE,"List5";#N/A,#N/A,FALSE,"List11"}</definedName>
    <definedName name="GG" hidden="1">{#N/A,#N/A,FALSE,"List1";#N/A,#N/A,FALSE,"List2";#N/A,#N/A,FALSE,"List3";#N/A,#N/A,FALSE,"List4";#N/A,#N/A,FALSE,"List5";#N/A,#N/A,FALSE,"List11"}</definedName>
    <definedName name="ghi">#REF!</definedName>
    <definedName name="gjgj" localSheetId="10">'311_315'!#REF!,'311_315'!#REF!</definedName>
    <definedName name="gjgj" localSheetId="3">#REF!,#REF!</definedName>
    <definedName name="gjgj">#REF!,#REF!</definedName>
    <definedName name="GLAFA1" localSheetId="3">[28]UserDefinedVariables!$D$11</definedName>
    <definedName name="GLAFA1">#REF!</definedName>
    <definedName name="GLAFA1_1">#N/A</definedName>
    <definedName name="GLAFA1_1_3">NA()</definedName>
    <definedName name="GLAFA1_25">#N/A</definedName>
    <definedName name="GLAFA1_25_3">NA()</definedName>
    <definedName name="GLAFA1_26">#N/A</definedName>
    <definedName name="GLAFA1_26_1">NA()</definedName>
    <definedName name="GLAFA1_27">#N/A</definedName>
    <definedName name="GLAFA1_27_1">NA()</definedName>
    <definedName name="GLAFA1_28">#N/A</definedName>
    <definedName name="GLAFA1_28_1">NA()</definedName>
    <definedName name="GLAFA1_29">#N/A</definedName>
    <definedName name="GLAFA1_29_1">NA()</definedName>
    <definedName name="GLAFA1_30">#N/A</definedName>
    <definedName name="GLAFA1_30_1">NA()</definedName>
    <definedName name="GLAFA1_31">#N/A</definedName>
    <definedName name="GLAFA1_31_1">NA()</definedName>
    <definedName name="GLAFA1_32">#N/A</definedName>
    <definedName name="GLAFA1_32_1">NA()</definedName>
    <definedName name="GLAFA1_33" localSheetId="3">[29]UserDefinedVariables!$D$11</definedName>
    <definedName name="GLAFA1_33">#REF!</definedName>
    <definedName name="GLAFA1_33_1">NA()</definedName>
    <definedName name="GLAFA1_34" localSheetId="3">[29]UserDefinedVariables!$D$11</definedName>
    <definedName name="GLAFA1_34">#REF!</definedName>
    <definedName name="GLAFA1_34_1">NA()</definedName>
    <definedName name="GLAFA1_35" localSheetId="3">[29]UserDefinedVariables!$D$11</definedName>
    <definedName name="GLAFA1_35">#REF!</definedName>
    <definedName name="GLAFA1_35_1">NA()</definedName>
    <definedName name="GLAFA1_36" localSheetId="3">[29]UserDefinedVariables!$D$11</definedName>
    <definedName name="GLAFA1_36">#REF!</definedName>
    <definedName name="GLAFA1_36_1">NA()</definedName>
    <definedName name="GLAFA1_37" localSheetId="3">[29]UserDefinedVariables!$D$11</definedName>
    <definedName name="GLAFA1_37">#REF!</definedName>
    <definedName name="GLAFA1_37_1">NA()</definedName>
    <definedName name="GLAFA1_38" localSheetId="3">[29]UserDefinedVariables!$D$11</definedName>
    <definedName name="GLAFA1_38">#REF!</definedName>
    <definedName name="GLAFA1_38_1">NA()</definedName>
    <definedName name="GLAFA1_39" localSheetId="3">[29]UserDefinedVariables!$D$11</definedName>
    <definedName name="GLAFA1_39">#REF!</definedName>
    <definedName name="GLAFA1_4">#N/A</definedName>
    <definedName name="GLAFA1_4_3">NA()</definedName>
    <definedName name="GLAFA1_40" localSheetId="3">[29]UserDefinedVariables!$D$11</definedName>
    <definedName name="GLAFA1_40">#REF!</definedName>
    <definedName name="GLAFA1_40_3">NA()</definedName>
    <definedName name="GLAFA1_41" localSheetId="3">[29]UserDefinedVariables!$D$11</definedName>
    <definedName name="GLAFA1_41">#REF!</definedName>
    <definedName name="GLAFA1_42" localSheetId="3">[29]UserDefinedVariables!$D$11</definedName>
    <definedName name="GLAFA1_42">#REF!</definedName>
    <definedName name="GLAFA1_43" localSheetId="3">[29]UserDefinedVariables!$D$11</definedName>
    <definedName name="GLAFA1_43">#REF!</definedName>
    <definedName name="GLAFA1_5">#N/A</definedName>
    <definedName name="GLAFA1_5_1">NA()</definedName>
    <definedName name="GLAFA10" localSheetId="3">[28]UserDefinedVariables!$D$20</definedName>
    <definedName name="GLAFA10">#REF!</definedName>
    <definedName name="GLAFA10_1">#N/A</definedName>
    <definedName name="GLAFA10_1_3">NA()</definedName>
    <definedName name="GLAFA10_25">#N/A</definedName>
    <definedName name="GLAFA10_25_3">NA()</definedName>
    <definedName name="GLAFA10_26">#N/A</definedName>
    <definedName name="GLAFA10_26_1">NA()</definedName>
    <definedName name="GLAFA10_27">#N/A</definedName>
    <definedName name="GLAFA10_27_1">NA()</definedName>
    <definedName name="GLAFA10_28">#N/A</definedName>
    <definedName name="GLAFA10_28_1">NA()</definedName>
    <definedName name="GLAFA10_29">#N/A</definedName>
    <definedName name="GLAFA10_29_1">NA()</definedName>
    <definedName name="GLAFA10_30">#N/A</definedName>
    <definedName name="GLAFA10_30_1">NA()</definedName>
    <definedName name="GLAFA10_31">#N/A</definedName>
    <definedName name="GLAFA10_31_1">NA()</definedName>
    <definedName name="GLAFA10_32">#N/A</definedName>
    <definedName name="GLAFA10_32_1">NA()</definedName>
    <definedName name="GLAFA10_33" localSheetId="3">[29]UserDefinedVariables!$D$20</definedName>
    <definedName name="GLAFA10_33">#REF!</definedName>
    <definedName name="GLAFA10_33_1">NA()</definedName>
    <definedName name="GLAFA10_34" localSheetId="3">[29]UserDefinedVariables!$D$20</definedName>
    <definedName name="GLAFA10_34">#REF!</definedName>
    <definedName name="GLAFA10_34_1">NA()</definedName>
    <definedName name="GLAFA10_35" localSheetId="3">[29]UserDefinedVariables!$D$20</definedName>
    <definedName name="GLAFA10_35">#REF!</definedName>
    <definedName name="GLAFA10_35_1">NA()</definedName>
    <definedName name="GLAFA10_36" localSheetId="3">[29]UserDefinedVariables!$D$20</definedName>
    <definedName name="GLAFA10_36">#REF!</definedName>
    <definedName name="GLAFA10_36_1">NA()</definedName>
    <definedName name="GLAFA10_37" localSheetId="3">[29]UserDefinedVariables!$D$20</definedName>
    <definedName name="GLAFA10_37">#REF!</definedName>
    <definedName name="GLAFA10_37_1">NA()</definedName>
    <definedName name="GLAFA10_38" localSheetId="3">[29]UserDefinedVariables!$D$20</definedName>
    <definedName name="GLAFA10_38">#REF!</definedName>
    <definedName name="GLAFA10_38_1">NA()</definedName>
    <definedName name="GLAFA10_39" localSheetId="3">[29]UserDefinedVariables!$D$20</definedName>
    <definedName name="GLAFA10_39">#REF!</definedName>
    <definedName name="GLAFA10_4">#N/A</definedName>
    <definedName name="GLAFA10_4_3">NA()</definedName>
    <definedName name="GLAFA10_40" localSheetId="3">[29]UserDefinedVariables!$D$20</definedName>
    <definedName name="GLAFA10_40">#REF!</definedName>
    <definedName name="GLAFA10_40_3">NA()</definedName>
    <definedName name="GLAFA10_41" localSheetId="3">[29]UserDefinedVariables!$D$20</definedName>
    <definedName name="GLAFA10_41">#REF!</definedName>
    <definedName name="GLAFA10_42" localSheetId="3">[29]UserDefinedVariables!$D$20</definedName>
    <definedName name="GLAFA10_42">#REF!</definedName>
    <definedName name="GLAFA10_43" localSheetId="3">[29]UserDefinedVariables!$D$20</definedName>
    <definedName name="GLAFA10_43">#REF!</definedName>
    <definedName name="GLAFA10_5">#N/A</definedName>
    <definedName name="GLAFA10_5_1">NA()</definedName>
    <definedName name="GLAFA11" localSheetId="3">[28]UserDefinedVariables!$D$21</definedName>
    <definedName name="GLAFA11">#REF!</definedName>
    <definedName name="GLAFA11_1">#N/A</definedName>
    <definedName name="GLAFA11_1_3">NA()</definedName>
    <definedName name="GLAFA11_25">#N/A</definedName>
    <definedName name="GLAFA11_25_3">NA()</definedName>
    <definedName name="GLAFA11_26">#N/A</definedName>
    <definedName name="GLAFA11_26_1">NA()</definedName>
    <definedName name="GLAFA11_27">#N/A</definedName>
    <definedName name="GLAFA11_27_1">NA()</definedName>
    <definedName name="GLAFA11_28">#N/A</definedName>
    <definedName name="GLAFA11_28_1">NA()</definedName>
    <definedName name="GLAFA11_29">#N/A</definedName>
    <definedName name="GLAFA11_29_1">NA()</definedName>
    <definedName name="GLAFA11_30">#N/A</definedName>
    <definedName name="GLAFA11_30_1">NA()</definedName>
    <definedName name="GLAFA11_31">#N/A</definedName>
    <definedName name="GLAFA11_31_1">NA()</definedName>
    <definedName name="GLAFA11_32">#N/A</definedName>
    <definedName name="GLAFA11_32_1">NA()</definedName>
    <definedName name="GLAFA11_33" localSheetId="3">[29]UserDefinedVariables!$D$21</definedName>
    <definedName name="GLAFA11_33">#REF!</definedName>
    <definedName name="GLAFA11_33_1">NA()</definedName>
    <definedName name="GLAFA11_34" localSheetId="3">[29]UserDefinedVariables!$D$21</definedName>
    <definedName name="GLAFA11_34">#REF!</definedName>
    <definedName name="GLAFA11_34_1">NA()</definedName>
    <definedName name="GLAFA11_35" localSheetId="3">[29]UserDefinedVariables!$D$21</definedName>
    <definedName name="GLAFA11_35">#REF!</definedName>
    <definedName name="GLAFA11_35_1">NA()</definedName>
    <definedName name="GLAFA11_36" localSheetId="3">[29]UserDefinedVariables!$D$21</definedName>
    <definedName name="GLAFA11_36">#REF!</definedName>
    <definedName name="GLAFA11_36_1">NA()</definedName>
    <definedName name="GLAFA11_37" localSheetId="3">[29]UserDefinedVariables!$D$21</definedName>
    <definedName name="GLAFA11_37">#REF!</definedName>
    <definedName name="GLAFA11_37_1">NA()</definedName>
    <definedName name="GLAFA11_38" localSheetId="3">[29]UserDefinedVariables!$D$21</definedName>
    <definedName name="GLAFA11_38">#REF!</definedName>
    <definedName name="GLAFA11_38_1">NA()</definedName>
    <definedName name="GLAFA11_39" localSheetId="3">[29]UserDefinedVariables!$D$21</definedName>
    <definedName name="GLAFA11_39">#REF!</definedName>
    <definedName name="GLAFA11_4">#N/A</definedName>
    <definedName name="GLAFA11_4_3">NA()</definedName>
    <definedName name="GLAFA11_40" localSheetId="3">[29]UserDefinedVariables!$D$21</definedName>
    <definedName name="GLAFA11_40">#REF!</definedName>
    <definedName name="GLAFA11_40_3">NA()</definedName>
    <definedName name="GLAFA11_41" localSheetId="3">[29]UserDefinedVariables!$D$21</definedName>
    <definedName name="GLAFA11_41">#REF!</definedName>
    <definedName name="GLAFA11_42" localSheetId="3">[29]UserDefinedVariables!$D$21</definedName>
    <definedName name="GLAFA11_42">#REF!</definedName>
    <definedName name="GLAFA11_43" localSheetId="3">[29]UserDefinedVariables!$D$21</definedName>
    <definedName name="GLAFA11_43">#REF!</definedName>
    <definedName name="GLAFA11_5">#N/A</definedName>
    <definedName name="GLAFA11_5_1">NA()</definedName>
    <definedName name="GLAFA15" localSheetId="3">[28]UserDefinedVariables!$D$25</definedName>
    <definedName name="GLAFA15">#REF!</definedName>
    <definedName name="GLAFA15_1">#N/A</definedName>
    <definedName name="GLAFA15_1_3">NA()</definedName>
    <definedName name="GLAFA15_25">#N/A</definedName>
    <definedName name="GLAFA15_25_3">NA()</definedName>
    <definedName name="GLAFA15_26">#N/A</definedName>
    <definedName name="GLAFA15_26_1">NA()</definedName>
    <definedName name="GLAFA15_27">#N/A</definedName>
    <definedName name="GLAFA15_27_1">NA()</definedName>
    <definedName name="GLAFA15_28">#N/A</definedName>
    <definedName name="GLAFA15_28_1">NA()</definedName>
    <definedName name="GLAFA15_29">#N/A</definedName>
    <definedName name="GLAFA15_29_1">NA()</definedName>
    <definedName name="GLAFA15_30">#N/A</definedName>
    <definedName name="GLAFA15_30_1">NA()</definedName>
    <definedName name="GLAFA15_31">#N/A</definedName>
    <definedName name="GLAFA15_31_1">NA()</definedName>
    <definedName name="GLAFA15_32">#N/A</definedName>
    <definedName name="GLAFA15_32_1">NA()</definedName>
    <definedName name="GLAFA15_33" localSheetId="3">[29]UserDefinedVariables!$D$25</definedName>
    <definedName name="GLAFA15_33">#REF!</definedName>
    <definedName name="GLAFA15_33_1">NA()</definedName>
    <definedName name="GLAFA15_34" localSheetId="3">[29]UserDefinedVariables!$D$25</definedName>
    <definedName name="GLAFA15_34">#REF!</definedName>
    <definedName name="GLAFA15_34_1">NA()</definedName>
    <definedName name="GLAFA15_35" localSheetId="3">[29]UserDefinedVariables!$D$25</definedName>
    <definedName name="GLAFA15_35">#REF!</definedName>
    <definedName name="GLAFA15_35_1">NA()</definedName>
    <definedName name="GLAFA15_36" localSheetId="3">[29]UserDefinedVariables!$D$25</definedName>
    <definedName name="GLAFA15_36">#REF!</definedName>
    <definedName name="GLAFA15_36_1">NA()</definedName>
    <definedName name="GLAFA15_37" localSheetId="3">[29]UserDefinedVariables!$D$25</definedName>
    <definedName name="GLAFA15_37">#REF!</definedName>
    <definedName name="GLAFA15_37_1">NA()</definedName>
    <definedName name="GLAFA15_38" localSheetId="3">[29]UserDefinedVariables!$D$25</definedName>
    <definedName name="GLAFA15_38">#REF!</definedName>
    <definedName name="GLAFA15_38_1">NA()</definedName>
    <definedName name="GLAFA15_39" localSheetId="3">[29]UserDefinedVariables!$D$25</definedName>
    <definedName name="GLAFA15_39">#REF!</definedName>
    <definedName name="GLAFA15_4">#N/A</definedName>
    <definedName name="GLAFA15_4_3">NA()</definedName>
    <definedName name="GLAFA15_40" localSheetId="3">[29]UserDefinedVariables!$D$25</definedName>
    <definedName name="GLAFA15_40">#REF!</definedName>
    <definedName name="GLAFA15_40_3">NA()</definedName>
    <definedName name="GLAFA15_41" localSheetId="3">[29]UserDefinedVariables!$D$25</definedName>
    <definedName name="GLAFA15_41">#REF!</definedName>
    <definedName name="GLAFA15_42" localSheetId="3">[29]UserDefinedVariables!$D$25</definedName>
    <definedName name="GLAFA15_42">#REF!</definedName>
    <definedName name="GLAFA15_43" localSheetId="3">[29]UserDefinedVariables!$D$25</definedName>
    <definedName name="GLAFA15_43">#REF!</definedName>
    <definedName name="GLAFA15_5">#N/A</definedName>
    <definedName name="GLAFA15_5_1">NA()</definedName>
    <definedName name="GLAFA16" localSheetId="3">[28]UserDefinedVariables!$D$26</definedName>
    <definedName name="GLAFA16">#REF!</definedName>
    <definedName name="GLAFA16_1">#N/A</definedName>
    <definedName name="GLAFA16_1_3">NA()</definedName>
    <definedName name="GLAFA16_25">#N/A</definedName>
    <definedName name="GLAFA16_25_3">NA()</definedName>
    <definedName name="GLAFA16_26">#N/A</definedName>
    <definedName name="GLAFA16_26_1">NA()</definedName>
    <definedName name="GLAFA16_27">#N/A</definedName>
    <definedName name="GLAFA16_27_1">NA()</definedName>
    <definedName name="GLAFA16_28">#N/A</definedName>
    <definedName name="GLAFA16_28_1">NA()</definedName>
    <definedName name="GLAFA16_29">#N/A</definedName>
    <definedName name="GLAFA16_29_1">NA()</definedName>
    <definedName name="GLAFA16_30">#N/A</definedName>
    <definedName name="GLAFA16_30_1">NA()</definedName>
    <definedName name="GLAFA16_31">#N/A</definedName>
    <definedName name="GLAFA16_31_1">NA()</definedName>
    <definedName name="GLAFA16_32">#N/A</definedName>
    <definedName name="GLAFA16_32_1">NA()</definedName>
    <definedName name="GLAFA16_33" localSheetId="3">[29]UserDefinedVariables!$D$26</definedName>
    <definedName name="GLAFA16_33">#REF!</definedName>
    <definedName name="GLAFA16_33_1">NA()</definedName>
    <definedName name="GLAFA16_34" localSheetId="3">[29]UserDefinedVariables!$D$26</definedName>
    <definedName name="GLAFA16_34">#REF!</definedName>
    <definedName name="GLAFA16_34_1">NA()</definedName>
    <definedName name="GLAFA16_35" localSheetId="3">[29]UserDefinedVariables!$D$26</definedName>
    <definedName name="GLAFA16_35">#REF!</definedName>
    <definedName name="GLAFA16_35_1">NA()</definedName>
    <definedName name="GLAFA16_36" localSheetId="3">[29]UserDefinedVariables!$D$26</definedName>
    <definedName name="GLAFA16_36">#REF!</definedName>
    <definedName name="GLAFA16_36_1">NA()</definedName>
    <definedName name="GLAFA16_37" localSheetId="3">[29]UserDefinedVariables!$D$26</definedName>
    <definedName name="GLAFA16_37">#REF!</definedName>
    <definedName name="GLAFA16_37_1">NA()</definedName>
    <definedName name="GLAFA16_38" localSheetId="3">[29]UserDefinedVariables!$D$26</definedName>
    <definedName name="GLAFA16_38">#REF!</definedName>
    <definedName name="GLAFA16_38_1">NA()</definedName>
    <definedName name="GLAFA16_39" localSheetId="3">[29]UserDefinedVariables!$D$26</definedName>
    <definedName name="GLAFA16_39">#REF!</definedName>
    <definedName name="GLAFA16_4">#N/A</definedName>
    <definedName name="GLAFA16_4_3">NA()</definedName>
    <definedName name="GLAFA16_40" localSheetId="3">[29]UserDefinedVariables!$D$26</definedName>
    <definedName name="GLAFA16_40">#REF!</definedName>
    <definedName name="GLAFA16_40_3">NA()</definedName>
    <definedName name="GLAFA16_41" localSheetId="3">[29]UserDefinedVariables!$D$26</definedName>
    <definedName name="GLAFA16_41">#REF!</definedName>
    <definedName name="GLAFA16_42" localSheetId="3">[29]UserDefinedVariables!$D$26</definedName>
    <definedName name="GLAFA16_42">#REF!</definedName>
    <definedName name="GLAFA16_43" localSheetId="3">[29]UserDefinedVariables!$D$26</definedName>
    <definedName name="GLAFA16_43">#REF!</definedName>
    <definedName name="GLAFA16_5">#N/A</definedName>
    <definedName name="GLAFA16_5_1">NA()</definedName>
    <definedName name="GLAFA17" localSheetId="3">[28]UserDefinedVariables!$D$27</definedName>
    <definedName name="GLAFA17">#REF!</definedName>
    <definedName name="GLAFA17_1">#N/A</definedName>
    <definedName name="GLAFA17_1_3">NA()</definedName>
    <definedName name="GLAFA17_25">#N/A</definedName>
    <definedName name="GLAFA17_25_3">NA()</definedName>
    <definedName name="GLAFA17_26">#N/A</definedName>
    <definedName name="GLAFA17_26_1">NA()</definedName>
    <definedName name="GLAFA17_27">#N/A</definedName>
    <definedName name="GLAFA17_27_1">NA()</definedName>
    <definedName name="GLAFA17_28">#N/A</definedName>
    <definedName name="GLAFA17_28_1">NA()</definedName>
    <definedName name="GLAFA17_29">#N/A</definedName>
    <definedName name="GLAFA17_29_1">NA()</definedName>
    <definedName name="GLAFA17_30">#N/A</definedName>
    <definedName name="GLAFA17_30_1">NA()</definedName>
    <definedName name="GLAFA17_31">#N/A</definedName>
    <definedName name="GLAFA17_31_1">NA()</definedName>
    <definedName name="GLAFA17_32">#N/A</definedName>
    <definedName name="GLAFA17_32_1">NA()</definedName>
    <definedName name="GLAFA17_33" localSheetId="3">[29]UserDefinedVariables!$D$27</definedName>
    <definedName name="GLAFA17_33">#REF!</definedName>
    <definedName name="GLAFA17_33_1">NA()</definedName>
    <definedName name="GLAFA17_34" localSheetId="3">[29]UserDefinedVariables!$D$27</definedName>
    <definedName name="GLAFA17_34">#REF!</definedName>
    <definedName name="GLAFA17_34_1">NA()</definedName>
    <definedName name="GLAFA17_35" localSheetId="3">[29]UserDefinedVariables!$D$27</definedName>
    <definedName name="GLAFA17_35">#REF!</definedName>
    <definedName name="GLAFA17_35_1">NA()</definedName>
    <definedName name="GLAFA17_36" localSheetId="3">[29]UserDefinedVariables!$D$27</definedName>
    <definedName name="GLAFA17_36">#REF!</definedName>
    <definedName name="GLAFA17_36_1">NA()</definedName>
    <definedName name="GLAFA17_37" localSheetId="3">[29]UserDefinedVariables!$D$27</definedName>
    <definedName name="GLAFA17_37">#REF!</definedName>
    <definedName name="GLAFA17_37_1">NA()</definedName>
    <definedName name="GLAFA17_38" localSheetId="3">[29]UserDefinedVariables!$D$27</definedName>
    <definedName name="GLAFA17_38">#REF!</definedName>
    <definedName name="GLAFA17_38_1">NA()</definedName>
    <definedName name="GLAFA17_39" localSheetId="3">[29]UserDefinedVariables!$D$27</definedName>
    <definedName name="GLAFA17_39">#REF!</definedName>
    <definedName name="GLAFA17_4">#N/A</definedName>
    <definedName name="GLAFA17_4_3">NA()</definedName>
    <definedName name="GLAFA17_40" localSheetId="3">[29]UserDefinedVariables!$D$27</definedName>
    <definedName name="GLAFA17_40">#REF!</definedName>
    <definedName name="GLAFA17_40_3">NA()</definedName>
    <definedName name="GLAFA17_41" localSheetId="3">[29]UserDefinedVariables!$D$27</definedName>
    <definedName name="GLAFA17_41">#REF!</definedName>
    <definedName name="GLAFA17_42" localSheetId="3">[29]UserDefinedVariables!$D$27</definedName>
    <definedName name="GLAFA17_42">#REF!</definedName>
    <definedName name="GLAFA17_43" localSheetId="3">[29]UserDefinedVariables!$D$27</definedName>
    <definedName name="GLAFA17_43">#REF!</definedName>
    <definedName name="GLAFA17_5">#N/A</definedName>
    <definedName name="GLAFA17_5_1">NA()</definedName>
    <definedName name="GLAFA2" localSheetId="3">[28]UserDefinedVariables!$D$12</definedName>
    <definedName name="GLAFA2">#REF!</definedName>
    <definedName name="GLAFA2_1">#N/A</definedName>
    <definedName name="GLAFA2_1_3">NA()</definedName>
    <definedName name="GLAFA2_25">#N/A</definedName>
    <definedName name="GLAFA2_25_3">NA()</definedName>
    <definedName name="GLAFA2_26">#N/A</definedName>
    <definedName name="GLAFA2_26_1">NA()</definedName>
    <definedName name="GLAFA2_27">#N/A</definedName>
    <definedName name="GLAFA2_27_1">NA()</definedName>
    <definedName name="GLAFA2_28">#N/A</definedName>
    <definedName name="GLAFA2_28_1">NA()</definedName>
    <definedName name="GLAFA2_29">#N/A</definedName>
    <definedName name="GLAFA2_29_1">NA()</definedName>
    <definedName name="GLAFA2_30">#N/A</definedName>
    <definedName name="GLAFA2_30_1">NA()</definedName>
    <definedName name="GLAFA2_31">#N/A</definedName>
    <definedName name="GLAFA2_31_1">NA()</definedName>
    <definedName name="GLAFA2_32">#N/A</definedName>
    <definedName name="GLAFA2_32_1">NA()</definedName>
    <definedName name="GLAFA2_33" localSheetId="3">[29]UserDefinedVariables!$D$12</definedName>
    <definedName name="GLAFA2_33">#REF!</definedName>
    <definedName name="GLAFA2_33_1">NA()</definedName>
    <definedName name="GLAFA2_34" localSheetId="3">[29]UserDefinedVariables!$D$12</definedName>
    <definedName name="GLAFA2_34">#REF!</definedName>
    <definedName name="GLAFA2_34_1">NA()</definedName>
    <definedName name="GLAFA2_35" localSheetId="3">[29]UserDefinedVariables!$D$12</definedName>
    <definedName name="GLAFA2_35">#REF!</definedName>
    <definedName name="GLAFA2_35_1">NA()</definedName>
    <definedName name="GLAFA2_36" localSheetId="3">[29]UserDefinedVariables!$D$12</definedName>
    <definedName name="GLAFA2_36">#REF!</definedName>
    <definedName name="GLAFA2_36_1">NA()</definedName>
    <definedName name="GLAFA2_37" localSheetId="3">[29]UserDefinedVariables!$D$12</definedName>
    <definedName name="GLAFA2_37">#REF!</definedName>
    <definedName name="GLAFA2_37_1">NA()</definedName>
    <definedName name="GLAFA2_38" localSheetId="3">[29]UserDefinedVariables!$D$12</definedName>
    <definedName name="GLAFA2_38">#REF!</definedName>
    <definedName name="GLAFA2_38_1">NA()</definedName>
    <definedName name="GLAFA2_39" localSheetId="3">[29]UserDefinedVariables!$D$12</definedName>
    <definedName name="GLAFA2_39">#REF!</definedName>
    <definedName name="GLAFA2_4">#N/A</definedName>
    <definedName name="GLAFA2_4_3">NA()</definedName>
    <definedName name="GLAFA2_40" localSheetId="3">[29]UserDefinedVariables!$D$12</definedName>
    <definedName name="GLAFA2_40">#REF!</definedName>
    <definedName name="GLAFA2_40_3">NA()</definedName>
    <definedName name="GLAFA2_41" localSheetId="3">[29]UserDefinedVariables!$D$12</definedName>
    <definedName name="GLAFA2_41">#REF!</definedName>
    <definedName name="GLAFA2_42" localSheetId="3">[29]UserDefinedVariables!$D$12</definedName>
    <definedName name="GLAFA2_42">#REF!</definedName>
    <definedName name="GLAFA2_43" localSheetId="3">[29]UserDefinedVariables!$D$12</definedName>
    <definedName name="GLAFA2_43">#REF!</definedName>
    <definedName name="GLAFA2_5">#N/A</definedName>
    <definedName name="GLAFA2_5_1">NA()</definedName>
    <definedName name="GLAFA3" localSheetId="3">[28]UserDefinedVariables!$D$13</definedName>
    <definedName name="GLAFA3">#REF!</definedName>
    <definedName name="GLAFA3_1">#N/A</definedName>
    <definedName name="GLAFA3_1_3">NA()</definedName>
    <definedName name="GLAFA3_25">#N/A</definedName>
    <definedName name="GLAFA3_25_3">NA()</definedName>
    <definedName name="GLAFA3_26">#N/A</definedName>
    <definedName name="GLAFA3_26_1">NA()</definedName>
    <definedName name="GLAFA3_27">#N/A</definedName>
    <definedName name="GLAFA3_27_1">NA()</definedName>
    <definedName name="GLAFA3_28">#N/A</definedName>
    <definedName name="GLAFA3_28_1">NA()</definedName>
    <definedName name="GLAFA3_29">#N/A</definedName>
    <definedName name="GLAFA3_29_1">NA()</definedName>
    <definedName name="GLAFA3_30">#N/A</definedName>
    <definedName name="GLAFA3_30_1">NA()</definedName>
    <definedName name="GLAFA3_31">#N/A</definedName>
    <definedName name="GLAFA3_31_1">NA()</definedName>
    <definedName name="GLAFA3_32">#N/A</definedName>
    <definedName name="GLAFA3_32_1">NA()</definedName>
    <definedName name="GLAFA3_33" localSheetId="3">[29]UserDefinedVariables!$D$13</definedName>
    <definedName name="GLAFA3_33">#REF!</definedName>
    <definedName name="GLAFA3_33_1">NA()</definedName>
    <definedName name="GLAFA3_34" localSheetId="3">[29]UserDefinedVariables!$D$13</definedName>
    <definedName name="GLAFA3_34">#REF!</definedName>
    <definedName name="GLAFA3_34_1">NA()</definedName>
    <definedName name="GLAFA3_35" localSheetId="3">[29]UserDefinedVariables!$D$13</definedName>
    <definedName name="GLAFA3_35">#REF!</definedName>
    <definedName name="GLAFA3_35_1">NA()</definedName>
    <definedName name="GLAFA3_36" localSheetId="3">[29]UserDefinedVariables!$D$13</definedName>
    <definedName name="GLAFA3_36">#REF!</definedName>
    <definedName name="GLAFA3_36_1">NA()</definedName>
    <definedName name="GLAFA3_37" localSheetId="3">[29]UserDefinedVariables!$D$13</definedName>
    <definedName name="GLAFA3_37">#REF!</definedName>
    <definedName name="GLAFA3_37_1">NA()</definedName>
    <definedName name="GLAFA3_38" localSheetId="3">[29]UserDefinedVariables!$D$13</definedName>
    <definedName name="GLAFA3_38">#REF!</definedName>
    <definedName name="GLAFA3_38_1">NA()</definedName>
    <definedName name="GLAFA3_39" localSheetId="3">[29]UserDefinedVariables!$D$13</definedName>
    <definedName name="GLAFA3_39">#REF!</definedName>
    <definedName name="GLAFA3_4">#N/A</definedName>
    <definedName name="GLAFA3_4_3">NA()</definedName>
    <definedName name="GLAFA3_40" localSheetId="3">[29]UserDefinedVariables!$D$13</definedName>
    <definedName name="GLAFA3_40">#REF!</definedName>
    <definedName name="GLAFA3_40_3">NA()</definedName>
    <definedName name="GLAFA3_41" localSheetId="3">[29]UserDefinedVariables!$D$13</definedName>
    <definedName name="GLAFA3_41">#REF!</definedName>
    <definedName name="GLAFA3_42" localSheetId="3">[29]UserDefinedVariables!$D$13</definedName>
    <definedName name="GLAFA3_42">#REF!</definedName>
    <definedName name="GLAFA3_43" localSheetId="3">[29]UserDefinedVariables!$D$13</definedName>
    <definedName name="GLAFA3_43">#REF!</definedName>
    <definedName name="GLAFA3_5">#N/A</definedName>
    <definedName name="GLAFA3_5_1">NA()</definedName>
    <definedName name="GLAFA4" localSheetId="3">[28]UserDefinedVariables!$D$14</definedName>
    <definedName name="GLAFA4">#REF!</definedName>
    <definedName name="GLAFA4_1">#N/A</definedName>
    <definedName name="GLAFA4_1_3">NA()</definedName>
    <definedName name="GLAFA4_25">#N/A</definedName>
    <definedName name="GLAFA4_25_3">NA()</definedName>
    <definedName name="GLAFA4_26">#N/A</definedName>
    <definedName name="GLAFA4_26_1">NA()</definedName>
    <definedName name="GLAFA4_27">#N/A</definedName>
    <definedName name="GLAFA4_27_1">NA()</definedName>
    <definedName name="GLAFA4_28">#N/A</definedName>
    <definedName name="GLAFA4_28_1">NA()</definedName>
    <definedName name="GLAFA4_29">#N/A</definedName>
    <definedName name="GLAFA4_29_1">NA()</definedName>
    <definedName name="GLAFA4_30">#N/A</definedName>
    <definedName name="GLAFA4_30_1">NA()</definedName>
    <definedName name="GLAFA4_31">#N/A</definedName>
    <definedName name="GLAFA4_31_1">NA()</definedName>
    <definedName name="GLAFA4_32">#N/A</definedName>
    <definedName name="GLAFA4_32_1">NA()</definedName>
    <definedName name="GLAFA4_33" localSheetId="3">[29]UserDefinedVariables!$D$14</definedName>
    <definedName name="GLAFA4_33">#REF!</definedName>
    <definedName name="GLAFA4_33_1">NA()</definedName>
    <definedName name="GLAFA4_34" localSheetId="3">[29]UserDefinedVariables!$D$14</definedName>
    <definedName name="GLAFA4_34">#REF!</definedName>
    <definedName name="GLAFA4_34_1">NA()</definedName>
    <definedName name="GLAFA4_35" localSheetId="3">[29]UserDefinedVariables!$D$14</definedName>
    <definedName name="GLAFA4_35">#REF!</definedName>
    <definedName name="GLAFA4_35_1">NA()</definedName>
    <definedName name="GLAFA4_36" localSheetId="3">[29]UserDefinedVariables!$D$14</definedName>
    <definedName name="GLAFA4_36">#REF!</definedName>
    <definedName name="GLAFA4_36_1">NA()</definedName>
    <definedName name="GLAFA4_37" localSheetId="3">[29]UserDefinedVariables!$D$14</definedName>
    <definedName name="GLAFA4_37">#REF!</definedName>
    <definedName name="GLAFA4_37_1">NA()</definedName>
    <definedName name="GLAFA4_38" localSheetId="3">[29]UserDefinedVariables!$D$14</definedName>
    <definedName name="GLAFA4_38">#REF!</definedName>
    <definedName name="GLAFA4_38_1">NA()</definedName>
    <definedName name="GLAFA4_39" localSheetId="3">[29]UserDefinedVariables!$D$14</definedName>
    <definedName name="GLAFA4_39">#REF!</definedName>
    <definedName name="GLAFA4_4">#N/A</definedName>
    <definedName name="GLAFA4_4_3">NA()</definedName>
    <definedName name="GLAFA4_40" localSheetId="3">[29]UserDefinedVariables!$D$14</definedName>
    <definedName name="GLAFA4_40">#REF!</definedName>
    <definedName name="GLAFA4_40_3">NA()</definedName>
    <definedName name="GLAFA4_41" localSheetId="3">[29]UserDefinedVariables!$D$14</definedName>
    <definedName name="GLAFA4_41">#REF!</definedName>
    <definedName name="GLAFA4_42" localSheetId="3">[29]UserDefinedVariables!$D$14</definedName>
    <definedName name="GLAFA4_42">#REF!</definedName>
    <definedName name="GLAFA4_43" localSheetId="3">[29]UserDefinedVariables!$D$14</definedName>
    <definedName name="GLAFA4_43">#REF!</definedName>
    <definedName name="GLAFA4_5">#N/A</definedName>
    <definedName name="GLAFA4_5_1">NA()</definedName>
    <definedName name="GLAFA5" localSheetId="3">[28]UserDefinedVariables!$D$15</definedName>
    <definedName name="GLAFA5">#REF!</definedName>
    <definedName name="GLAFA5_1">#N/A</definedName>
    <definedName name="GLAFA5_1_3">NA()</definedName>
    <definedName name="GLAFA5_25">#N/A</definedName>
    <definedName name="GLAFA5_25_3">NA()</definedName>
    <definedName name="GLAFA5_26">#N/A</definedName>
    <definedName name="GLAFA5_26_1">NA()</definedName>
    <definedName name="GLAFA5_27">#N/A</definedName>
    <definedName name="GLAFA5_27_1">NA()</definedName>
    <definedName name="GLAFA5_28">#N/A</definedName>
    <definedName name="GLAFA5_28_1">NA()</definedName>
    <definedName name="GLAFA5_29">#N/A</definedName>
    <definedName name="GLAFA5_29_1">NA()</definedName>
    <definedName name="GLAFA5_30">#N/A</definedName>
    <definedName name="GLAFA5_30_1">NA()</definedName>
    <definedName name="GLAFA5_31">#N/A</definedName>
    <definedName name="GLAFA5_31_1">NA()</definedName>
    <definedName name="GLAFA5_32">#N/A</definedName>
    <definedName name="GLAFA5_32_1">NA()</definedName>
    <definedName name="GLAFA5_33" localSheetId="3">[29]UserDefinedVariables!$D$15</definedName>
    <definedName name="GLAFA5_33">#REF!</definedName>
    <definedName name="GLAFA5_33_1">NA()</definedName>
    <definedName name="GLAFA5_34" localSheetId="3">[29]UserDefinedVariables!$D$15</definedName>
    <definedName name="GLAFA5_34">#REF!</definedName>
    <definedName name="GLAFA5_34_1">NA()</definedName>
    <definedName name="GLAFA5_35" localSheetId="3">[29]UserDefinedVariables!$D$15</definedName>
    <definedName name="GLAFA5_35">#REF!</definedName>
    <definedName name="GLAFA5_35_1">NA()</definedName>
    <definedName name="GLAFA5_36" localSheetId="3">[29]UserDefinedVariables!$D$15</definedName>
    <definedName name="GLAFA5_36">#REF!</definedName>
    <definedName name="GLAFA5_36_1">NA()</definedName>
    <definedName name="GLAFA5_37" localSheetId="3">[29]UserDefinedVariables!$D$15</definedName>
    <definedName name="GLAFA5_37">#REF!</definedName>
    <definedName name="GLAFA5_37_1">NA()</definedName>
    <definedName name="GLAFA5_38" localSheetId="3">[29]UserDefinedVariables!$D$15</definedName>
    <definedName name="GLAFA5_38">#REF!</definedName>
    <definedName name="GLAFA5_38_1">NA()</definedName>
    <definedName name="GLAFA5_39" localSheetId="3">[29]UserDefinedVariables!$D$15</definedName>
    <definedName name="GLAFA5_39">#REF!</definedName>
    <definedName name="GLAFA5_4">#N/A</definedName>
    <definedName name="GLAFA5_4_3">NA()</definedName>
    <definedName name="GLAFA5_40" localSheetId="3">[29]UserDefinedVariables!$D$15</definedName>
    <definedName name="GLAFA5_40">#REF!</definedName>
    <definedName name="GLAFA5_40_3">NA()</definedName>
    <definedName name="GLAFA5_41" localSheetId="3">[29]UserDefinedVariables!$D$15</definedName>
    <definedName name="GLAFA5_41">#REF!</definedName>
    <definedName name="GLAFA5_42" localSheetId="3">[29]UserDefinedVariables!$D$15</definedName>
    <definedName name="GLAFA5_42">#REF!</definedName>
    <definedName name="GLAFA5_43" localSheetId="3">[29]UserDefinedVariables!$D$15</definedName>
    <definedName name="GLAFA5_43">#REF!</definedName>
    <definedName name="GLAFA5_5">#N/A</definedName>
    <definedName name="GLAFA5_5_1">NA()</definedName>
    <definedName name="GLAFA6" localSheetId="3">[28]UserDefinedVariables!$D$16</definedName>
    <definedName name="GLAFA6">#REF!</definedName>
    <definedName name="GLAFA6_1">#N/A</definedName>
    <definedName name="GLAFA6_1_3">NA()</definedName>
    <definedName name="GLAFA6_25">#N/A</definedName>
    <definedName name="GLAFA6_25_3">NA()</definedName>
    <definedName name="GLAFA6_26">#N/A</definedName>
    <definedName name="GLAFA6_26_1">NA()</definedName>
    <definedName name="GLAFA6_27">#N/A</definedName>
    <definedName name="GLAFA6_27_1">NA()</definedName>
    <definedName name="GLAFA6_28">#N/A</definedName>
    <definedName name="GLAFA6_28_1">NA()</definedName>
    <definedName name="GLAFA6_29">#N/A</definedName>
    <definedName name="GLAFA6_29_1">NA()</definedName>
    <definedName name="GLAFA6_30">#N/A</definedName>
    <definedName name="GLAFA6_30_1">NA()</definedName>
    <definedName name="GLAFA6_31">#N/A</definedName>
    <definedName name="GLAFA6_31_1">NA()</definedName>
    <definedName name="GLAFA6_32">#N/A</definedName>
    <definedName name="GLAFA6_32_1">NA()</definedName>
    <definedName name="GLAFA6_33" localSheetId="3">[29]UserDefinedVariables!$D$16</definedName>
    <definedName name="GLAFA6_33">#REF!</definedName>
    <definedName name="GLAFA6_33_1">NA()</definedName>
    <definedName name="GLAFA6_34" localSheetId="3">[29]UserDefinedVariables!$D$16</definedName>
    <definedName name="GLAFA6_34">#REF!</definedName>
    <definedName name="GLAFA6_34_1">NA()</definedName>
    <definedName name="GLAFA6_35" localSheetId="3">[29]UserDefinedVariables!$D$16</definedName>
    <definedName name="GLAFA6_35">#REF!</definedName>
    <definedName name="GLAFA6_35_1">NA()</definedName>
    <definedName name="GLAFA6_36" localSheetId="3">[29]UserDefinedVariables!$D$16</definedName>
    <definedName name="GLAFA6_36">#REF!</definedName>
    <definedName name="GLAFA6_36_1">NA()</definedName>
    <definedName name="GLAFA6_37" localSheetId="3">[29]UserDefinedVariables!$D$16</definedName>
    <definedName name="GLAFA6_37">#REF!</definedName>
    <definedName name="GLAFA6_37_1">NA()</definedName>
    <definedName name="GLAFA6_38" localSheetId="3">[29]UserDefinedVariables!$D$16</definedName>
    <definedName name="GLAFA6_38">#REF!</definedName>
    <definedName name="GLAFA6_38_1">NA()</definedName>
    <definedName name="GLAFA6_39" localSheetId="3">[29]UserDefinedVariables!$D$16</definedName>
    <definedName name="GLAFA6_39">#REF!</definedName>
    <definedName name="GLAFA6_4">#N/A</definedName>
    <definedName name="GLAFA6_4_3">NA()</definedName>
    <definedName name="GLAFA6_40" localSheetId="3">[29]UserDefinedVariables!$D$16</definedName>
    <definedName name="GLAFA6_40">#REF!</definedName>
    <definedName name="GLAFA6_40_3">NA()</definedName>
    <definedName name="GLAFA6_41" localSheetId="3">[29]UserDefinedVariables!$D$16</definedName>
    <definedName name="GLAFA6_41">#REF!</definedName>
    <definedName name="GLAFA6_42" localSheetId="3">[29]UserDefinedVariables!$D$16</definedName>
    <definedName name="GLAFA6_42">#REF!</definedName>
    <definedName name="GLAFA6_43" localSheetId="3">[29]UserDefinedVariables!$D$16</definedName>
    <definedName name="GLAFA6_43">#REF!</definedName>
    <definedName name="GLAFA6_5">#N/A</definedName>
    <definedName name="GLAFA6_5_1">NA()</definedName>
    <definedName name="GLAFA7" localSheetId="3">[28]UserDefinedVariables!$D$17</definedName>
    <definedName name="GLAFA7">#REF!</definedName>
    <definedName name="GLAFA7_1">#N/A</definedName>
    <definedName name="GLAFA7_1_3">NA()</definedName>
    <definedName name="GLAFA7_25">#N/A</definedName>
    <definedName name="GLAFA7_25_3">NA()</definedName>
    <definedName name="GLAFA7_26">#N/A</definedName>
    <definedName name="GLAFA7_26_1">NA()</definedName>
    <definedName name="GLAFA7_27">#N/A</definedName>
    <definedName name="GLAFA7_27_1">NA()</definedName>
    <definedName name="GLAFA7_28">#N/A</definedName>
    <definedName name="GLAFA7_28_1">NA()</definedName>
    <definedName name="GLAFA7_29">#N/A</definedName>
    <definedName name="GLAFA7_29_1">NA()</definedName>
    <definedName name="GLAFA7_30">#N/A</definedName>
    <definedName name="GLAFA7_30_1">NA()</definedName>
    <definedName name="GLAFA7_31">#N/A</definedName>
    <definedName name="GLAFA7_31_1">NA()</definedName>
    <definedName name="GLAFA7_32">#N/A</definedName>
    <definedName name="GLAFA7_32_1">NA()</definedName>
    <definedName name="GLAFA7_33" localSheetId="3">[29]UserDefinedVariables!$D$17</definedName>
    <definedName name="GLAFA7_33">#REF!</definedName>
    <definedName name="GLAFA7_33_1">NA()</definedName>
    <definedName name="GLAFA7_34" localSheetId="3">[29]UserDefinedVariables!$D$17</definedName>
    <definedName name="GLAFA7_34">#REF!</definedName>
    <definedName name="GLAFA7_34_1">NA()</definedName>
    <definedName name="GLAFA7_35" localSheetId="3">[29]UserDefinedVariables!$D$17</definedName>
    <definedName name="GLAFA7_35">#REF!</definedName>
    <definedName name="GLAFA7_35_1">NA()</definedName>
    <definedName name="GLAFA7_36" localSheetId="3">[29]UserDefinedVariables!$D$17</definedName>
    <definedName name="GLAFA7_36">#REF!</definedName>
    <definedName name="GLAFA7_36_1">NA()</definedName>
    <definedName name="GLAFA7_37" localSheetId="3">[29]UserDefinedVariables!$D$17</definedName>
    <definedName name="GLAFA7_37">#REF!</definedName>
    <definedName name="GLAFA7_37_1">NA()</definedName>
    <definedName name="GLAFA7_38" localSheetId="3">[29]UserDefinedVariables!$D$17</definedName>
    <definedName name="GLAFA7_38">#REF!</definedName>
    <definedName name="GLAFA7_38_1">NA()</definedName>
    <definedName name="GLAFA7_39" localSheetId="3">[29]UserDefinedVariables!$D$17</definedName>
    <definedName name="GLAFA7_39">#REF!</definedName>
    <definedName name="GLAFA7_4">#N/A</definedName>
    <definedName name="GLAFA7_4_3">NA()</definedName>
    <definedName name="GLAFA7_40" localSheetId="3">[29]UserDefinedVariables!$D$17</definedName>
    <definedName name="GLAFA7_40">#REF!</definedName>
    <definedName name="GLAFA7_40_3">NA()</definedName>
    <definedName name="GLAFA7_41" localSheetId="3">[29]UserDefinedVariables!$D$17</definedName>
    <definedName name="GLAFA7_41">#REF!</definedName>
    <definedName name="GLAFA7_42" localSheetId="3">[29]UserDefinedVariables!$D$17</definedName>
    <definedName name="GLAFA7_42">#REF!</definedName>
    <definedName name="GLAFA7_43" localSheetId="3">[29]UserDefinedVariables!$D$17</definedName>
    <definedName name="GLAFA7_43">#REF!</definedName>
    <definedName name="GLAFA7_5">#N/A</definedName>
    <definedName name="GLAFA7_5_1">NA()</definedName>
    <definedName name="GLAFA8" localSheetId="3">[28]UserDefinedVariables!$D$18</definedName>
    <definedName name="GLAFA8">#REF!</definedName>
    <definedName name="GLAFA8_1">#N/A</definedName>
    <definedName name="GLAFA8_1_3">NA()</definedName>
    <definedName name="GLAFA8_25">#N/A</definedName>
    <definedName name="GLAFA8_25_3">NA()</definedName>
    <definedName name="GLAFA8_26">#N/A</definedName>
    <definedName name="GLAFA8_26_1">NA()</definedName>
    <definedName name="GLAFA8_27">#N/A</definedName>
    <definedName name="GLAFA8_27_1">NA()</definedName>
    <definedName name="GLAFA8_28">#N/A</definedName>
    <definedName name="GLAFA8_28_1">NA()</definedName>
    <definedName name="GLAFA8_29">#N/A</definedName>
    <definedName name="GLAFA8_29_1">NA()</definedName>
    <definedName name="GLAFA8_30">#N/A</definedName>
    <definedName name="GLAFA8_30_1">NA()</definedName>
    <definedName name="GLAFA8_31">#N/A</definedName>
    <definedName name="GLAFA8_31_1">NA()</definedName>
    <definedName name="GLAFA8_32">#N/A</definedName>
    <definedName name="GLAFA8_32_1">NA()</definedName>
    <definedName name="GLAFA8_33" localSheetId="3">[29]UserDefinedVariables!$D$18</definedName>
    <definedName name="GLAFA8_33">#REF!</definedName>
    <definedName name="GLAFA8_33_1">NA()</definedName>
    <definedName name="GLAFA8_34" localSheetId="3">[29]UserDefinedVariables!$D$18</definedName>
    <definedName name="GLAFA8_34">#REF!</definedName>
    <definedName name="GLAFA8_34_1">NA()</definedName>
    <definedName name="GLAFA8_35" localSheetId="3">[29]UserDefinedVariables!$D$18</definedName>
    <definedName name="GLAFA8_35">#REF!</definedName>
    <definedName name="GLAFA8_35_1">NA()</definedName>
    <definedName name="GLAFA8_36" localSheetId="3">[29]UserDefinedVariables!$D$18</definedName>
    <definedName name="GLAFA8_36">#REF!</definedName>
    <definedName name="GLAFA8_36_1">NA()</definedName>
    <definedName name="GLAFA8_37" localSheetId="3">[29]UserDefinedVariables!$D$18</definedName>
    <definedName name="GLAFA8_37">#REF!</definedName>
    <definedName name="GLAFA8_37_1">NA()</definedName>
    <definedName name="GLAFA8_38" localSheetId="3">[29]UserDefinedVariables!$D$18</definedName>
    <definedName name="GLAFA8_38">#REF!</definedName>
    <definedName name="GLAFA8_38_1">NA()</definedName>
    <definedName name="GLAFA8_39" localSheetId="3">[29]UserDefinedVariables!$D$18</definedName>
    <definedName name="GLAFA8_39">#REF!</definedName>
    <definedName name="GLAFA8_4">#N/A</definedName>
    <definedName name="GLAFA8_4_3">NA()</definedName>
    <definedName name="GLAFA8_40" localSheetId="3">[29]UserDefinedVariables!$D$18</definedName>
    <definedName name="GLAFA8_40">#REF!</definedName>
    <definedName name="GLAFA8_40_3">NA()</definedName>
    <definedName name="GLAFA8_41" localSheetId="3">[29]UserDefinedVariables!$D$18</definedName>
    <definedName name="GLAFA8_41">#REF!</definedName>
    <definedName name="GLAFA8_42" localSheetId="3">[29]UserDefinedVariables!$D$18</definedName>
    <definedName name="GLAFA8_42">#REF!</definedName>
    <definedName name="GLAFA8_43" localSheetId="3">[29]UserDefinedVariables!$D$18</definedName>
    <definedName name="GLAFA8_43">#REF!</definedName>
    <definedName name="GLAFA8_5">#N/A</definedName>
    <definedName name="GLAFA8_5_1">NA()</definedName>
    <definedName name="GLAFA9" localSheetId="3">[28]UserDefinedVariables!$D$19</definedName>
    <definedName name="GLAFA9">#REF!</definedName>
    <definedName name="GLAFA9_1">#N/A</definedName>
    <definedName name="GLAFA9_1_3">NA()</definedName>
    <definedName name="GLAFA9_25">#N/A</definedName>
    <definedName name="GLAFA9_25_3">NA()</definedName>
    <definedName name="GLAFA9_26">#N/A</definedName>
    <definedName name="GLAFA9_26_1">NA()</definedName>
    <definedName name="GLAFA9_27">#N/A</definedName>
    <definedName name="GLAFA9_27_1">NA()</definedName>
    <definedName name="GLAFA9_28">#N/A</definedName>
    <definedName name="GLAFA9_28_1">NA()</definedName>
    <definedName name="GLAFA9_29">#N/A</definedName>
    <definedName name="GLAFA9_29_1">NA()</definedName>
    <definedName name="GLAFA9_30">#N/A</definedName>
    <definedName name="GLAFA9_30_1">NA()</definedName>
    <definedName name="GLAFA9_31">#N/A</definedName>
    <definedName name="GLAFA9_31_1">NA()</definedName>
    <definedName name="GLAFA9_32">#N/A</definedName>
    <definedName name="GLAFA9_32_1">NA()</definedName>
    <definedName name="GLAFA9_33" localSheetId="3">[29]UserDefinedVariables!$D$19</definedName>
    <definedName name="GLAFA9_33">#REF!</definedName>
    <definedName name="GLAFA9_33_1">NA()</definedName>
    <definedName name="GLAFA9_34" localSheetId="3">[29]UserDefinedVariables!$D$19</definedName>
    <definedName name="GLAFA9_34">#REF!</definedName>
    <definedName name="GLAFA9_34_1">NA()</definedName>
    <definedName name="GLAFA9_35" localSheetId="3">[29]UserDefinedVariables!$D$19</definedName>
    <definedName name="GLAFA9_35">#REF!</definedName>
    <definedName name="GLAFA9_35_1">NA()</definedName>
    <definedName name="GLAFA9_36" localSheetId="3">[29]UserDefinedVariables!$D$19</definedName>
    <definedName name="GLAFA9_36">#REF!</definedName>
    <definedName name="GLAFA9_36_1">NA()</definedName>
    <definedName name="GLAFA9_37" localSheetId="3">[29]UserDefinedVariables!$D$19</definedName>
    <definedName name="GLAFA9_37">#REF!</definedName>
    <definedName name="GLAFA9_37_1">NA()</definedName>
    <definedName name="GLAFA9_38" localSheetId="3">[29]UserDefinedVariables!$D$19</definedName>
    <definedName name="GLAFA9_38">#REF!</definedName>
    <definedName name="GLAFA9_38_1">NA()</definedName>
    <definedName name="GLAFA9_39" localSheetId="3">[29]UserDefinedVariables!$D$19</definedName>
    <definedName name="GLAFA9_39">#REF!</definedName>
    <definedName name="GLAFA9_4">#N/A</definedName>
    <definedName name="GLAFA9_4_3">NA()</definedName>
    <definedName name="GLAFA9_40" localSheetId="3">[29]UserDefinedVariables!$D$19</definedName>
    <definedName name="GLAFA9_40">#REF!</definedName>
    <definedName name="GLAFA9_40_3">NA()</definedName>
    <definedName name="GLAFA9_41" localSheetId="3">[29]UserDefinedVariables!$D$19</definedName>
    <definedName name="GLAFA9_41">#REF!</definedName>
    <definedName name="GLAFA9_42" localSheetId="3">[29]UserDefinedVariables!$D$19</definedName>
    <definedName name="GLAFA9_42">#REF!</definedName>
    <definedName name="GLAFA9_43" localSheetId="3">[29]UserDefinedVariables!$D$19</definedName>
    <definedName name="GLAFA9_43">#REF!</definedName>
    <definedName name="GLAFA9_5">#N/A</definedName>
    <definedName name="GLAFA9_5_1">NA()</definedName>
    <definedName name="gnhttntnr">#REF!</definedName>
    <definedName name="goodmills_rozvaha" localSheetId="3">#REF!</definedName>
    <definedName name="goodmills_rozvaha">#REF!</definedName>
    <definedName name="GR">{"131960";"132900";"133504"}</definedName>
    <definedName name="Graf">#N/A</definedName>
    <definedName name="graf_07">#N/A</definedName>
    <definedName name="graf_07_1">#N/A</definedName>
    <definedName name="graf_07_1_18">#N/A</definedName>
    <definedName name="graf_07_1_19">#N/A</definedName>
    <definedName name="graf_07_1_20">#N/A</definedName>
    <definedName name="graf_07_1_21">#N/A</definedName>
    <definedName name="graf_07_1_3">#N/A</definedName>
    <definedName name="graf_07_11">#N/A</definedName>
    <definedName name="graf_07_11_1">#N/A</definedName>
    <definedName name="graf_07_11_18">#N/A</definedName>
    <definedName name="graf_07_11_19">#N/A</definedName>
    <definedName name="graf_07_11_20">#N/A</definedName>
    <definedName name="graf_07_11_21">#N/A</definedName>
    <definedName name="graf_07_11_3">#N/A</definedName>
    <definedName name="graf_07_11_50">#N/A</definedName>
    <definedName name="graf_07_11_50_18">#N/A</definedName>
    <definedName name="graf_07_11_50_19">#N/A</definedName>
    <definedName name="graf_07_11_50_20">#N/A</definedName>
    <definedName name="graf_07_11_50_21">#N/A</definedName>
    <definedName name="graf_07_11_50_3">#N/A</definedName>
    <definedName name="graf_07_12">#N/A</definedName>
    <definedName name="graf_07_12_1">#N/A</definedName>
    <definedName name="graf_07_12_18">#N/A</definedName>
    <definedName name="graf_07_12_19">#N/A</definedName>
    <definedName name="graf_07_12_20">#N/A</definedName>
    <definedName name="graf_07_12_21">#N/A</definedName>
    <definedName name="graf_07_12_3">#N/A</definedName>
    <definedName name="graf_07_12_50">#N/A</definedName>
    <definedName name="graf_07_12_50_18">#N/A</definedName>
    <definedName name="graf_07_12_50_19">#N/A</definedName>
    <definedName name="graf_07_12_50_20">#N/A</definedName>
    <definedName name="graf_07_12_50_21">#N/A</definedName>
    <definedName name="graf_07_12_50_3">#N/A</definedName>
    <definedName name="graf_07_13">#N/A</definedName>
    <definedName name="graf_07_13_18">#N/A</definedName>
    <definedName name="graf_07_13_19">#N/A</definedName>
    <definedName name="graf_07_13_20">#N/A</definedName>
    <definedName name="graf_07_13_21">#N/A</definedName>
    <definedName name="graf_07_13_3">#N/A</definedName>
    <definedName name="graf_07_13_50">#N/A</definedName>
    <definedName name="graf_07_13_50_18">#N/A</definedName>
    <definedName name="graf_07_13_50_19">#N/A</definedName>
    <definedName name="graf_07_13_50_20">#N/A</definedName>
    <definedName name="graf_07_13_50_21">#N/A</definedName>
    <definedName name="graf_07_13_50_3">#N/A</definedName>
    <definedName name="graf_07_14">#N/A</definedName>
    <definedName name="graf_07_14_18">#N/A</definedName>
    <definedName name="graf_07_14_19">#N/A</definedName>
    <definedName name="graf_07_14_20">#N/A</definedName>
    <definedName name="graf_07_14_21">#N/A</definedName>
    <definedName name="graf_07_14_3">#N/A</definedName>
    <definedName name="graf_07_14_50">#N/A</definedName>
    <definedName name="graf_07_14_50_18">#N/A</definedName>
    <definedName name="graf_07_14_50_19">#N/A</definedName>
    <definedName name="graf_07_14_50_20">#N/A</definedName>
    <definedName name="graf_07_14_50_21">#N/A</definedName>
    <definedName name="graf_07_14_50_3">#N/A</definedName>
    <definedName name="graf_07_15">#N/A</definedName>
    <definedName name="graf_07_15_18">#N/A</definedName>
    <definedName name="graf_07_15_19">#N/A</definedName>
    <definedName name="graf_07_15_20">#N/A</definedName>
    <definedName name="graf_07_15_21">#N/A</definedName>
    <definedName name="graf_07_15_3">#N/A</definedName>
    <definedName name="graf_07_15_50">#N/A</definedName>
    <definedName name="graf_07_15_50_18">#N/A</definedName>
    <definedName name="graf_07_15_50_19">#N/A</definedName>
    <definedName name="graf_07_15_50_20">#N/A</definedName>
    <definedName name="graf_07_15_50_21">#N/A</definedName>
    <definedName name="graf_07_15_50_3">#N/A</definedName>
    <definedName name="graf_07_16">#N/A</definedName>
    <definedName name="graf_07_16_1">#N/A</definedName>
    <definedName name="graf_07_16_18">#N/A</definedName>
    <definedName name="graf_07_16_19">#N/A</definedName>
    <definedName name="graf_07_16_20">#N/A</definedName>
    <definedName name="graf_07_16_21">#N/A</definedName>
    <definedName name="graf_07_16_3">#N/A</definedName>
    <definedName name="graf_07_16_50">#N/A</definedName>
    <definedName name="graf_07_16_50_18">#N/A</definedName>
    <definedName name="graf_07_16_50_19">#N/A</definedName>
    <definedName name="graf_07_16_50_20">#N/A</definedName>
    <definedName name="graf_07_16_50_21">#N/A</definedName>
    <definedName name="graf_07_16_50_3">#N/A</definedName>
    <definedName name="graf_07_18">#N/A</definedName>
    <definedName name="graf_07_18_1">#N/A</definedName>
    <definedName name="graf_07_18_18">#N/A</definedName>
    <definedName name="graf_07_18_19">#N/A</definedName>
    <definedName name="graf_07_18_20">#N/A</definedName>
    <definedName name="graf_07_18_21">#N/A</definedName>
    <definedName name="graf_07_18_3">#N/A</definedName>
    <definedName name="graf_07_18_50">#N/A</definedName>
    <definedName name="graf_07_18_50_18">#N/A</definedName>
    <definedName name="graf_07_18_50_19">#N/A</definedName>
    <definedName name="graf_07_18_50_20">#N/A</definedName>
    <definedName name="graf_07_18_50_21">#N/A</definedName>
    <definedName name="graf_07_18_50_3">#N/A</definedName>
    <definedName name="graf_07_19">#N/A</definedName>
    <definedName name="graf_07_19_1">#N/A</definedName>
    <definedName name="graf_07_19_18">#N/A</definedName>
    <definedName name="graf_07_19_19">#N/A</definedName>
    <definedName name="graf_07_19_20">#N/A</definedName>
    <definedName name="graf_07_19_21">#N/A</definedName>
    <definedName name="graf_07_19_3">#N/A</definedName>
    <definedName name="graf_07_19_50">#N/A</definedName>
    <definedName name="graf_07_19_50_18">#N/A</definedName>
    <definedName name="graf_07_19_50_19">#N/A</definedName>
    <definedName name="graf_07_19_50_20">#N/A</definedName>
    <definedName name="graf_07_19_50_21">#N/A</definedName>
    <definedName name="graf_07_19_50_3">#N/A</definedName>
    <definedName name="graf_07_2_19">#N/A</definedName>
    <definedName name="graf_07_20">#N/A</definedName>
    <definedName name="graf_07_20_1">#N/A</definedName>
    <definedName name="graf_07_20_18">#N/A</definedName>
    <definedName name="graf_07_20_19">#N/A</definedName>
    <definedName name="graf_07_20_20">#N/A</definedName>
    <definedName name="graf_07_20_21">#N/A</definedName>
    <definedName name="graf_07_20_3">#N/A</definedName>
    <definedName name="graf_07_20_50">#N/A</definedName>
    <definedName name="graf_07_20_50_18">#N/A</definedName>
    <definedName name="graf_07_20_50_19">#N/A</definedName>
    <definedName name="graf_07_20_50_20">#N/A</definedName>
    <definedName name="graf_07_20_50_21">#N/A</definedName>
    <definedName name="graf_07_20_50_3">#N/A</definedName>
    <definedName name="graf_07_21">#N/A</definedName>
    <definedName name="graf_07_21_1">#N/A</definedName>
    <definedName name="graf_07_21_18">#N/A</definedName>
    <definedName name="graf_07_21_19">#N/A</definedName>
    <definedName name="graf_07_21_20">#N/A</definedName>
    <definedName name="graf_07_21_21">#N/A</definedName>
    <definedName name="graf_07_21_3">#N/A</definedName>
    <definedName name="graf_07_21_50">#N/A</definedName>
    <definedName name="graf_07_21_50_18">#N/A</definedName>
    <definedName name="graf_07_21_50_19">#N/A</definedName>
    <definedName name="graf_07_21_50_20">#N/A</definedName>
    <definedName name="graf_07_21_50_21">#N/A</definedName>
    <definedName name="graf_07_21_50_3">#N/A</definedName>
    <definedName name="graf_07_22">#N/A</definedName>
    <definedName name="graf_07_22_18">#N/A</definedName>
    <definedName name="graf_07_22_19">#N/A</definedName>
    <definedName name="graf_07_22_20">#N/A</definedName>
    <definedName name="graf_07_22_21">#N/A</definedName>
    <definedName name="graf_07_22_3">#N/A</definedName>
    <definedName name="graf_07_22_50">#N/A</definedName>
    <definedName name="graf_07_22_50_18">#N/A</definedName>
    <definedName name="graf_07_22_50_19">#N/A</definedName>
    <definedName name="graf_07_22_50_20">#N/A</definedName>
    <definedName name="graf_07_22_50_21">#N/A</definedName>
    <definedName name="graf_07_22_50_3">#N/A</definedName>
    <definedName name="graf_07_23">#N/A</definedName>
    <definedName name="graf_07_23_18">#N/A</definedName>
    <definedName name="graf_07_23_19">#N/A</definedName>
    <definedName name="graf_07_23_20">#N/A</definedName>
    <definedName name="graf_07_23_21">#N/A</definedName>
    <definedName name="graf_07_23_3">#N/A</definedName>
    <definedName name="graf_07_23_50">#N/A</definedName>
    <definedName name="graf_07_23_50_18">#N/A</definedName>
    <definedName name="graf_07_23_50_19">#N/A</definedName>
    <definedName name="graf_07_23_50_20">#N/A</definedName>
    <definedName name="graf_07_23_50_21">#N/A</definedName>
    <definedName name="graf_07_23_50_3">#N/A</definedName>
    <definedName name="graf_07_24">#N/A</definedName>
    <definedName name="graf_07_24_18">#N/A</definedName>
    <definedName name="graf_07_24_19">#N/A</definedName>
    <definedName name="graf_07_24_20">#N/A</definedName>
    <definedName name="graf_07_24_21">#N/A</definedName>
    <definedName name="graf_07_24_3">#N/A</definedName>
    <definedName name="graf_07_24_50">#N/A</definedName>
    <definedName name="graf_07_24_50_18">#N/A</definedName>
    <definedName name="graf_07_24_50_19">#N/A</definedName>
    <definedName name="graf_07_24_50_20">#N/A</definedName>
    <definedName name="graf_07_24_50_21">#N/A</definedName>
    <definedName name="graf_07_24_50_3">#N/A</definedName>
    <definedName name="graf_07_3">#N/A</definedName>
    <definedName name="graf_07_3_18">#N/A</definedName>
    <definedName name="graf_07_3_19">#N/A</definedName>
    <definedName name="graf_07_3_20">#N/A</definedName>
    <definedName name="graf_07_3_21">#N/A</definedName>
    <definedName name="graf_07_3_3">#N/A</definedName>
    <definedName name="graf_07_3_50">#N/A</definedName>
    <definedName name="graf_07_3_50_18">#N/A</definedName>
    <definedName name="graf_07_3_50_19">#N/A</definedName>
    <definedName name="graf_07_3_50_20">#N/A</definedName>
    <definedName name="graf_07_3_50_21">#N/A</definedName>
    <definedName name="graf_07_3_50_3">#N/A</definedName>
    <definedName name="graf_07_38">#N/A</definedName>
    <definedName name="graf_07_39">#N/A</definedName>
    <definedName name="graf_07_39_18">#N/A</definedName>
    <definedName name="graf_07_39_19">#N/A</definedName>
    <definedName name="graf_07_39_20">#N/A</definedName>
    <definedName name="graf_07_39_21">#N/A</definedName>
    <definedName name="graf_07_39_3">#N/A</definedName>
    <definedName name="graf_07_39_50">#N/A</definedName>
    <definedName name="graf_07_39_50_18">#N/A</definedName>
    <definedName name="graf_07_39_50_19">#N/A</definedName>
    <definedName name="graf_07_39_50_20">#N/A</definedName>
    <definedName name="graf_07_39_50_21">#N/A</definedName>
    <definedName name="graf_07_39_50_3">#N/A</definedName>
    <definedName name="graf_07_40">#N/A</definedName>
    <definedName name="graf_07_41">#N/A</definedName>
    <definedName name="graf_07_41_18">#N/A</definedName>
    <definedName name="graf_07_41_19">#N/A</definedName>
    <definedName name="graf_07_41_20">#N/A</definedName>
    <definedName name="graf_07_41_21">#N/A</definedName>
    <definedName name="graf_07_41_3">#N/A</definedName>
    <definedName name="graf_07_41_50">#N/A</definedName>
    <definedName name="graf_07_41_50_18">#N/A</definedName>
    <definedName name="graf_07_41_50_19">#N/A</definedName>
    <definedName name="graf_07_41_50_20">#N/A</definedName>
    <definedName name="graf_07_41_50_21">#N/A</definedName>
    <definedName name="graf_07_41_50_3">#N/A</definedName>
    <definedName name="graf_07_42">#N/A</definedName>
    <definedName name="graf_07_50">#N/A</definedName>
    <definedName name="graf_07_50_18">#N/A</definedName>
    <definedName name="graf_07_50_19">#N/A</definedName>
    <definedName name="graf_07_50_20">#N/A</definedName>
    <definedName name="graf_07_50_21">#N/A</definedName>
    <definedName name="graf_07_50_3">#N/A</definedName>
    <definedName name="Graf_1">#N/A</definedName>
    <definedName name="Graf_1_18">#N/A</definedName>
    <definedName name="Graf_1_19">#N/A</definedName>
    <definedName name="Graf_1_20">#N/A</definedName>
    <definedName name="Graf_1_21">#N/A</definedName>
    <definedName name="Graf_1_3">#N/A</definedName>
    <definedName name="Graf_11">#N/A</definedName>
    <definedName name="Graf_11_1">#N/A</definedName>
    <definedName name="Graf_11_18">#N/A</definedName>
    <definedName name="Graf_11_19">#N/A</definedName>
    <definedName name="Graf_11_20">#N/A</definedName>
    <definedName name="Graf_11_21">#N/A</definedName>
    <definedName name="Graf_11_3">#N/A</definedName>
    <definedName name="Graf_11_50">#N/A</definedName>
    <definedName name="Graf_11_50_18">#N/A</definedName>
    <definedName name="Graf_11_50_19">#N/A</definedName>
    <definedName name="Graf_11_50_20">#N/A</definedName>
    <definedName name="Graf_11_50_21">#N/A</definedName>
    <definedName name="Graf_11_50_3">#N/A</definedName>
    <definedName name="Graf_12">#N/A</definedName>
    <definedName name="Graf_12_1">#N/A</definedName>
    <definedName name="Graf_12_18">#N/A</definedName>
    <definedName name="Graf_12_19">#N/A</definedName>
    <definedName name="Graf_12_20">#N/A</definedName>
    <definedName name="Graf_12_21">#N/A</definedName>
    <definedName name="Graf_12_3">#N/A</definedName>
    <definedName name="Graf_12_50">#N/A</definedName>
    <definedName name="Graf_12_50_18">#N/A</definedName>
    <definedName name="Graf_12_50_19">#N/A</definedName>
    <definedName name="Graf_12_50_20">#N/A</definedName>
    <definedName name="Graf_12_50_21">#N/A</definedName>
    <definedName name="Graf_12_50_3">#N/A</definedName>
    <definedName name="Graf_13">#N/A</definedName>
    <definedName name="Graf_13_18">#N/A</definedName>
    <definedName name="Graf_13_19">#N/A</definedName>
    <definedName name="Graf_13_20">#N/A</definedName>
    <definedName name="Graf_13_21">#N/A</definedName>
    <definedName name="Graf_13_3">#N/A</definedName>
    <definedName name="Graf_13_50">#N/A</definedName>
    <definedName name="Graf_13_50_18">#N/A</definedName>
    <definedName name="Graf_13_50_19">#N/A</definedName>
    <definedName name="Graf_13_50_20">#N/A</definedName>
    <definedName name="Graf_13_50_21">#N/A</definedName>
    <definedName name="Graf_13_50_3">#N/A</definedName>
    <definedName name="Graf_14">#N/A</definedName>
    <definedName name="Graf_14_18">#N/A</definedName>
    <definedName name="Graf_14_19">#N/A</definedName>
    <definedName name="Graf_14_20">#N/A</definedName>
    <definedName name="Graf_14_21">#N/A</definedName>
    <definedName name="Graf_14_3">#N/A</definedName>
    <definedName name="Graf_14_50">#N/A</definedName>
    <definedName name="Graf_14_50_18">#N/A</definedName>
    <definedName name="Graf_14_50_19">#N/A</definedName>
    <definedName name="Graf_14_50_20">#N/A</definedName>
    <definedName name="Graf_14_50_21">#N/A</definedName>
    <definedName name="Graf_14_50_3">#N/A</definedName>
    <definedName name="Graf_15">#N/A</definedName>
    <definedName name="Graf_15_18">#N/A</definedName>
    <definedName name="Graf_15_19">#N/A</definedName>
    <definedName name="Graf_15_20">#N/A</definedName>
    <definedName name="Graf_15_21">#N/A</definedName>
    <definedName name="Graf_15_3">#N/A</definedName>
    <definedName name="Graf_15_50">#N/A</definedName>
    <definedName name="Graf_15_50_18">#N/A</definedName>
    <definedName name="Graf_15_50_19">#N/A</definedName>
    <definedName name="Graf_15_50_20">#N/A</definedName>
    <definedName name="Graf_15_50_21">#N/A</definedName>
    <definedName name="Graf_15_50_3">#N/A</definedName>
    <definedName name="Graf_16">#N/A</definedName>
    <definedName name="Graf_16_1">#N/A</definedName>
    <definedName name="Graf_16_18">#N/A</definedName>
    <definedName name="Graf_16_19">#N/A</definedName>
    <definedName name="Graf_16_20">#N/A</definedName>
    <definedName name="Graf_16_21">#N/A</definedName>
    <definedName name="Graf_16_3">#N/A</definedName>
    <definedName name="Graf_16_50">#N/A</definedName>
    <definedName name="Graf_16_50_18">#N/A</definedName>
    <definedName name="Graf_16_50_19">#N/A</definedName>
    <definedName name="Graf_16_50_20">#N/A</definedName>
    <definedName name="Graf_16_50_21">#N/A</definedName>
    <definedName name="Graf_16_50_3">#N/A</definedName>
    <definedName name="Graf_18">#N/A</definedName>
    <definedName name="Graf_18_1">#N/A</definedName>
    <definedName name="Graf_18_18">#N/A</definedName>
    <definedName name="Graf_18_19">#N/A</definedName>
    <definedName name="Graf_18_20">#N/A</definedName>
    <definedName name="Graf_18_21">#N/A</definedName>
    <definedName name="Graf_18_3">#N/A</definedName>
    <definedName name="Graf_18_50">#N/A</definedName>
    <definedName name="Graf_18_50_18">#N/A</definedName>
    <definedName name="Graf_18_50_19">#N/A</definedName>
    <definedName name="Graf_18_50_20">#N/A</definedName>
    <definedName name="Graf_18_50_21">#N/A</definedName>
    <definedName name="Graf_18_50_3">#N/A</definedName>
    <definedName name="Graf_19">#N/A</definedName>
    <definedName name="Graf_19_1">#N/A</definedName>
    <definedName name="Graf_19_18">#N/A</definedName>
    <definedName name="Graf_19_19">#N/A</definedName>
    <definedName name="Graf_19_20">#N/A</definedName>
    <definedName name="Graf_19_21">#N/A</definedName>
    <definedName name="Graf_19_3">#N/A</definedName>
    <definedName name="Graf_19_50">#N/A</definedName>
    <definedName name="Graf_19_50_18">#N/A</definedName>
    <definedName name="Graf_19_50_19">#N/A</definedName>
    <definedName name="Graf_19_50_20">#N/A</definedName>
    <definedName name="Graf_19_50_21">#N/A</definedName>
    <definedName name="Graf_19_50_3">#N/A</definedName>
    <definedName name="Graf_20">#N/A</definedName>
    <definedName name="Graf_20_1">#N/A</definedName>
    <definedName name="Graf_20_18">#N/A</definedName>
    <definedName name="Graf_20_19">#N/A</definedName>
    <definedName name="Graf_20_20">#N/A</definedName>
    <definedName name="Graf_20_21">#N/A</definedName>
    <definedName name="Graf_20_3">#N/A</definedName>
    <definedName name="Graf_20_50">#N/A</definedName>
    <definedName name="Graf_20_50_18">#N/A</definedName>
    <definedName name="Graf_20_50_19">#N/A</definedName>
    <definedName name="Graf_20_50_20">#N/A</definedName>
    <definedName name="Graf_20_50_21">#N/A</definedName>
    <definedName name="Graf_20_50_3">#N/A</definedName>
    <definedName name="Graf_21">#N/A</definedName>
    <definedName name="Graf_21_1">#N/A</definedName>
    <definedName name="Graf_21_18">#N/A</definedName>
    <definedName name="Graf_21_19">#N/A</definedName>
    <definedName name="Graf_21_20">#N/A</definedName>
    <definedName name="Graf_21_21">#N/A</definedName>
    <definedName name="Graf_21_3">#N/A</definedName>
    <definedName name="Graf_21_50">#N/A</definedName>
    <definedName name="Graf_21_50_18">#N/A</definedName>
    <definedName name="Graf_21_50_19">#N/A</definedName>
    <definedName name="Graf_21_50_20">#N/A</definedName>
    <definedName name="Graf_21_50_21">#N/A</definedName>
    <definedName name="Graf_21_50_3">#N/A</definedName>
    <definedName name="Graf_22">#N/A</definedName>
    <definedName name="Graf_22_18">#N/A</definedName>
    <definedName name="Graf_22_19">#N/A</definedName>
    <definedName name="Graf_22_20">#N/A</definedName>
    <definedName name="Graf_22_21">#N/A</definedName>
    <definedName name="Graf_22_3">#N/A</definedName>
    <definedName name="Graf_22_50">#N/A</definedName>
    <definedName name="Graf_22_50_18">#N/A</definedName>
    <definedName name="Graf_22_50_19">#N/A</definedName>
    <definedName name="Graf_22_50_20">#N/A</definedName>
    <definedName name="Graf_22_50_21">#N/A</definedName>
    <definedName name="Graf_22_50_3">#N/A</definedName>
    <definedName name="Graf_23">#N/A</definedName>
    <definedName name="Graf_23_18">#N/A</definedName>
    <definedName name="Graf_23_19">#N/A</definedName>
    <definedName name="Graf_23_20">#N/A</definedName>
    <definedName name="Graf_23_21">#N/A</definedName>
    <definedName name="Graf_23_3">#N/A</definedName>
    <definedName name="Graf_23_50">#N/A</definedName>
    <definedName name="Graf_23_50_18">#N/A</definedName>
    <definedName name="Graf_23_50_19">#N/A</definedName>
    <definedName name="Graf_23_50_20">#N/A</definedName>
    <definedName name="Graf_23_50_21">#N/A</definedName>
    <definedName name="Graf_23_50_3">#N/A</definedName>
    <definedName name="Graf_24">#N/A</definedName>
    <definedName name="Graf_24_18">#N/A</definedName>
    <definedName name="Graf_24_19">#N/A</definedName>
    <definedName name="Graf_24_20">#N/A</definedName>
    <definedName name="Graf_24_21">#N/A</definedName>
    <definedName name="Graf_24_3">#N/A</definedName>
    <definedName name="Graf_24_50">#N/A</definedName>
    <definedName name="Graf_24_50_18">#N/A</definedName>
    <definedName name="Graf_24_50_19">#N/A</definedName>
    <definedName name="Graf_24_50_20">#N/A</definedName>
    <definedName name="Graf_24_50_21">#N/A</definedName>
    <definedName name="Graf_24_50_3">#N/A</definedName>
    <definedName name="Graf_3">#N/A</definedName>
    <definedName name="Graf_3_18">#N/A</definedName>
    <definedName name="Graf_3_19">#N/A</definedName>
    <definedName name="Graf_3_20">#N/A</definedName>
    <definedName name="Graf_3_21">#N/A</definedName>
    <definedName name="Graf_3_3">#N/A</definedName>
    <definedName name="Graf_3_50">#N/A</definedName>
    <definedName name="Graf_3_50_18">#N/A</definedName>
    <definedName name="Graf_3_50_19">#N/A</definedName>
    <definedName name="Graf_3_50_20">#N/A</definedName>
    <definedName name="Graf_3_50_21">#N/A</definedName>
    <definedName name="Graf_3_50_3">#N/A</definedName>
    <definedName name="Graf_38">#N/A</definedName>
    <definedName name="Graf_39">#N/A</definedName>
    <definedName name="Graf_39_18">#N/A</definedName>
    <definedName name="Graf_39_19">#N/A</definedName>
    <definedName name="Graf_39_20">#N/A</definedName>
    <definedName name="Graf_39_21">#N/A</definedName>
    <definedName name="Graf_39_3">#N/A</definedName>
    <definedName name="Graf_39_50">#N/A</definedName>
    <definedName name="Graf_39_50_18">#N/A</definedName>
    <definedName name="Graf_39_50_19">#N/A</definedName>
    <definedName name="Graf_39_50_20">#N/A</definedName>
    <definedName name="Graf_39_50_21">#N/A</definedName>
    <definedName name="Graf_39_50_3">#N/A</definedName>
    <definedName name="Graf_40">#N/A</definedName>
    <definedName name="Graf_41">#N/A</definedName>
    <definedName name="Graf_41_18">#N/A</definedName>
    <definedName name="Graf_41_19">#N/A</definedName>
    <definedName name="Graf_41_20">#N/A</definedName>
    <definedName name="Graf_41_21">#N/A</definedName>
    <definedName name="Graf_41_3">#N/A</definedName>
    <definedName name="Graf_41_50">#N/A</definedName>
    <definedName name="Graf_41_50_18">#N/A</definedName>
    <definedName name="Graf_41_50_19">#N/A</definedName>
    <definedName name="Graf_41_50_20">#N/A</definedName>
    <definedName name="Graf_41_50_21">#N/A</definedName>
    <definedName name="Graf_41_50_3">#N/A</definedName>
    <definedName name="Graf_42">#N/A</definedName>
    <definedName name="Graf_50">#N/A</definedName>
    <definedName name="Graf_50_18">#N/A</definedName>
    <definedName name="Graf_50_19">#N/A</definedName>
    <definedName name="Graf_50_20">#N/A</definedName>
    <definedName name="Graf_50_21">#N/A</definedName>
    <definedName name="Graf_50_3">#N/A</definedName>
    <definedName name="graf1">#N/A</definedName>
    <definedName name="graf1_1">#N/A</definedName>
    <definedName name="graf1_1_18">#N/A</definedName>
    <definedName name="graf1_1_19">#N/A</definedName>
    <definedName name="graf1_1_20">#N/A</definedName>
    <definedName name="graf1_1_21">#N/A</definedName>
    <definedName name="graf1_1_3">#N/A</definedName>
    <definedName name="graf1_11">#N/A</definedName>
    <definedName name="graf1_11_1">#N/A</definedName>
    <definedName name="graf1_11_18">#N/A</definedName>
    <definedName name="graf1_11_19">#N/A</definedName>
    <definedName name="graf1_11_20">#N/A</definedName>
    <definedName name="graf1_11_21">#N/A</definedName>
    <definedName name="graf1_11_3">#N/A</definedName>
    <definedName name="graf1_11_50">#N/A</definedName>
    <definedName name="graf1_11_50_18">#N/A</definedName>
    <definedName name="graf1_11_50_19">#N/A</definedName>
    <definedName name="graf1_11_50_20">#N/A</definedName>
    <definedName name="graf1_11_50_21">#N/A</definedName>
    <definedName name="graf1_11_50_3">#N/A</definedName>
    <definedName name="graf1_12">#N/A</definedName>
    <definedName name="graf1_12_1">#N/A</definedName>
    <definedName name="graf1_12_18">#N/A</definedName>
    <definedName name="graf1_12_19">#N/A</definedName>
    <definedName name="graf1_12_20">#N/A</definedName>
    <definedName name="graf1_12_21">#N/A</definedName>
    <definedName name="graf1_12_3">#N/A</definedName>
    <definedName name="graf1_12_50">#N/A</definedName>
    <definedName name="graf1_12_50_18">#N/A</definedName>
    <definedName name="graf1_12_50_19">#N/A</definedName>
    <definedName name="graf1_12_50_20">#N/A</definedName>
    <definedName name="graf1_12_50_21">#N/A</definedName>
    <definedName name="graf1_12_50_3">#N/A</definedName>
    <definedName name="graf1_13">#N/A</definedName>
    <definedName name="graf1_13_18">#N/A</definedName>
    <definedName name="graf1_13_19">#N/A</definedName>
    <definedName name="graf1_13_20">#N/A</definedName>
    <definedName name="graf1_13_21">#N/A</definedName>
    <definedName name="graf1_13_3">#N/A</definedName>
    <definedName name="graf1_13_50">#N/A</definedName>
    <definedName name="graf1_13_50_18">#N/A</definedName>
    <definedName name="graf1_13_50_19">#N/A</definedName>
    <definedName name="graf1_13_50_20">#N/A</definedName>
    <definedName name="graf1_13_50_21">#N/A</definedName>
    <definedName name="graf1_13_50_3">#N/A</definedName>
    <definedName name="graf1_14">#N/A</definedName>
    <definedName name="graf1_14_18">#N/A</definedName>
    <definedName name="graf1_14_19">#N/A</definedName>
    <definedName name="graf1_14_20">#N/A</definedName>
    <definedName name="graf1_14_21">#N/A</definedName>
    <definedName name="graf1_14_3">#N/A</definedName>
    <definedName name="graf1_14_50">#N/A</definedName>
    <definedName name="graf1_14_50_18">#N/A</definedName>
    <definedName name="graf1_14_50_19">#N/A</definedName>
    <definedName name="graf1_14_50_20">#N/A</definedName>
    <definedName name="graf1_14_50_21">#N/A</definedName>
    <definedName name="graf1_14_50_3">#N/A</definedName>
    <definedName name="graf1_15">#N/A</definedName>
    <definedName name="graf1_15_18">#N/A</definedName>
    <definedName name="graf1_15_19">#N/A</definedName>
    <definedName name="graf1_15_20">#N/A</definedName>
    <definedName name="graf1_15_21">#N/A</definedName>
    <definedName name="graf1_15_3">#N/A</definedName>
    <definedName name="graf1_15_50">#N/A</definedName>
    <definedName name="graf1_15_50_18">#N/A</definedName>
    <definedName name="graf1_15_50_19">#N/A</definedName>
    <definedName name="graf1_15_50_20">#N/A</definedName>
    <definedName name="graf1_15_50_21">#N/A</definedName>
    <definedName name="graf1_15_50_3">#N/A</definedName>
    <definedName name="graf1_16">#N/A</definedName>
    <definedName name="graf1_16_1">#N/A</definedName>
    <definedName name="graf1_16_18">#N/A</definedName>
    <definedName name="graf1_16_19">#N/A</definedName>
    <definedName name="graf1_16_20">#N/A</definedName>
    <definedName name="graf1_16_21">#N/A</definedName>
    <definedName name="graf1_16_3">#N/A</definedName>
    <definedName name="graf1_16_50">#N/A</definedName>
    <definedName name="graf1_16_50_18">#N/A</definedName>
    <definedName name="graf1_16_50_19">#N/A</definedName>
    <definedName name="graf1_16_50_20">#N/A</definedName>
    <definedName name="graf1_16_50_21">#N/A</definedName>
    <definedName name="graf1_16_50_3">#N/A</definedName>
    <definedName name="graf1_18">#N/A</definedName>
    <definedName name="graf1_18_1">#N/A</definedName>
    <definedName name="graf1_18_18">#N/A</definedName>
    <definedName name="graf1_18_19">#N/A</definedName>
    <definedName name="graf1_18_20">#N/A</definedName>
    <definedName name="graf1_18_21">#N/A</definedName>
    <definedName name="graf1_18_3">#N/A</definedName>
    <definedName name="graf1_18_50">#N/A</definedName>
    <definedName name="graf1_18_50_18">#N/A</definedName>
    <definedName name="graf1_18_50_19">#N/A</definedName>
    <definedName name="graf1_18_50_20">#N/A</definedName>
    <definedName name="graf1_18_50_21">#N/A</definedName>
    <definedName name="graf1_18_50_3">#N/A</definedName>
    <definedName name="graf1_19">#N/A</definedName>
    <definedName name="graf1_19_1">#N/A</definedName>
    <definedName name="graf1_19_18">#N/A</definedName>
    <definedName name="graf1_19_19">#N/A</definedName>
    <definedName name="graf1_19_20">#N/A</definedName>
    <definedName name="graf1_19_21">#N/A</definedName>
    <definedName name="graf1_19_3">#N/A</definedName>
    <definedName name="graf1_19_50">#N/A</definedName>
    <definedName name="graf1_19_50_18">#N/A</definedName>
    <definedName name="graf1_19_50_19">#N/A</definedName>
    <definedName name="graf1_19_50_20">#N/A</definedName>
    <definedName name="graf1_19_50_21">#N/A</definedName>
    <definedName name="graf1_19_50_3">#N/A</definedName>
    <definedName name="graf1_20">#N/A</definedName>
    <definedName name="graf1_20_1">#N/A</definedName>
    <definedName name="graf1_20_18">#N/A</definedName>
    <definedName name="graf1_20_19">#N/A</definedName>
    <definedName name="graf1_20_20">#N/A</definedName>
    <definedName name="graf1_20_21">#N/A</definedName>
    <definedName name="graf1_20_3">#N/A</definedName>
    <definedName name="graf1_20_50">#N/A</definedName>
    <definedName name="graf1_20_50_18">#N/A</definedName>
    <definedName name="graf1_20_50_19">#N/A</definedName>
    <definedName name="graf1_20_50_20">#N/A</definedName>
    <definedName name="graf1_20_50_21">#N/A</definedName>
    <definedName name="graf1_20_50_3">#N/A</definedName>
    <definedName name="graf1_21">#N/A</definedName>
    <definedName name="graf1_21_1">#N/A</definedName>
    <definedName name="graf1_21_18">#N/A</definedName>
    <definedName name="graf1_21_19">#N/A</definedName>
    <definedName name="graf1_21_20">#N/A</definedName>
    <definedName name="graf1_21_21">#N/A</definedName>
    <definedName name="graf1_21_3">#N/A</definedName>
    <definedName name="graf1_21_50">#N/A</definedName>
    <definedName name="graf1_21_50_18">#N/A</definedName>
    <definedName name="graf1_21_50_19">#N/A</definedName>
    <definedName name="graf1_21_50_20">#N/A</definedName>
    <definedName name="graf1_21_50_21">#N/A</definedName>
    <definedName name="graf1_21_50_3">#N/A</definedName>
    <definedName name="graf1_22">#N/A</definedName>
    <definedName name="graf1_22_18">#N/A</definedName>
    <definedName name="graf1_22_19">#N/A</definedName>
    <definedName name="graf1_22_20">#N/A</definedName>
    <definedName name="graf1_22_21">#N/A</definedName>
    <definedName name="graf1_22_3">#N/A</definedName>
    <definedName name="graf1_22_50">#N/A</definedName>
    <definedName name="graf1_22_50_18">#N/A</definedName>
    <definedName name="graf1_22_50_19">#N/A</definedName>
    <definedName name="graf1_22_50_20">#N/A</definedName>
    <definedName name="graf1_22_50_21">#N/A</definedName>
    <definedName name="graf1_22_50_3">#N/A</definedName>
    <definedName name="graf1_23">#N/A</definedName>
    <definedName name="graf1_23_18">#N/A</definedName>
    <definedName name="graf1_23_19">#N/A</definedName>
    <definedName name="graf1_23_20">#N/A</definedName>
    <definedName name="graf1_23_21">#N/A</definedName>
    <definedName name="graf1_23_3">#N/A</definedName>
    <definedName name="graf1_23_50">#N/A</definedName>
    <definedName name="graf1_23_50_18">#N/A</definedName>
    <definedName name="graf1_23_50_19">#N/A</definedName>
    <definedName name="graf1_23_50_20">#N/A</definedName>
    <definedName name="graf1_23_50_21">#N/A</definedName>
    <definedName name="graf1_23_50_3">#N/A</definedName>
    <definedName name="graf1_24">#N/A</definedName>
    <definedName name="graf1_24_18">#N/A</definedName>
    <definedName name="graf1_24_19">#N/A</definedName>
    <definedName name="graf1_24_20">#N/A</definedName>
    <definedName name="graf1_24_21">#N/A</definedName>
    <definedName name="graf1_24_3">#N/A</definedName>
    <definedName name="graf1_24_50">#N/A</definedName>
    <definedName name="graf1_24_50_18">#N/A</definedName>
    <definedName name="graf1_24_50_19">#N/A</definedName>
    <definedName name="graf1_24_50_20">#N/A</definedName>
    <definedName name="graf1_24_50_21">#N/A</definedName>
    <definedName name="graf1_24_50_3">#N/A</definedName>
    <definedName name="graf1_3">#N/A</definedName>
    <definedName name="graf1_3_18">#N/A</definedName>
    <definedName name="graf1_3_19">#N/A</definedName>
    <definedName name="graf1_3_20">#N/A</definedName>
    <definedName name="graf1_3_21">#N/A</definedName>
    <definedName name="graf1_3_3">#N/A</definedName>
    <definedName name="graf1_3_50">#N/A</definedName>
    <definedName name="graf1_3_50_18">#N/A</definedName>
    <definedName name="graf1_3_50_19">#N/A</definedName>
    <definedName name="graf1_3_50_20">#N/A</definedName>
    <definedName name="graf1_3_50_21">#N/A</definedName>
    <definedName name="graf1_3_50_3">#N/A</definedName>
    <definedName name="graf1_38">#N/A</definedName>
    <definedName name="graf1_39">#N/A</definedName>
    <definedName name="graf1_39_18">#N/A</definedName>
    <definedName name="graf1_39_19">#N/A</definedName>
    <definedName name="graf1_39_20">#N/A</definedName>
    <definedName name="graf1_39_21">#N/A</definedName>
    <definedName name="graf1_39_3">#N/A</definedName>
    <definedName name="graf1_39_50">#N/A</definedName>
    <definedName name="graf1_39_50_18">#N/A</definedName>
    <definedName name="graf1_39_50_19">#N/A</definedName>
    <definedName name="graf1_39_50_20">#N/A</definedName>
    <definedName name="graf1_39_50_21">#N/A</definedName>
    <definedName name="graf1_39_50_3">#N/A</definedName>
    <definedName name="graf1_40">#N/A</definedName>
    <definedName name="graf1_41">#N/A</definedName>
    <definedName name="graf1_41_18">#N/A</definedName>
    <definedName name="graf1_41_19">#N/A</definedName>
    <definedName name="graf1_41_20">#N/A</definedName>
    <definedName name="graf1_41_21">#N/A</definedName>
    <definedName name="graf1_41_3">#N/A</definedName>
    <definedName name="graf1_41_50">#N/A</definedName>
    <definedName name="graf1_41_50_18">#N/A</definedName>
    <definedName name="graf1_41_50_19">#N/A</definedName>
    <definedName name="graf1_41_50_20">#N/A</definedName>
    <definedName name="graf1_41_50_21">#N/A</definedName>
    <definedName name="graf1_41_50_3">#N/A</definedName>
    <definedName name="graf1_42">#N/A</definedName>
    <definedName name="graf1_50">#N/A</definedName>
    <definedName name="graf1_50_18">#N/A</definedName>
    <definedName name="graf1_50_19">#N/A</definedName>
    <definedName name="graf1_50_20">#N/A</definedName>
    <definedName name="graf1_50_21">#N/A</definedName>
    <definedName name="graf1_50_3">#N/A</definedName>
    <definedName name="gross05" localSheetId="3">'[42]Report 2005 (2)'!$A$2:$AP$97</definedName>
    <definedName name="gross05">#REF!</definedName>
    <definedName name="gross05_1">#N/A</definedName>
    <definedName name="gross05_1_3">NA()</definedName>
    <definedName name="gross05_12">#N/A</definedName>
    <definedName name="gross05_12_3">NA()</definedName>
    <definedName name="gross05_13">#N/A</definedName>
    <definedName name="gross05_13_3">NA()</definedName>
    <definedName name="gross05_14">#N/A</definedName>
    <definedName name="gross05_14_3">NA()</definedName>
    <definedName name="gross05_15">#N/A</definedName>
    <definedName name="gross05_15_3">NA()</definedName>
    <definedName name="gross05_18">#N/A</definedName>
    <definedName name="gross05_18_1">NA()</definedName>
    <definedName name="gross05_19">#N/A</definedName>
    <definedName name="gross05_19_1">NA()</definedName>
    <definedName name="gross05_20">#N/A</definedName>
    <definedName name="gross05_20_1">NA()</definedName>
    <definedName name="gross05_21">#N/A</definedName>
    <definedName name="gross05_21_1">NA()</definedName>
    <definedName name="gross05_22">#N/A</definedName>
    <definedName name="gross05_22_3">NA()</definedName>
    <definedName name="gross05_23">#N/A</definedName>
    <definedName name="gross05_23_3">NA()</definedName>
    <definedName name="gross05_24">#N/A</definedName>
    <definedName name="gross05_24_3">NA()</definedName>
    <definedName name="gross05_3">#N/A</definedName>
    <definedName name="gross05_3_3">NA()</definedName>
    <definedName name="gross05_38">NA()</definedName>
    <definedName name="gross05_40">NA()</definedName>
    <definedName name="GrossPrice" localSheetId="3">#REF!</definedName>
    <definedName name="GrossPrice">#REF!</definedName>
    <definedName name="Group">#REF!</definedName>
    <definedName name="Groups">#REF!</definedName>
    <definedName name="H._1">#N/A</definedName>
    <definedName name="H._1_3">NA()</definedName>
    <definedName name="H._12">#N/A</definedName>
    <definedName name="H._12_3">NA()</definedName>
    <definedName name="H._13">#N/A</definedName>
    <definedName name="H._13_3">NA()</definedName>
    <definedName name="H._14">#N/A</definedName>
    <definedName name="H._14_3">NA()</definedName>
    <definedName name="H._15">#N/A</definedName>
    <definedName name="H._15_3">NA()</definedName>
    <definedName name="H._16">#N/A</definedName>
    <definedName name="H._16_1">NA()</definedName>
    <definedName name="H._18">#N/A</definedName>
    <definedName name="H._18_1">NA()</definedName>
    <definedName name="H._19">#N/A</definedName>
    <definedName name="H._19_1">NA()</definedName>
    <definedName name="H._2">#N/A</definedName>
    <definedName name="H._2_3">NA()</definedName>
    <definedName name="H._3">#N/A</definedName>
    <definedName name="H._3_3">NA()</definedName>
    <definedName name="H._40_3">NA()</definedName>
    <definedName name="H._41_1">NA()</definedName>
    <definedName name="h_1">#N/A</definedName>
    <definedName name="h_1_3">NA()</definedName>
    <definedName name="h_12">#N/A</definedName>
    <definedName name="h_12_3">NA()</definedName>
    <definedName name="h_13">#N/A</definedName>
    <definedName name="h_13_3">NA()</definedName>
    <definedName name="h_14">#N/A</definedName>
    <definedName name="h_14_3">NA()</definedName>
    <definedName name="h_15">#N/A</definedName>
    <definedName name="h_15_3">NA()</definedName>
    <definedName name="h_18">#N/A</definedName>
    <definedName name="h_18_1">NA()</definedName>
    <definedName name="h_19">#N/A</definedName>
    <definedName name="h_19_1">NA()</definedName>
    <definedName name="h_38">NA()</definedName>
    <definedName name="haahh" hidden="1">{"Valuation",#N/A,TRUE,"Valuation Summary";"Financial Statements",#N/A,TRUE,"Results";"Results",#N/A,TRUE,"Results";"Ratios",#N/A,TRUE,"Results";"P2 Summary",#N/A,TRUE,"Results"}</definedName>
    <definedName name="haahh_1" hidden="1">{"Valuation",#N/A,TRUE,"Valuation Summary";"Financial Statements",#N/A,TRUE,"Results";"Results",#N/A,TRUE,"Results";"Ratios",#N/A,TRUE,"Results";"P2 Summary",#N/A,TRUE,"Results"}</definedName>
    <definedName name="haahh_1_1" hidden="1">{"Valuation",#N/A,TRUE,"Valuation Summary";"Financial Statements",#N/A,TRUE,"Results";"Results",#N/A,TRUE,"Results";"Ratios",#N/A,TRUE,"Results";"P2 Summary",#N/A,TRUE,"Results"}</definedName>
    <definedName name="haahh_1_2" hidden="1">{"Valuation",#N/A,TRUE,"Valuation Summary";"Financial Statements",#N/A,TRUE,"Results";"Results",#N/A,TRUE,"Results";"Ratios",#N/A,TRUE,"Results";"P2 Summary",#N/A,TRUE,"Results"}</definedName>
    <definedName name="haahh_1_3" hidden="1">{"Valuation",#N/A,TRUE,"Valuation Summary";"Financial Statements",#N/A,TRUE,"Results";"Results",#N/A,TRUE,"Results";"Ratios",#N/A,TRUE,"Results";"P2 Summary",#N/A,TRUE,"Results"}</definedName>
    <definedName name="haahh_1_4" hidden="1">{"Valuation",#N/A,TRUE,"Valuation Summary";"Financial Statements",#N/A,TRUE,"Results";"Results",#N/A,TRUE,"Results";"Ratios",#N/A,TRUE,"Results";"P2 Summary",#N/A,TRUE,"Results"}</definedName>
    <definedName name="haahh_2" hidden="1">{"Valuation",#N/A,TRUE,"Valuation Summary";"Financial Statements",#N/A,TRUE,"Results";"Results",#N/A,TRUE,"Results";"Ratios",#N/A,TRUE,"Results";"P2 Summary",#N/A,TRUE,"Results"}</definedName>
    <definedName name="haahh_2_1" hidden="1">{"Valuation",#N/A,TRUE,"Valuation Summary";"Financial Statements",#N/A,TRUE,"Results";"Results",#N/A,TRUE,"Results";"Ratios",#N/A,TRUE,"Results";"P2 Summary",#N/A,TRUE,"Results"}</definedName>
    <definedName name="haahh_2_2" hidden="1">{"Valuation",#N/A,TRUE,"Valuation Summary";"Financial Statements",#N/A,TRUE,"Results";"Results",#N/A,TRUE,"Results";"Ratios",#N/A,TRUE,"Results";"P2 Summary",#N/A,TRUE,"Results"}</definedName>
    <definedName name="haahh_2_3" hidden="1">{"Valuation",#N/A,TRUE,"Valuation Summary";"Financial Statements",#N/A,TRUE,"Results";"Results",#N/A,TRUE,"Results";"Ratios",#N/A,TRUE,"Results";"P2 Summary",#N/A,TRUE,"Results"}</definedName>
    <definedName name="haahh_2_4" hidden="1">{"Valuation",#N/A,TRUE,"Valuation Summary";"Financial Statements",#N/A,TRUE,"Results";"Results",#N/A,TRUE,"Results";"Ratios",#N/A,TRUE,"Results";"P2 Summary",#N/A,TRUE,"Results"}</definedName>
    <definedName name="haahh_3" hidden="1">{"Valuation",#N/A,TRUE,"Valuation Summary";"Financial Statements",#N/A,TRUE,"Results";"Results",#N/A,TRUE,"Results";"Ratios",#N/A,TRUE,"Results";"P2 Summary",#N/A,TRUE,"Results"}</definedName>
    <definedName name="haahh_4" hidden="1">{"Valuation",#N/A,TRUE,"Valuation Summary";"Financial Statements",#N/A,TRUE,"Results";"Results",#N/A,TRUE,"Results";"Ratios",#N/A,TRUE,"Results";"P2 Summary",#N/A,TRUE,"Results"}</definedName>
    <definedName name="haahh_5" hidden="1">{"Valuation",#N/A,TRUE,"Valuation Summary";"Financial Statements",#N/A,TRUE,"Results";"Results",#N/A,TRUE,"Results";"Ratios",#N/A,TRUE,"Results";"P2 Summary",#N/A,TRUE,"Results"}</definedName>
    <definedName name="haha"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1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1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1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1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2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2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2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2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_5"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hahahaha" hidden="1">{"Valuation",#N/A,TRUE,"Valuation Summary";"Financial Statements",#N/A,TRUE,"Results";"Results",#N/A,TRUE,"Results";"Ratios",#N/A,TRUE,"Results";"P2 Summary",#N/A,TRUE,"Results";"Historical data",#N/A,TRUE,"Historical Data";"P1 Inputs",#N/A,TRUE,"Forecast Drivers";"P2 Inputs",#N/A,TRUE,"Forecast Drivers"}</definedName>
    <definedName name="hahahaha_1" hidden="1">{"Valuation",#N/A,TRUE,"Valuation Summary";"Financial Statements",#N/A,TRUE,"Results";"Results",#N/A,TRUE,"Results";"Ratios",#N/A,TRUE,"Results";"P2 Summary",#N/A,TRUE,"Results";"Historical data",#N/A,TRUE,"Historical Data";"P1 Inputs",#N/A,TRUE,"Forecast Drivers";"P2 Inputs",#N/A,TRUE,"Forecast Drivers"}</definedName>
    <definedName name="hahahaha_1_1" hidden="1">{"Valuation",#N/A,TRUE,"Valuation Summary";"Financial Statements",#N/A,TRUE,"Results";"Results",#N/A,TRUE,"Results";"Ratios",#N/A,TRUE,"Results";"P2 Summary",#N/A,TRUE,"Results";"Historical data",#N/A,TRUE,"Historical Data";"P1 Inputs",#N/A,TRUE,"Forecast Drivers";"P2 Inputs",#N/A,TRUE,"Forecast Drivers"}</definedName>
    <definedName name="hahahaha_1_2" hidden="1">{"Valuation",#N/A,TRUE,"Valuation Summary";"Financial Statements",#N/A,TRUE,"Results";"Results",#N/A,TRUE,"Results";"Ratios",#N/A,TRUE,"Results";"P2 Summary",#N/A,TRUE,"Results";"Historical data",#N/A,TRUE,"Historical Data";"P1 Inputs",#N/A,TRUE,"Forecast Drivers";"P2 Inputs",#N/A,TRUE,"Forecast Drivers"}</definedName>
    <definedName name="hahahaha_1_3" hidden="1">{"Valuation",#N/A,TRUE,"Valuation Summary";"Financial Statements",#N/A,TRUE,"Results";"Results",#N/A,TRUE,"Results";"Ratios",#N/A,TRUE,"Results";"P2 Summary",#N/A,TRUE,"Results";"Historical data",#N/A,TRUE,"Historical Data";"P1 Inputs",#N/A,TRUE,"Forecast Drivers";"P2 Inputs",#N/A,TRUE,"Forecast Drivers"}</definedName>
    <definedName name="hahahaha_1_4" hidden="1">{"Valuation",#N/A,TRUE,"Valuation Summary";"Financial Statements",#N/A,TRUE,"Results";"Results",#N/A,TRUE,"Results";"Ratios",#N/A,TRUE,"Results";"P2 Summary",#N/A,TRUE,"Results";"Historical data",#N/A,TRUE,"Historical Data";"P1 Inputs",#N/A,TRUE,"Forecast Drivers";"P2 Inputs",#N/A,TRUE,"Forecast Drivers"}</definedName>
    <definedName name="hahahaha_2" hidden="1">{"Valuation",#N/A,TRUE,"Valuation Summary";"Financial Statements",#N/A,TRUE,"Results";"Results",#N/A,TRUE,"Results";"Ratios",#N/A,TRUE,"Results";"P2 Summary",#N/A,TRUE,"Results";"Historical data",#N/A,TRUE,"Historical Data";"P1 Inputs",#N/A,TRUE,"Forecast Drivers";"P2 Inputs",#N/A,TRUE,"Forecast Drivers"}</definedName>
    <definedName name="hahahaha_2_1" hidden="1">{"Valuation",#N/A,TRUE,"Valuation Summary";"Financial Statements",#N/A,TRUE,"Results";"Results",#N/A,TRUE,"Results";"Ratios",#N/A,TRUE,"Results";"P2 Summary",#N/A,TRUE,"Results";"Historical data",#N/A,TRUE,"Historical Data";"P1 Inputs",#N/A,TRUE,"Forecast Drivers";"P2 Inputs",#N/A,TRUE,"Forecast Drivers"}</definedName>
    <definedName name="hahahaha_2_2" hidden="1">{"Valuation",#N/A,TRUE,"Valuation Summary";"Financial Statements",#N/A,TRUE,"Results";"Results",#N/A,TRUE,"Results";"Ratios",#N/A,TRUE,"Results";"P2 Summary",#N/A,TRUE,"Results";"Historical data",#N/A,TRUE,"Historical Data";"P1 Inputs",#N/A,TRUE,"Forecast Drivers";"P2 Inputs",#N/A,TRUE,"Forecast Drivers"}</definedName>
    <definedName name="hahahaha_2_3" hidden="1">{"Valuation",#N/A,TRUE,"Valuation Summary";"Financial Statements",#N/A,TRUE,"Results";"Results",#N/A,TRUE,"Results";"Ratios",#N/A,TRUE,"Results";"P2 Summary",#N/A,TRUE,"Results";"Historical data",#N/A,TRUE,"Historical Data";"P1 Inputs",#N/A,TRUE,"Forecast Drivers";"P2 Inputs",#N/A,TRUE,"Forecast Drivers"}</definedName>
    <definedName name="hahahaha_2_4" hidden="1">{"Valuation",#N/A,TRUE,"Valuation Summary";"Financial Statements",#N/A,TRUE,"Results";"Results",#N/A,TRUE,"Results";"Ratios",#N/A,TRUE,"Results";"P2 Summary",#N/A,TRUE,"Results";"Historical data",#N/A,TRUE,"Historical Data";"P1 Inputs",#N/A,TRUE,"Forecast Drivers";"P2 Inputs",#N/A,TRUE,"Forecast Drivers"}</definedName>
    <definedName name="hahahaha_3" hidden="1">{"Valuation",#N/A,TRUE,"Valuation Summary";"Financial Statements",#N/A,TRUE,"Results";"Results",#N/A,TRUE,"Results";"Ratios",#N/A,TRUE,"Results";"P2 Summary",#N/A,TRUE,"Results";"Historical data",#N/A,TRUE,"Historical Data";"P1 Inputs",#N/A,TRUE,"Forecast Drivers";"P2 Inputs",#N/A,TRUE,"Forecast Drivers"}</definedName>
    <definedName name="hahahaha_4" hidden="1">{"Valuation",#N/A,TRUE,"Valuation Summary";"Financial Statements",#N/A,TRUE,"Results";"Results",#N/A,TRUE,"Results";"Ratios",#N/A,TRUE,"Results";"P2 Summary",#N/A,TRUE,"Results";"Historical data",#N/A,TRUE,"Historical Data";"P1 Inputs",#N/A,TRUE,"Forecast Drivers";"P2 Inputs",#N/A,TRUE,"Forecast Drivers"}</definedName>
    <definedName name="hahahaha_5" hidden="1">{"Valuation",#N/A,TRUE,"Valuation Summary";"Financial Statements",#N/A,TRUE,"Results";"Results",#N/A,TRUE,"Results";"Ratios",#N/A,TRUE,"Results";"P2 Summary",#N/A,TRUE,"Results";"Historical data",#N/A,TRUE,"Historical Data";"P1 Inputs",#N/A,TRUE,"Forecast Drivers";"P2 Inputs",#N/A,TRUE,"Forecast Drivers"}</definedName>
    <definedName name="HB" hidden="1">{#N/A,#N/A,FALSE,"List1";#N/A,#N/A,FALSE,"List2";#N/A,#N/A,FALSE,"List3";#N/A,#N/A,FALSE,"List4";#N/A,#N/A,FALSE,"List5";#N/A,#N/A,FALSE,"List11"}</definedName>
    <definedName name="HBIndex" hidden="1">{#N/A,#N/A,FALSE,"List1";#N/A,#N/A,FALSE,"List2";#N/A,#N/A,FALSE,"List3";#N/A,#N/A,FALSE,"List4";#N/A,#N/A,FALSE,"List5";#N/A,#N/A,FALSE,"List11"}</definedName>
    <definedName name="HeadDetCz">"Text 7"</definedName>
    <definedName name="HeadDetEn">"Text 8"</definedName>
    <definedName name="Header">#REF!</definedName>
    <definedName name="Header_Row">ROW(#REF!)</definedName>
    <definedName name="HeadingsBS" localSheetId="10">'311_315'!#REF!</definedName>
    <definedName name="HeadingsBS" localSheetId="9">'Amortizační stupnice-mov.vě'!#REF!</definedName>
    <definedName name="HeadingsBS" localSheetId="11">#REF!</definedName>
    <definedName name="HeadingsBS" localSheetId="4">#REF!</definedName>
    <definedName name="HeadingsBS" localSheetId="3">[27]Languages!$B$131:$E$150</definedName>
    <definedName name="HeadingsBS">#REF!</definedName>
    <definedName name="HeadingsCF" localSheetId="10">'311_315'!#REF!</definedName>
    <definedName name="HeadingsCF" localSheetId="9">'Amortizační stupnice-mov.vě'!#REF!</definedName>
    <definedName name="HeadingsCF" localSheetId="11">#REF!</definedName>
    <definedName name="HeadingsCF" localSheetId="4">#REF!</definedName>
    <definedName name="HeadingsCF" localSheetId="3">[27]Languages!$B$322:$E$334</definedName>
    <definedName name="HeadingsCF">#REF!</definedName>
    <definedName name="HeadingsPL" localSheetId="10">'311_315'!#REF!</definedName>
    <definedName name="HeadingsPL" localSheetId="9">'Amortizační stupnice-mov.vě'!#REF!</definedName>
    <definedName name="HeadingsPL" localSheetId="11">#REF!</definedName>
    <definedName name="HeadingsPL" localSheetId="4">#REF!</definedName>
    <definedName name="HeadingsPL" localSheetId="3">[27]Languages!$B$240:$E$252</definedName>
    <definedName name="HeadingsPL">#REF!</definedName>
    <definedName name="helper">#REF!</definedName>
    <definedName name="helper2">#REF!</definedName>
    <definedName name="hfthdyg">#REF!</definedName>
    <definedName name="hh" hidden="1">{"Valuation - Letter",#N/A,TRUE,"Valuation Summary";"Financial Statements - Letter",#N/A,TRUE,"Results";"Results - Letter",#N/A,TRUE,"Results";"Ratios - Letter",#N/A,TRUE,"Results";"P2 Summary - Letter",#N/A,TRUE,"Results"}</definedName>
    <definedName name="hh_1" hidden="1">{"Valuation - Letter",#N/A,TRUE,"Valuation Summary";"Financial Statements - Letter",#N/A,TRUE,"Results";"Results - Letter",#N/A,TRUE,"Results";"Ratios - Letter",#N/A,TRUE,"Results";"P2 Summary - Letter",#N/A,TRUE,"Results"}</definedName>
    <definedName name="hh_1_1" hidden="1">{"Valuation - Letter",#N/A,TRUE,"Valuation Summary";"Financial Statements - Letter",#N/A,TRUE,"Results";"Results - Letter",#N/A,TRUE,"Results";"Ratios - Letter",#N/A,TRUE,"Results";"P2 Summary - Letter",#N/A,TRUE,"Results"}</definedName>
    <definedName name="hh_1_2" hidden="1">{"Valuation - Letter",#N/A,TRUE,"Valuation Summary";"Financial Statements - Letter",#N/A,TRUE,"Results";"Results - Letter",#N/A,TRUE,"Results";"Ratios - Letter",#N/A,TRUE,"Results";"P2 Summary - Letter",#N/A,TRUE,"Results"}</definedName>
    <definedName name="hh_1_3" hidden="1">{"Valuation - Letter",#N/A,TRUE,"Valuation Summary";"Financial Statements - Letter",#N/A,TRUE,"Results";"Results - Letter",#N/A,TRUE,"Results";"Ratios - Letter",#N/A,TRUE,"Results";"P2 Summary - Letter",#N/A,TRUE,"Results"}</definedName>
    <definedName name="hh_1_4" hidden="1">{"Valuation - Letter",#N/A,TRUE,"Valuation Summary";"Financial Statements - Letter",#N/A,TRUE,"Results";"Results - Letter",#N/A,TRUE,"Results";"Ratios - Letter",#N/A,TRUE,"Results";"P2 Summary - Letter",#N/A,TRUE,"Results"}</definedName>
    <definedName name="hh_2" hidden="1">{"Valuation - Letter",#N/A,TRUE,"Valuation Summary";"Financial Statements - Letter",#N/A,TRUE,"Results";"Results - Letter",#N/A,TRUE,"Results";"Ratios - Letter",#N/A,TRUE,"Results";"P2 Summary - Letter",#N/A,TRUE,"Results"}</definedName>
    <definedName name="hh_2_1" hidden="1">{"Valuation - Letter",#N/A,TRUE,"Valuation Summary";"Financial Statements - Letter",#N/A,TRUE,"Results";"Results - Letter",#N/A,TRUE,"Results";"Ratios - Letter",#N/A,TRUE,"Results";"P2 Summary - Letter",#N/A,TRUE,"Results"}</definedName>
    <definedName name="hh_2_2" hidden="1">{"Valuation - Letter",#N/A,TRUE,"Valuation Summary";"Financial Statements - Letter",#N/A,TRUE,"Results";"Results - Letter",#N/A,TRUE,"Results";"Ratios - Letter",#N/A,TRUE,"Results";"P2 Summary - Letter",#N/A,TRUE,"Results"}</definedName>
    <definedName name="hh_2_3" hidden="1">{"Valuation - Letter",#N/A,TRUE,"Valuation Summary";"Financial Statements - Letter",#N/A,TRUE,"Results";"Results - Letter",#N/A,TRUE,"Results";"Ratios - Letter",#N/A,TRUE,"Results";"P2 Summary - Letter",#N/A,TRUE,"Results"}</definedName>
    <definedName name="hh_2_4" hidden="1">{"Valuation - Letter",#N/A,TRUE,"Valuation Summary";"Financial Statements - Letter",#N/A,TRUE,"Results";"Results - Letter",#N/A,TRUE,"Results";"Ratios - Letter",#N/A,TRUE,"Results";"P2 Summary - Letter",#N/A,TRUE,"Results"}</definedName>
    <definedName name="hh_3" hidden="1">{"Valuation - Letter",#N/A,TRUE,"Valuation Summary";"Financial Statements - Letter",#N/A,TRUE,"Results";"Results - Letter",#N/A,TRUE,"Results";"Ratios - Letter",#N/A,TRUE,"Results";"P2 Summary - Letter",#N/A,TRUE,"Results"}</definedName>
    <definedName name="hh_4" hidden="1">{"Valuation - Letter",#N/A,TRUE,"Valuation Summary";"Financial Statements - Letter",#N/A,TRUE,"Results";"Results - Letter",#N/A,TRUE,"Results";"Ratios - Letter",#N/A,TRUE,"Results";"P2 Summary - Letter",#N/A,TRUE,"Results"}</definedName>
    <definedName name="hh_5" hidden="1">{"Valuation - Letter",#N/A,TRUE,"Valuation Summary";"Financial Statements - Letter",#N/A,TRUE,"Results";"Results - Letter",#N/A,TRUE,"Results";"Ratios - Letter",#N/A,TRUE,"Results";"P2 Summary - Letter",#N/A,TRUE,"Results"}</definedName>
    <definedName name="hmg_pole">#REF!</definedName>
    <definedName name="hn.ExtDb" hidden="1">FALSE</definedName>
    <definedName name="hn.ModelType" hidden="1">"DEAL"</definedName>
    <definedName name="hn.ModelVersion" hidden="1">1</definedName>
    <definedName name="hn.NoUpload" hidden="1">0</definedName>
    <definedName name="hoboj">#N/A</definedName>
    <definedName name="hoboj_1">#N/A</definedName>
    <definedName name="hoboj_1_18">#N/A</definedName>
    <definedName name="hoboj_1_19">#N/A</definedName>
    <definedName name="hoboj_1_20">#N/A</definedName>
    <definedName name="hoboj_1_21">#N/A</definedName>
    <definedName name="hoboj_1_3">#N/A</definedName>
    <definedName name="hoboj_11">#N/A</definedName>
    <definedName name="hoboj_11_1">#N/A</definedName>
    <definedName name="hoboj_11_18">#N/A</definedName>
    <definedName name="hoboj_11_19">#N/A</definedName>
    <definedName name="hoboj_11_20">#N/A</definedName>
    <definedName name="hoboj_11_21">#N/A</definedName>
    <definedName name="hoboj_11_3">#N/A</definedName>
    <definedName name="hoboj_11_50">#N/A</definedName>
    <definedName name="hoboj_11_50_18">#N/A</definedName>
    <definedName name="hoboj_11_50_19">#N/A</definedName>
    <definedName name="hoboj_11_50_20">#N/A</definedName>
    <definedName name="hoboj_11_50_21">#N/A</definedName>
    <definedName name="hoboj_11_50_3">#N/A</definedName>
    <definedName name="hoboj_12">#N/A</definedName>
    <definedName name="hoboj_12_1">#N/A</definedName>
    <definedName name="hoboj_12_18">#N/A</definedName>
    <definedName name="hoboj_12_19">#N/A</definedName>
    <definedName name="hoboj_12_20">#N/A</definedName>
    <definedName name="hoboj_12_21">#N/A</definedName>
    <definedName name="hoboj_12_3">#N/A</definedName>
    <definedName name="hoboj_12_50">#N/A</definedName>
    <definedName name="hoboj_12_50_18">#N/A</definedName>
    <definedName name="hoboj_12_50_19">#N/A</definedName>
    <definedName name="hoboj_12_50_20">#N/A</definedName>
    <definedName name="hoboj_12_50_21">#N/A</definedName>
    <definedName name="hoboj_12_50_3">#N/A</definedName>
    <definedName name="hoboj_13">#N/A</definedName>
    <definedName name="hoboj_13_18">#N/A</definedName>
    <definedName name="hoboj_13_19">#N/A</definedName>
    <definedName name="hoboj_13_20">#N/A</definedName>
    <definedName name="hoboj_13_21">#N/A</definedName>
    <definedName name="hoboj_13_3">#N/A</definedName>
    <definedName name="hoboj_13_50">#N/A</definedName>
    <definedName name="hoboj_13_50_18">#N/A</definedName>
    <definedName name="hoboj_13_50_19">#N/A</definedName>
    <definedName name="hoboj_13_50_20">#N/A</definedName>
    <definedName name="hoboj_13_50_21">#N/A</definedName>
    <definedName name="hoboj_13_50_3">#N/A</definedName>
    <definedName name="hoboj_14">#N/A</definedName>
    <definedName name="hoboj_14_18">#N/A</definedName>
    <definedName name="hoboj_14_19">#N/A</definedName>
    <definedName name="hoboj_14_20">#N/A</definedName>
    <definedName name="hoboj_14_21">#N/A</definedName>
    <definedName name="hoboj_14_3">#N/A</definedName>
    <definedName name="hoboj_14_50">#N/A</definedName>
    <definedName name="hoboj_14_50_18">#N/A</definedName>
    <definedName name="hoboj_14_50_19">#N/A</definedName>
    <definedName name="hoboj_14_50_20">#N/A</definedName>
    <definedName name="hoboj_14_50_21">#N/A</definedName>
    <definedName name="hoboj_14_50_3">#N/A</definedName>
    <definedName name="hoboj_15">#N/A</definedName>
    <definedName name="hoboj_15_18">#N/A</definedName>
    <definedName name="hoboj_15_19">#N/A</definedName>
    <definedName name="hoboj_15_20">#N/A</definedName>
    <definedName name="hoboj_15_21">#N/A</definedName>
    <definedName name="hoboj_15_3">#N/A</definedName>
    <definedName name="hoboj_15_50">#N/A</definedName>
    <definedName name="hoboj_15_50_18">#N/A</definedName>
    <definedName name="hoboj_15_50_19">#N/A</definedName>
    <definedName name="hoboj_15_50_20">#N/A</definedName>
    <definedName name="hoboj_15_50_21">#N/A</definedName>
    <definedName name="hoboj_15_50_3">#N/A</definedName>
    <definedName name="hoboj_16">#N/A</definedName>
    <definedName name="hoboj_16_1">#N/A</definedName>
    <definedName name="hoboj_16_18">#N/A</definedName>
    <definedName name="hoboj_16_19">#N/A</definedName>
    <definedName name="hoboj_16_20">#N/A</definedName>
    <definedName name="hoboj_16_21">#N/A</definedName>
    <definedName name="hoboj_16_3">#N/A</definedName>
    <definedName name="hoboj_16_50">#N/A</definedName>
    <definedName name="hoboj_16_50_18">#N/A</definedName>
    <definedName name="hoboj_16_50_19">#N/A</definedName>
    <definedName name="hoboj_16_50_20">#N/A</definedName>
    <definedName name="hoboj_16_50_21">#N/A</definedName>
    <definedName name="hoboj_16_50_3">#N/A</definedName>
    <definedName name="hoboj_18">#N/A</definedName>
    <definedName name="hoboj_18_1">#N/A</definedName>
    <definedName name="hoboj_18_18">#N/A</definedName>
    <definedName name="hoboj_18_19">#N/A</definedName>
    <definedName name="hoboj_18_20">#N/A</definedName>
    <definedName name="hoboj_18_21">#N/A</definedName>
    <definedName name="hoboj_18_3">#N/A</definedName>
    <definedName name="hoboj_18_50">#N/A</definedName>
    <definedName name="hoboj_18_50_18">#N/A</definedName>
    <definedName name="hoboj_18_50_19">#N/A</definedName>
    <definedName name="hoboj_18_50_20">#N/A</definedName>
    <definedName name="hoboj_18_50_21">#N/A</definedName>
    <definedName name="hoboj_18_50_3">#N/A</definedName>
    <definedName name="hoboj_19">#N/A</definedName>
    <definedName name="hoboj_19_1">#N/A</definedName>
    <definedName name="hoboj_19_18">#N/A</definedName>
    <definedName name="hoboj_19_19">#N/A</definedName>
    <definedName name="hoboj_19_20">#N/A</definedName>
    <definedName name="hoboj_19_21">#N/A</definedName>
    <definedName name="hoboj_19_3">#N/A</definedName>
    <definedName name="hoboj_19_50">#N/A</definedName>
    <definedName name="hoboj_19_50_18">#N/A</definedName>
    <definedName name="hoboj_19_50_19">#N/A</definedName>
    <definedName name="hoboj_19_50_20">#N/A</definedName>
    <definedName name="hoboj_19_50_21">#N/A</definedName>
    <definedName name="hoboj_19_50_3">#N/A</definedName>
    <definedName name="hoboj_20">#N/A</definedName>
    <definedName name="hoboj_20_1">#N/A</definedName>
    <definedName name="hoboj_20_18">#N/A</definedName>
    <definedName name="hoboj_20_19">#N/A</definedName>
    <definedName name="hoboj_20_20">#N/A</definedName>
    <definedName name="hoboj_20_21">#N/A</definedName>
    <definedName name="hoboj_20_3">#N/A</definedName>
    <definedName name="hoboj_20_50">#N/A</definedName>
    <definedName name="hoboj_20_50_18">#N/A</definedName>
    <definedName name="hoboj_20_50_19">#N/A</definedName>
    <definedName name="hoboj_20_50_20">#N/A</definedName>
    <definedName name="hoboj_20_50_21">#N/A</definedName>
    <definedName name="hoboj_20_50_3">#N/A</definedName>
    <definedName name="hoboj_21">#N/A</definedName>
    <definedName name="hoboj_21_1">#N/A</definedName>
    <definedName name="hoboj_21_18">#N/A</definedName>
    <definedName name="hoboj_21_19">#N/A</definedName>
    <definedName name="hoboj_21_20">#N/A</definedName>
    <definedName name="hoboj_21_21">#N/A</definedName>
    <definedName name="hoboj_21_3">#N/A</definedName>
    <definedName name="hoboj_21_50">#N/A</definedName>
    <definedName name="hoboj_21_50_18">#N/A</definedName>
    <definedName name="hoboj_21_50_19">#N/A</definedName>
    <definedName name="hoboj_21_50_20">#N/A</definedName>
    <definedName name="hoboj_21_50_21">#N/A</definedName>
    <definedName name="hoboj_21_50_3">#N/A</definedName>
    <definedName name="hoboj_22">#N/A</definedName>
    <definedName name="hoboj_22_18">#N/A</definedName>
    <definedName name="hoboj_22_19">#N/A</definedName>
    <definedName name="hoboj_22_20">#N/A</definedName>
    <definedName name="hoboj_22_21">#N/A</definedName>
    <definedName name="hoboj_22_3">#N/A</definedName>
    <definedName name="hoboj_22_50">#N/A</definedName>
    <definedName name="hoboj_22_50_18">#N/A</definedName>
    <definedName name="hoboj_22_50_19">#N/A</definedName>
    <definedName name="hoboj_22_50_20">#N/A</definedName>
    <definedName name="hoboj_22_50_21">#N/A</definedName>
    <definedName name="hoboj_22_50_3">#N/A</definedName>
    <definedName name="hoboj_23">#N/A</definedName>
    <definedName name="hoboj_23_18">#N/A</definedName>
    <definedName name="hoboj_23_19">#N/A</definedName>
    <definedName name="hoboj_23_20">#N/A</definedName>
    <definedName name="hoboj_23_21">#N/A</definedName>
    <definedName name="hoboj_23_3">#N/A</definedName>
    <definedName name="hoboj_23_50">#N/A</definedName>
    <definedName name="hoboj_23_50_18">#N/A</definedName>
    <definedName name="hoboj_23_50_19">#N/A</definedName>
    <definedName name="hoboj_23_50_20">#N/A</definedName>
    <definedName name="hoboj_23_50_21">#N/A</definedName>
    <definedName name="hoboj_23_50_3">#N/A</definedName>
    <definedName name="hoboj_24">#N/A</definedName>
    <definedName name="hoboj_24_18">#N/A</definedName>
    <definedName name="hoboj_24_19">#N/A</definedName>
    <definedName name="hoboj_24_20">#N/A</definedName>
    <definedName name="hoboj_24_21">#N/A</definedName>
    <definedName name="hoboj_24_3">#N/A</definedName>
    <definedName name="hoboj_24_50">#N/A</definedName>
    <definedName name="hoboj_24_50_18">#N/A</definedName>
    <definedName name="hoboj_24_50_19">#N/A</definedName>
    <definedName name="hoboj_24_50_20">#N/A</definedName>
    <definedName name="hoboj_24_50_21">#N/A</definedName>
    <definedName name="hoboj_24_50_3">#N/A</definedName>
    <definedName name="hoboj_3">#N/A</definedName>
    <definedName name="hoboj_3_18">#N/A</definedName>
    <definedName name="hoboj_3_19">#N/A</definedName>
    <definedName name="hoboj_3_20">#N/A</definedName>
    <definedName name="hoboj_3_21">#N/A</definedName>
    <definedName name="hoboj_3_3">#N/A</definedName>
    <definedName name="hoboj_3_50">#N/A</definedName>
    <definedName name="hoboj_3_50_18">#N/A</definedName>
    <definedName name="hoboj_3_50_19">#N/A</definedName>
    <definedName name="hoboj_3_50_20">#N/A</definedName>
    <definedName name="hoboj_3_50_21">#N/A</definedName>
    <definedName name="hoboj_3_50_3">#N/A</definedName>
    <definedName name="hoboj_38">#N/A</definedName>
    <definedName name="hoboj_39">#N/A</definedName>
    <definedName name="hoboj_39_18">#N/A</definedName>
    <definedName name="hoboj_39_19">#N/A</definedName>
    <definedName name="hoboj_39_20">#N/A</definedName>
    <definedName name="hoboj_39_21">#N/A</definedName>
    <definedName name="hoboj_39_3">#N/A</definedName>
    <definedName name="hoboj_39_50">#N/A</definedName>
    <definedName name="hoboj_39_50_18">#N/A</definedName>
    <definedName name="hoboj_39_50_19">#N/A</definedName>
    <definedName name="hoboj_39_50_20">#N/A</definedName>
    <definedName name="hoboj_39_50_21">#N/A</definedName>
    <definedName name="hoboj_39_50_3">#N/A</definedName>
    <definedName name="hoboj_40">#N/A</definedName>
    <definedName name="hoboj_41">#N/A</definedName>
    <definedName name="hoboj_41_18">#N/A</definedName>
    <definedName name="hoboj_41_19">#N/A</definedName>
    <definedName name="hoboj_41_20">#N/A</definedName>
    <definedName name="hoboj_41_21">#N/A</definedName>
    <definedName name="hoboj_41_3">#N/A</definedName>
    <definedName name="hoboj_41_50">#N/A</definedName>
    <definedName name="hoboj_41_50_18">#N/A</definedName>
    <definedName name="hoboj_41_50_19">#N/A</definedName>
    <definedName name="hoboj_41_50_20">#N/A</definedName>
    <definedName name="hoboj_41_50_21">#N/A</definedName>
    <definedName name="hoboj_41_50_3">#N/A</definedName>
    <definedName name="hoboj_42">#N/A</definedName>
    <definedName name="hoboj_50">#N/A</definedName>
    <definedName name="hoboj_50_18">#N/A</definedName>
    <definedName name="hoboj_50_19">#N/A</definedName>
    <definedName name="hoboj_50_20">#N/A</definedName>
    <definedName name="hoboj_50_21">#N/A</definedName>
    <definedName name="hoboj_50_3">#N/A</definedName>
    <definedName name="HOT">{"220101";"220102";"220103";"221001";"221008";"221009";"222001";"223002";"223003";"223004";"234001";"236001";"227001";"218004";"239999";"221004";"221006";"221007";"221099";"227003";"227002"}</definedName>
    <definedName name="HOTEL">{"200000"}</definedName>
    <definedName name="hovno" localSheetId="10" hidden="1">{#N/A,#N/A,FALSE,"List1";#N/A,#N/A,FALSE,"List2";#N/A,#N/A,FALSE,"List3";#N/A,#N/A,FALSE,"List4";#N/A,#N/A,FALSE,"List5";#N/A,#N/A,FALSE,"List11"}</definedName>
    <definedName name="hovno" localSheetId="9" hidden="1">{#N/A,#N/A,FALSE,"List1";#N/A,#N/A,FALSE,"List2";#N/A,#N/A,FALSE,"List3";#N/A,#N/A,FALSE,"List4";#N/A,#N/A,FALSE,"List5";#N/A,#N/A,FALSE,"List11"}</definedName>
    <definedName name="hovno" localSheetId="11" hidden="1">{#N/A,#N/A,FALSE,"List1";#N/A,#N/A,FALSE,"List2";#N/A,#N/A,FALSE,"List3";#N/A,#N/A,FALSE,"List4";#N/A,#N/A,FALSE,"List5";#N/A,#N/A,FALSE,"List11"}</definedName>
    <definedName name="hovno" localSheetId="4" hidden="1">{#N/A,#N/A,FALSE,"List1";#N/A,#N/A,FALSE,"List2";#N/A,#N/A,FALSE,"List3";#N/A,#N/A,FALSE,"List4";#N/A,#N/A,FALSE,"List5";#N/A,#N/A,FALSE,"List11"}</definedName>
    <definedName name="hovno" localSheetId="3" hidden="1">{#N/A,#N/A,FALSE,"List1";#N/A,#N/A,FALSE,"List2";#N/A,#N/A,FALSE,"List3";#N/A,#N/A,FALSE,"List4";#N/A,#N/A,FALSE,"List5";#N/A,#N/A,FALSE,"List11"}</definedName>
    <definedName name="hovno" hidden="1">{#N/A,#N/A,FALSE,"List1";#N/A,#N/A,FALSE,"List2";#N/A,#N/A,FALSE,"List3";#N/A,#N/A,FALSE,"List4";#N/A,#N/A,FALSE,"List5";#N/A,#N/A,FALSE,"List11"}</definedName>
    <definedName name="HSV">#REF!</definedName>
    <definedName name="HSV0">#REF!</definedName>
    <definedName name="HT" localSheetId="10" hidden="1">{#N/A,#N/A,FALSE,"List1";#N/A,#N/A,FALSE,"List2";#N/A,#N/A,FALSE,"List3";#N/A,#N/A,FALSE,"List4";#N/A,#N/A,FALSE,"List5";#N/A,#N/A,FALSE,"List11"}</definedName>
    <definedName name="HT" localSheetId="9" hidden="1">{#N/A,#N/A,FALSE,"List1";#N/A,#N/A,FALSE,"List2";#N/A,#N/A,FALSE,"List3";#N/A,#N/A,FALSE,"List4";#N/A,#N/A,FALSE,"List5";#N/A,#N/A,FALSE,"List11"}</definedName>
    <definedName name="HT" localSheetId="11" hidden="1">{#N/A,#N/A,FALSE,"List1";#N/A,#N/A,FALSE,"List2";#N/A,#N/A,FALSE,"List3";#N/A,#N/A,FALSE,"List4";#N/A,#N/A,FALSE,"List5";#N/A,#N/A,FALSE,"List11"}</definedName>
    <definedName name="HT" localSheetId="4" hidden="1">{#N/A,#N/A,FALSE,"List1";#N/A,#N/A,FALSE,"List2";#N/A,#N/A,FALSE,"List3";#N/A,#N/A,FALSE,"List4";#N/A,#N/A,FALSE,"List5";#N/A,#N/A,FALSE,"List11"}</definedName>
    <definedName name="HT" localSheetId="3" hidden="1">{#N/A,#N/A,FALSE,"List1";#N/A,#N/A,FALSE,"List2";#N/A,#N/A,FALSE,"List3";#N/A,#N/A,FALSE,"List4";#N/A,#N/A,FALSE,"List5";#N/A,#N/A,FALSE,"List11"}</definedName>
    <definedName name="HT" hidden="1">{#N/A,#N/A,FALSE,"List1";#N/A,#N/A,FALSE,"List2";#N/A,#N/A,FALSE,"List3";#N/A,#N/A,FALSE,"List4";#N/A,#N/A,FALSE,"List5";#N/A,#N/A,FALSE,"List11"}</definedName>
    <definedName name="HTML_CodePage" hidden="1">1252</definedName>
    <definedName name="HTML_Control" localSheetId="10" hidden="1">{"'Sheet1'!$A$1:$G$85"}</definedName>
    <definedName name="HTML_Control" localSheetId="9" hidden="1">{"'Sheet1'!$A$1:$G$85"}</definedName>
    <definedName name="HTML_Control" localSheetId="11" hidden="1">{"'Sheet1'!$A$1:$G$85"}</definedName>
    <definedName name="HTML_Control" localSheetId="4" hidden="1">{"'Sheet1'!$A$1:$G$85"}</definedName>
    <definedName name="HTML_Control" localSheetId="3"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hkh" localSheetId="3">#REF!</definedName>
    <definedName name="huhkh">#REF!</definedName>
    <definedName name="huiuh" localSheetId="3" hidden="1">#REF!</definedName>
    <definedName name="huiuh" hidden="1">#REF!</definedName>
    <definedName name="HZS">#REF!</definedName>
    <definedName name="HZS0">#REF!</definedName>
    <definedName name="charakter" localSheetId="3">'[43]pomocná tabulka'!$C$1:$C$5</definedName>
    <definedName name="charakter">#REF!</definedName>
    <definedName name="Check1">#REF!</definedName>
    <definedName name="check10">#REF!</definedName>
    <definedName name="Check2">#REF!</definedName>
    <definedName name="check4">#REF!</definedName>
    <definedName name="check8">#REF!</definedName>
    <definedName name="i" localSheetId="9">#REF!</definedName>
    <definedName name="i" localSheetId="4">#REF!</definedName>
    <definedName name="i">#REF!</definedName>
    <definedName name="I._1">#N/A</definedName>
    <definedName name="I._1_3">NA()</definedName>
    <definedName name="I._12">#N/A</definedName>
    <definedName name="I._12_3">NA()</definedName>
    <definedName name="I._13">#N/A</definedName>
    <definedName name="I._13_3">NA()</definedName>
    <definedName name="I._14">#N/A</definedName>
    <definedName name="I._14_3">NA()</definedName>
    <definedName name="I._15">#N/A</definedName>
    <definedName name="I._15_3">NA()</definedName>
    <definedName name="I._16">#N/A</definedName>
    <definedName name="I._16_1">NA()</definedName>
    <definedName name="I._18">#N/A</definedName>
    <definedName name="I._18_1">NA()</definedName>
    <definedName name="I._19">#N/A</definedName>
    <definedName name="I._19_1">NA()</definedName>
    <definedName name="I._2">#N/A</definedName>
    <definedName name="I._2_3">NA()</definedName>
    <definedName name="I._3">#N/A</definedName>
    <definedName name="I._3_3">NA()</definedName>
    <definedName name="I._40_3">NA()</definedName>
    <definedName name="I._41_1">NA()</definedName>
    <definedName name="I_1" hidden="1">{#N/A,#N/A,FALSE,"ACQ_GRAPHS";#N/A,#N/A,FALSE,"T_1 GRAPHS";#N/A,#N/A,FALSE,"T_2 GRAPHS";#N/A,#N/A,FALSE,"COMB_GRAPHS"}</definedName>
    <definedName name="I_1_1" hidden="1">{#N/A,#N/A,FALSE,"ACQ_GRAPHS";#N/A,#N/A,FALSE,"T_1 GRAPHS";#N/A,#N/A,FALSE,"T_2 GRAPHS";#N/A,#N/A,FALSE,"COMB_GRAPHS"}</definedName>
    <definedName name="I_1_2" hidden="1">{#N/A,#N/A,FALSE,"ACQ_GRAPHS";#N/A,#N/A,FALSE,"T_1 GRAPHS";#N/A,#N/A,FALSE,"T_2 GRAPHS";#N/A,#N/A,FALSE,"COMB_GRAPHS"}</definedName>
    <definedName name="I_1_3" hidden="1">{#N/A,#N/A,FALSE,"ACQ_GRAPHS";#N/A,#N/A,FALSE,"T_1 GRAPHS";#N/A,#N/A,FALSE,"T_2 GRAPHS";#N/A,#N/A,FALSE,"COMB_GRAPHS"}</definedName>
    <definedName name="I_1_4" hidden="1">{#N/A,#N/A,FALSE,"ACQ_GRAPHS";#N/A,#N/A,FALSE,"T_1 GRAPHS";#N/A,#N/A,FALSE,"T_2 GRAPHS";#N/A,#N/A,FALSE,"COMB_GRAPHS"}</definedName>
    <definedName name="I_2" hidden="1">{#N/A,#N/A,FALSE,"ACQ_GRAPHS";#N/A,#N/A,FALSE,"T_1 GRAPHS";#N/A,#N/A,FALSE,"T_2 GRAPHS";#N/A,#N/A,FALSE,"COMB_GRAPHS"}</definedName>
    <definedName name="I_2_1" hidden="1">{#N/A,#N/A,FALSE,"ACQ_GRAPHS";#N/A,#N/A,FALSE,"T_1 GRAPHS";#N/A,#N/A,FALSE,"T_2 GRAPHS";#N/A,#N/A,FALSE,"COMB_GRAPHS"}</definedName>
    <definedName name="I_2_2" hidden="1">{#N/A,#N/A,FALSE,"ACQ_GRAPHS";#N/A,#N/A,FALSE,"T_1 GRAPHS";#N/A,#N/A,FALSE,"T_2 GRAPHS";#N/A,#N/A,FALSE,"COMB_GRAPHS"}</definedName>
    <definedName name="I_2_3" hidden="1">{#N/A,#N/A,FALSE,"ACQ_GRAPHS";#N/A,#N/A,FALSE,"T_1 GRAPHS";#N/A,#N/A,FALSE,"T_2 GRAPHS";#N/A,#N/A,FALSE,"COMB_GRAPHS"}</definedName>
    <definedName name="I_2_4" hidden="1">{#N/A,#N/A,FALSE,"ACQ_GRAPHS";#N/A,#N/A,FALSE,"T_1 GRAPHS";#N/A,#N/A,FALSE,"T_2 GRAPHS";#N/A,#N/A,FALSE,"COMB_GRAPHS"}</definedName>
    <definedName name="I_3" hidden="1">{#N/A,#N/A,FALSE,"ACQ_GRAPHS";#N/A,#N/A,FALSE,"T_1 GRAPHS";#N/A,#N/A,FALSE,"T_2 GRAPHS";#N/A,#N/A,FALSE,"COMB_GRAPHS"}</definedName>
    <definedName name="I_4" hidden="1">{#N/A,#N/A,FALSE,"ACQ_GRAPHS";#N/A,#N/A,FALSE,"T_1 GRAPHS";#N/A,#N/A,FALSE,"T_2 GRAPHS";#N/A,#N/A,FALSE,"COMB_GRAPHS"}</definedName>
    <definedName name="I_5" hidden="1">{#N/A,#N/A,FALSE,"ACQ_GRAPHS";#N/A,#N/A,FALSE,"T_1 GRAPHS";#N/A,#N/A,FALSE,"T_2 GRAPHS";#N/A,#N/A,FALSE,"COMB_GRAPHS"}</definedName>
    <definedName name="I_кварт_96">#REF!</definedName>
    <definedName name="ICO">#REF!</definedName>
    <definedName name="Ident.">#REF!</definedName>
    <definedName name="IEDAŇ" localSheetId="3">#REF!</definedName>
    <definedName name="IEDAŇ">#REF!</definedName>
    <definedName name="ii" localSheetId="10" hidden="1">{"glc1",#N/A,FALSE,"GLC";"glc2",#N/A,FALSE,"GLC";"glc3",#N/A,FALSE,"GLC";"glc4",#N/A,FALSE,"GLC";"glc5",#N/A,FALSE,"GLC"}</definedName>
    <definedName name="ii" localSheetId="9" hidden="1">{"glc1",#N/A,FALSE,"GLC";"glc2",#N/A,FALSE,"GLC";"glc3",#N/A,FALSE,"GLC";"glc4",#N/A,FALSE,"GLC";"glc5",#N/A,FALSE,"GLC"}</definedName>
    <definedName name="ii" localSheetId="11" hidden="1">{"glc1",#N/A,FALSE,"GLC";"glc2",#N/A,FALSE,"GLC";"glc3",#N/A,FALSE,"GLC";"glc4",#N/A,FALSE,"GLC";"glc5",#N/A,FALSE,"GLC"}</definedName>
    <definedName name="ii" localSheetId="3" hidden="1">{"glc1",#N/A,FALSE,"GLC";"glc2",#N/A,FALSE,"GLC";"glc3",#N/A,FALSE,"GLC";"glc4",#N/A,FALSE,"GLC";"glc5",#N/A,FALSE,"GLC"}</definedName>
    <definedName name="ii" hidden="1">{"glc1",#N/A,FALSE,"GLC";"glc2",#N/A,FALSE,"GLC";"glc3",#N/A,FALSE,"GLC";"glc4",#N/A,FALSE,"GLC";"glc5",#N/A,FALSE,"GLC"}</definedName>
    <definedName name="II_кварт_96">#REF!</definedName>
    <definedName name="III_кварт_96">#REF!</definedName>
    <definedName name="Ime_druzbe" localSheetId="3">#REF!</definedName>
    <definedName name="Ime_druzbe">#REF!</definedName>
    <definedName name="In" localSheetId="3">[44]Úvod!$B$53</definedName>
    <definedName name="In">#REF!</definedName>
    <definedName name="IncomeStatementDates" localSheetId="9">#REF!</definedName>
    <definedName name="IncomeStatementDates" localSheetId="3">#REF!</definedName>
    <definedName name="IncomeStatementDates">#REF!</definedName>
    <definedName name="Individual">#REF!</definedName>
    <definedName name="inflation" localSheetId="3">'[45]Budget 2007 Totals '!$C$5</definedName>
    <definedName name="inflation">#REF!</definedName>
    <definedName name="inflation_rate" localSheetId="3">'[45]Budget 2007 Totals '!$C$5</definedName>
    <definedName name="inflation_rate">#REF!</definedName>
    <definedName name="inflationrate" localSheetId="3">'[46]Budget 2007 Totals '!$C$5</definedName>
    <definedName name="inflationrate">#REF!</definedName>
    <definedName name="inflationrate1" localSheetId="3">'[47]Budget 2007 Totals '!$C$5</definedName>
    <definedName name="inflationrate1">#REF!</definedName>
    <definedName name="inflationrate2" localSheetId="3">'[47]Budget 2007 Totals '!$C$5</definedName>
    <definedName name="inflationrate2">#REF!</definedName>
    <definedName name="Ink_navyseni_pohl" localSheetId="3">[40]Proměnné!$C$48</definedName>
    <definedName name="Ink_navyseni_pohl">#REF!</definedName>
    <definedName name="Ink_pct_DUD" localSheetId="3">[40]Proměnné!$C$42</definedName>
    <definedName name="Ink_pct_DUD">#REF!</definedName>
    <definedName name="Ink_provize_DUD" localSheetId="3">[40]Proměnné!$C$50</definedName>
    <definedName name="Ink_provize_DUD">#REF!</definedName>
    <definedName name="Ink_provize_vyber" localSheetId="3">[40]Proměnné!$C$51</definedName>
    <definedName name="Ink_provize_vyber">#REF!</definedName>
    <definedName name="Inkol_1">#N/A</definedName>
    <definedName name="Inkol_1_3">NA()</definedName>
    <definedName name="Inkol_11">#N/A</definedName>
    <definedName name="Inkol_11_3">NA()</definedName>
    <definedName name="Inkol_12">#N/A</definedName>
    <definedName name="Inkol_12_3">NA()</definedName>
    <definedName name="Inkol_13">#N/A</definedName>
    <definedName name="Inkol_13_3">NA()</definedName>
    <definedName name="Inkol_14">#N/A</definedName>
    <definedName name="Inkol_14_3">NA()</definedName>
    <definedName name="Inkol_15">#N/A</definedName>
    <definedName name="Inkol_15_3">NA()</definedName>
    <definedName name="Inkol_18">#N/A</definedName>
    <definedName name="Inkol_18_1">NA()</definedName>
    <definedName name="Inkol_19">#N/A</definedName>
    <definedName name="Inkol_19_1">NA()</definedName>
    <definedName name="Inkol_3">#N/A</definedName>
    <definedName name="Inkol_3_3">NA()</definedName>
    <definedName name="Inkol_38">NA()</definedName>
    <definedName name="Input_IAS" hidden="1">{"Valuation",#N/A,TRUE,"Valuation Summary";"Financial Statements",#N/A,TRUE,"Results";"Results",#N/A,TRUE,"Results";"Ratios",#N/A,TRUE,"Results";"P2 Summary",#N/A,TRUE,"Results";"Historical data",#N/A,TRUE,"Historical Data";"P1 Inputs",#N/A,TRUE,"Forecast Drivers";"P2 Inputs",#N/A,TRUE,"Forecast Drivers"}</definedName>
    <definedName name="Input_IAS_1" hidden="1">{"Valuation",#N/A,TRUE,"Valuation Summary";"Financial Statements",#N/A,TRUE,"Results";"Results",#N/A,TRUE,"Results";"Ratios",#N/A,TRUE,"Results";"P2 Summary",#N/A,TRUE,"Results";"Historical data",#N/A,TRUE,"Historical Data";"P1 Inputs",#N/A,TRUE,"Forecast Drivers";"P2 Inputs",#N/A,TRUE,"Forecast Drivers"}</definedName>
    <definedName name="Input_IAS_1_1" hidden="1">{"Valuation",#N/A,TRUE,"Valuation Summary";"Financial Statements",#N/A,TRUE,"Results";"Results",#N/A,TRUE,"Results";"Ratios",#N/A,TRUE,"Results";"P2 Summary",#N/A,TRUE,"Results";"Historical data",#N/A,TRUE,"Historical Data";"P1 Inputs",#N/A,TRUE,"Forecast Drivers";"P2 Inputs",#N/A,TRUE,"Forecast Drivers"}</definedName>
    <definedName name="Input_IAS_1_2" hidden="1">{"Valuation",#N/A,TRUE,"Valuation Summary";"Financial Statements",#N/A,TRUE,"Results";"Results",#N/A,TRUE,"Results";"Ratios",#N/A,TRUE,"Results";"P2 Summary",#N/A,TRUE,"Results";"Historical data",#N/A,TRUE,"Historical Data";"P1 Inputs",#N/A,TRUE,"Forecast Drivers";"P2 Inputs",#N/A,TRUE,"Forecast Drivers"}</definedName>
    <definedName name="Input_IAS_1_3" hidden="1">{"Valuation",#N/A,TRUE,"Valuation Summary";"Financial Statements",#N/A,TRUE,"Results";"Results",#N/A,TRUE,"Results";"Ratios",#N/A,TRUE,"Results";"P2 Summary",#N/A,TRUE,"Results";"Historical data",#N/A,TRUE,"Historical Data";"P1 Inputs",#N/A,TRUE,"Forecast Drivers";"P2 Inputs",#N/A,TRUE,"Forecast Drivers"}</definedName>
    <definedName name="Input_IAS_1_4" hidden="1">{"Valuation",#N/A,TRUE,"Valuation Summary";"Financial Statements",#N/A,TRUE,"Results";"Results",#N/A,TRUE,"Results";"Ratios",#N/A,TRUE,"Results";"P2 Summary",#N/A,TRUE,"Results";"Historical data",#N/A,TRUE,"Historical Data";"P1 Inputs",#N/A,TRUE,"Forecast Drivers";"P2 Inputs",#N/A,TRUE,"Forecast Drivers"}</definedName>
    <definedName name="Input_IAS_2" hidden="1">{"Valuation",#N/A,TRUE,"Valuation Summary";"Financial Statements",#N/A,TRUE,"Results";"Results",#N/A,TRUE,"Results";"Ratios",#N/A,TRUE,"Results";"P2 Summary",#N/A,TRUE,"Results";"Historical data",#N/A,TRUE,"Historical Data";"P1 Inputs",#N/A,TRUE,"Forecast Drivers";"P2 Inputs",#N/A,TRUE,"Forecast Drivers"}</definedName>
    <definedName name="Input_IAS_2_1" hidden="1">{"Valuation",#N/A,TRUE,"Valuation Summary";"Financial Statements",#N/A,TRUE,"Results";"Results",#N/A,TRUE,"Results";"Ratios",#N/A,TRUE,"Results";"P2 Summary",#N/A,TRUE,"Results";"Historical data",#N/A,TRUE,"Historical Data";"P1 Inputs",#N/A,TRUE,"Forecast Drivers";"P2 Inputs",#N/A,TRUE,"Forecast Drivers"}</definedName>
    <definedName name="Input_IAS_2_2" hidden="1">{"Valuation",#N/A,TRUE,"Valuation Summary";"Financial Statements",#N/A,TRUE,"Results";"Results",#N/A,TRUE,"Results";"Ratios",#N/A,TRUE,"Results";"P2 Summary",#N/A,TRUE,"Results";"Historical data",#N/A,TRUE,"Historical Data";"P1 Inputs",#N/A,TRUE,"Forecast Drivers";"P2 Inputs",#N/A,TRUE,"Forecast Drivers"}</definedName>
    <definedName name="Input_IAS_2_3" hidden="1">{"Valuation",#N/A,TRUE,"Valuation Summary";"Financial Statements",#N/A,TRUE,"Results";"Results",#N/A,TRUE,"Results";"Ratios",#N/A,TRUE,"Results";"P2 Summary",#N/A,TRUE,"Results";"Historical data",#N/A,TRUE,"Historical Data";"P1 Inputs",#N/A,TRUE,"Forecast Drivers";"P2 Inputs",#N/A,TRUE,"Forecast Drivers"}</definedName>
    <definedName name="Input_IAS_2_4" hidden="1">{"Valuation",#N/A,TRUE,"Valuation Summary";"Financial Statements",#N/A,TRUE,"Results";"Results",#N/A,TRUE,"Results";"Ratios",#N/A,TRUE,"Results";"P2 Summary",#N/A,TRUE,"Results";"Historical data",#N/A,TRUE,"Historical Data";"P1 Inputs",#N/A,TRUE,"Forecast Drivers";"P2 Inputs",#N/A,TRUE,"Forecast Drivers"}</definedName>
    <definedName name="Input_IAS_3" hidden="1">{"Valuation",#N/A,TRUE,"Valuation Summary";"Financial Statements",#N/A,TRUE,"Results";"Results",#N/A,TRUE,"Results";"Ratios",#N/A,TRUE,"Results";"P2 Summary",#N/A,TRUE,"Results";"Historical data",#N/A,TRUE,"Historical Data";"P1 Inputs",#N/A,TRUE,"Forecast Drivers";"P2 Inputs",#N/A,TRUE,"Forecast Drivers"}</definedName>
    <definedName name="Input_IAS_4" hidden="1">{"Valuation",#N/A,TRUE,"Valuation Summary";"Financial Statements",#N/A,TRUE,"Results";"Results",#N/A,TRUE,"Results";"Ratios",#N/A,TRUE,"Results";"P2 Summary",#N/A,TRUE,"Results";"Historical data",#N/A,TRUE,"Historical Data";"P1 Inputs",#N/A,TRUE,"Forecast Drivers";"P2 Inputs",#N/A,TRUE,"Forecast Drivers"}</definedName>
    <definedName name="Input_IAS_5" hidden="1">{"Valuation",#N/A,TRUE,"Valuation Summary";"Financial Statements",#N/A,TRUE,"Results";"Results",#N/A,TRUE,"Results";"Ratios",#N/A,TRUE,"Results";"P2 Summary",#N/A,TRUE,"Results";"Historical data",#N/A,TRUE,"Historical Data";"P1 Inputs",#N/A,TRUE,"Forecast Drivers";"P2 Inputs",#N/A,TRUE,"Forecast Drivers"}</definedName>
    <definedName name="Int">#REF!</definedName>
    <definedName name="Interest_Rate">#REF!</definedName>
    <definedName name="IntroPrintArea" localSheetId="3" hidden="1">#REF!</definedName>
    <definedName name="IntroPrintArea" hidden="1">#REF!</definedName>
    <definedName name="inv">#REF!</definedName>
    <definedName name="investice" localSheetId="10" hidden="1">{#N/A,#N/A,FALSE,"List1";#N/A,#N/A,FALSE,"List2";#N/A,#N/A,FALSE,"List3";#N/A,#N/A,FALSE,"List4";#N/A,#N/A,FALSE,"List5";#N/A,#N/A,FALSE,"List11"}</definedName>
    <definedName name="investice" localSheetId="9" hidden="1">{#N/A,#N/A,FALSE,"List1";#N/A,#N/A,FALSE,"List2";#N/A,#N/A,FALSE,"List3";#N/A,#N/A,FALSE,"List4";#N/A,#N/A,FALSE,"List5";#N/A,#N/A,FALSE,"List11"}</definedName>
    <definedName name="investice" localSheetId="11" hidden="1">{#N/A,#N/A,FALSE,"List1";#N/A,#N/A,FALSE,"List2";#N/A,#N/A,FALSE,"List3";#N/A,#N/A,FALSE,"List4";#N/A,#N/A,FALSE,"List5";#N/A,#N/A,FALSE,"List11"}</definedName>
    <definedName name="investice" localSheetId="4" hidden="1">{#N/A,#N/A,FALSE,"List1";#N/A,#N/A,FALSE,"List2";#N/A,#N/A,FALSE,"List3";#N/A,#N/A,FALSE,"List4";#N/A,#N/A,FALSE,"List5";#N/A,#N/A,FALSE,"List11"}</definedName>
    <definedName name="investice" localSheetId="3" hidden="1">{#N/A,#N/A,FALSE,"List1";#N/A,#N/A,FALSE,"List2";#N/A,#N/A,FALSE,"List3";#N/A,#N/A,FALSE,"List4";#N/A,#N/A,FALSE,"List5";#N/A,#N/A,FALSE,"List11"}</definedName>
    <definedName name="investice" hidden="1">{#N/A,#N/A,FALSE,"List1";#N/A,#N/A,FALSE,"List2";#N/A,#N/A,FALSE,"List3";#N/A,#N/A,FALSE,"List4";#N/A,#N/A,FALSE,"List5";#N/A,#N/A,FALSE,"List11"}</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HOMES_PER_MILE" hidden="1">"c2849"</definedName>
    <definedName name="IQ_CABLE_HP_BBAND" hidden="1">"c2845"</definedName>
    <definedName name="IQ_CABLE_HP_DIG" hidden="1">"c2844"</definedName>
    <definedName name="IQ_CABLE_HP_PHONE" hidden="1">"c2846"</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FLOW_ACT_OR_EST" hidden="1">"c4154"</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ONTRIBUTION_TOTAL_COST" hidden="1">"c300"</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TION" hidden="1">"c2181"</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EST" hidden="1">"c399"</definedName>
    <definedName name="IQ_EPS_EST_REUT" hidden="1">"c5453"</definedName>
    <definedName name="IQ_EPS_GW_EST" hidden="1">"c1737"</definedName>
    <definedName name="IQ_EPS_GW_EST_REUT" hidden="1">"c5389"</definedName>
    <definedName name="IQ_EPS_GW_HIGH_EST" hidden="1">"c1739"</definedName>
    <definedName name="IQ_EPS_GW_HIGH_EST_REUT" hidden="1">"c5391"</definedName>
    <definedName name="IQ_EPS_GW_LOW_EST" hidden="1">"c1740"</definedName>
    <definedName name="IQ_EPS_GW_LOW_EST_REUT" hidden="1">"c5392"</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ED_EST" hidden="1">"c1744"</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ISE_TAXES_EXCL_SALES" hidden="1">"c5515"</definedName>
    <definedName name="IQ_EXCISE_TAXES_INCL_SALES" hidden="1">"c5514"</definedName>
    <definedName name="IQ_EXERCISE_PRICE" hidden="1">"c1897"</definedName>
    <definedName name="IQ_EXERCISED" hidden="1">"c406"</definedName>
    <definedName name="IQ_EXCHANGE" hidden="1">"c405"</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"12/15/2014 15:11:18"</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CHANGE" hidden="1">"c749"</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EXP" hidden="1">"c1068"</definedName>
    <definedName name="IQ_PREPAID_EXPEN" hidden="1">"c1418"</definedName>
    <definedName name="IQ_PREPAID_CHURN" hidden="1">"c2120"</definedName>
    <definedName name="IQ_PREPAID_SUBS" hidden="1">"c2117"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SHARE_ACT_OR_EST" hidden="1">"c4508"</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39646.6816203704</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CHURN" hidden="1">"c2122"</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CHANGE_CONTROL" hidden="1">"c2365"</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sColHidden" hidden="1">FALSE</definedName>
    <definedName name="IsLTMColHidden" hidden="1">FALSE</definedName>
    <definedName name="ITDAŇ" localSheetId="3">#REF!</definedName>
    <definedName name="ITDAŇ">#REF!</definedName>
    <definedName name="IU">{"132905"}</definedName>
    <definedName name="iui" localSheetId="3">#REF!</definedName>
    <definedName name="iui">#REF!</definedName>
    <definedName name="IV_кварт_96">#REF!</definedName>
    <definedName name="Izbrana_podr_ime_podj" localSheetId="3">#REF!</definedName>
    <definedName name="Izbrana_podr_ime_podj">#REF!</definedName>
    <definedName name="izbrana_podr_ms">#REF!</definedName>
    <definedName name="izbrana_podr_sifra_dr">#REF!</definedName>
    <definedName name="Izjava_opredelitev">#REF!</definedName>
    <definedName name="Izolace_akustické">#N/A</definedName>
    <definedName name="Izolace_proti_vodě">#N/A</definedName>
    <definedName name="izr_velikost_predp" localSheetId="3">#REF!</definedName>
    <definedName name="izr_velikost_predp">#REF!</definedName>
    <definedName name="izr_velikost_preteklo">#REF!</definedName>
    <definedName name="izr_velikost_tekoce">#REF!</definedName>
    <definedName name="Izracunana_velikost">#REF!</definedName>
    <definedName name="j">#REF!</definedName>
    <definedName name="J._1">#N/A</definedName>
    <definedName name="J._1_3">NA()</definedName>
    <definedName name="J._12">#N/A</definedName>
    <definedName name="J._12_3">NA()</definedName>
    <definedName name="J._13">#N/A</definedName>
    <definedName name="J._13_3">NA()</definedName>
    <definedName name="J._14">#N/A</definedName>
    <definedName name="J._14_3">NA()</definedName>
    <definedName name="J._15">#N/A</definedName>
    <definedName name="J._15_3">NA()</definedName>
    <definedName name="J._16">#N/A</definedName>
    <definedName name="J._16_1">NA()</definedName>
    <definedName name="J._18">#N/A</definedName>
    <definedName name="J._18_1">NA()</definedName>
    <definedName name="J._19">#N/A</definedName>
    <definedName name="J._19_1">NA()</definedName>
    <definedName name="J._2">#N/A</definedName>
    <definedName name="J._2_3">NA()</definedName>
    <definedName name="J._3">#N/A</definedName>
    <definedName name="J._3_3">NA()</definedName>
    <definedName name="J._40_3">NA()</definedName>
    <definedName name="J._41_1">NA()</definedName>
    <definedName name="jan_11">#N/A</definedName>
    <definedName name="jan_11_3">NA()</definedName>
    <definedName name="jan_12">#N/A</definedName>
    <definedName name="jan_12_3">NA()</definedName>
    <definedName name="jan_13">#N/A</definedName>
    <definedName name="jan_13_3">NA()</definedName>
    <definedName name="jan_14">#N/A</definedName>
    <definedName name="jan_14_3">NA()</definedName>
    <definedName name="jan_15">#N/A</definedName>
    <definedName name="jan_15_3">NA()</definedName>
    <definedName name="jan_16">#N/A</definedName>
    <definedName name="jan_16_3">NA()</definedName>
    <definedName name="jan_18">#N/A</definedName>
    <definedName name="jan_18_3">NA()</definedName>
    <definedName name="jan_19">#N/A</definedName>
    <definedName name="jan_19_3">NA()</definedName>
    <definedName name="jan_20">#N/A</definedName>
    <definedName name="jan_20_3">NA()</definedName>
    <definedName name="jan_21">#N/A</definedName>
    <definedName name="jan_21_3">NA()</definedName>
    <definedName name="jan_22">#N/A</definedName>
    <definedName name="jan_22_3">NA()</definedName>
    <definedName name="jan_23">#N/A</definedName>
    <definedName name="jan_23_3">NA()</definedName>
    <definedName name="jan_24">#N/A</definedName>
    <definedName name="jan_24_3">NA()</definedName>
    <definedName name="jan_38">NA()</definedName>
    <definedName name="jan_40">NA()</definedName>
    <definedName name="jan_41">#N/A</definedName>
    <definedName name="jan_41_3">NA()</definedName>
    <definedName name="jg" localSheetId="3">#REF!</definedName>
    <definedName name="jg">#REF!</definedName>
    <definedName name="jjjkkkk2_1">#N/A</definedName>
    <definedName name="jjjkkkk2_1_3">NA()</definedName>
    <definedName name="jjjkkkk2_12">#N/A</definedName>
    <definedName name="jjjkkkk2_12_3">NA()</definedName>
    <definedName name="jjjkkkk2_13">#N/A</definedName>
    <definedName name="jjjkkkk2_13_3">NA()</definedName>
    <definedName name="jjjkkkk2_14">#N/A</definedName>
    <definedName name="jjjkkkk2_14_3">NA()</definedName>
    <definedName name="jjjkkkk2_15">#N/A</definedName>
    <definedName name="jjjkkkk2_15_3">NA()</definedName>
    <definedName name="jjjkkkk2_18">#N/A</definedName>
    <definedName name="jjjkkkk2_18_1">NA()</definedName>
    <definedName name="jjjkkkk2_19">#N/A</definedName>
    <definedName name="jjjkkkk2_19_1">NA()</definedName>
    <definedName name="jjjkkkk2_38">NA()</definedName>
    <definedName name="jk_1">#N/A</definedName>
    <definedName name="jk_1_3">NA()</definedName>
    <definedName name="jk_11">#N/A</definedName>
    <definedName name="jk_11_3">NA()</definedName>
    <definedName name="jk_12">#N/A</definedName>
    <definedName name="jk_12_3">NA()</definedName>
    <definedName name="jk_13">#N/A</definedName>
    <definedName name="jk_13_3">NA()</definedName>
    <definedName name="jk_14">#N/A</definedName>
    <definedName name="jk_14_3">NA()</definedName>
    <definedName name="jk_15">#N/A</definedName>
    <definedName name="jk_15_3">NA()</definedName>
    <definedName name="jk_16">#N/A</definedName>
    <definedName name="jk_16_3">NA()</definedName>
    <definedName name="jk_18">#N/A</definedName>
    <definedName name="jk_18_3">NA()</definedName>
    <definedName name="jk_19">#N/A</definedName>
    <definedName name="jk_19_3">NA()</definedName>
    <definedName name="jk_20">#N/A</definedName>
    <definedName name="jk_20_3">NA()</definedName>
    <definedName name="jk_21">#N/A</definedName>
    <definedName name="jk_21_3">NA()</definedName>
    <definedName name="jk_22">#N/A</definedName>
    <definedName name="jk_22_3">NA()</definedName>
    <definedName name="jk_23">#N/A</definedName>
    <definedName name="jk_23_3">NA()</definedName>
    <definedName name="jk_24">#N/A</definedName>
    <definedName name="jk_24_3">NA()</definedName>
    <definedName name="jk_38">NA()</definedName>
    <definedName name="jk_40">NA()</definedName>
    <definedName name="jk_41">#N/A</definedName>
    <definedName name="jk_41_3">NA()</definedName>
    <definedName name="jkjl_1">#N/A</definedName>
    <definedName name="jkjl_1_3">NA()</definedName>
    <definedName name="jkjl_12">#N/A</definedName>
    <definedName name="jkjl_12_3">NA()</definedName>
    <definedName name="jkjl_13">#N/A</definedName>
    <definedName name="jkjl_13_3">NA()</definedName>
    <definedName name="jkjl_14">#N/A</definedName>
    <definedName name="jkjl_14_3">NA()</definedName>
    <definedName name="jkjl_15">#N/A</definedName>
    <definedName name="jkjl_15_3">NA()</definedName>
    <definedName name="jkjl_18">#N/A</definedName>
    <definedName name="jkjl_18_1">NA()</definedName>
    <definedName name="jkjl_19">#N/A</definedName>
    <definedName name="jkjl_19_1">NA()</definedName>
    <definedName name="jkjl_38">NA()</definedName>
    <definedName name="jkk" localSheetId="3">#REF!,#REF!,#REF!,#REF!</definedName>
    <definedName name="jkk">#REF!,#REF!,#REF!,#REF!</definedName>
    <definedName name="k">#REF!</definedName>
    <definedName name="K._1">#N/A</definedName>
    <definedName name="K._1_3">NA()</definedName>
    <definedName name="K._12">#N/A</definedName>
    <definedName name="K._12_3">NA()</definedName>
    <definedName name="K._13">#N/A</definedName>
    <definedName name="K._13_3">NA()</definedName>
    <definedName name="K._14">#N/A</definedName>
    <definedName name="K._14_3">NA()</definedName>
    <definedName name="K._15">#N/A</definedName>
    <definedName name="K._15_3">NA()</definedName>
    <definedName name="K._16">#N/A</definedName>
    <definedName name="K._16_1">NA()</definedName>
    <definedName name="K._18">#N/A</definedName>
    <definedName name="K._18_1">NA()</definedName>
    <definedName name="K._19">#N/A</definedName>
    <definedName name="K._19_1">NA()</definedName>
    <definedName name="K._2">#N/A</definedName>
    <definedName name="K._2_3">NA()</definedName>
    <definedName name="K._3">#N/A</definedName>
    <definedName name="K._3_3">NA()</definedName>
    <definedName name="K._40_3">NA()</definedName>
    <definedName name="K._41_1">NA()</definedName>
    <definedName name="k_12">#N/A</definedName>
    <definedName name="k_12_3">NA()</definedName>
    <definedName name="k_13">#N/A</definedName>
    <definedName name="k_13_3">NA()</definedName>
    <definedName name="k_14">#N/A</definedName>
    <definedName name="k_14_3">NA()</definedName>
    <definedName name="k_15">#N/A</definedName>
    <definedName name="k_15_3">NA()</definedName>
    <definedName name="k_18">#N/A</definedName>
    <definedName name="k_18_1">NA()</definedName>
    <definedName name="k_19">#N/A</definedName>
    <definedName name="k_19_1">NA()</definedName>
    <definedName name="k_38">NA()</definedName>
    <definedName name="K2_WBEVMODE" hidden="1">-1</definedName>
    <definedName name="Kamil" localSheetId="3" hidden="1">[48]sez_očist!$F$15:$AG$15</definedName>
    <definedName name="Kamil" hidden="1">#REF!</definedName>
    <definedName name="Kap_ime_nadpod_nezavezane" localSheetId="3">#REF!</definedName>
    <definedName name="Kap_ime_nadpod_nezavezane">#REF!</definedName>
    <definedName name="Kap_ime_nadpod_zavezane" localSheetId="3">#REF!</definedName>
    <definedName name="Kap_ime_nadpod_zavezane">#REF!</definedName>
    <definedName name="Kap_ime_nadrejene">#REF!</definedName>
    <definedName name="Kap_javna_objava">#REF!</definedName>
    <definedName name="Kap_konec">#REF!</definedName>
    <definedName name="Kap_opredelitev">#REF!</definedName>
    <definedName name="Kap_poslovno_leto">#REF!</definedName>
    <definedName name="Kap_velikost">#REF!</definedName>
    <definedName name="Kap_vrsta">#REF!</definedName>
    <definedName name="Kap_vrsta_podr">#REF!</definedName>
    <definedName name="Kap_zacetek">#REF!</definedName>
    <definedName name="Kap_zavezanost">#REF!</definedName>
    <definedName name="katkg" hidden="1">{#N/A,#N/A,FALSE,"ACQ_GRAPHS";#N/A,#N/A,FALSE,"T_1 GRAPHS";#N/A,#N/A,FALSE,"T_2 GRAPHS";#N/A,#N/A,FALSE,"COMB_GRAPHS"}</definedName>
    <definedName name="katkg_1" hidden="1">{#N/A,#N/A,FALSE,"ACQ_GRAPHS";#N/A,#N/A,FALSE,"T_1 GRAPHS";#N/A,#N/A,FALSE,"T_2 GRAPHS";#N/A,#N/A,FALSE,"COMB_GRAPHS"}</definedName>
    <definedName name="katkg_1_1" hidden="1">{#N/A,#N/A,FALSE,"ACQ_GRAPHS";#N/A,#N/A,FALSE,"T_1 GRAPHS";#N/A,#N/A,FALSE,"T_2 GRAPHS";#N/A,#N/A,FALSE,"COMB_GRAPHS"}</definedName>
    <definedName name="katkg_1_2" hidden="1">{#N/A,#N/A,FALSE,"ACQ_GRAPHS";#N/A,#N/A,FALSE,"T_1 GRAPHS";#N/A,#N/A,FALSE,"T_2 GRAPHS";#N/A,#N/A,FALSE,"COMB_GRAPHS"}</definedName>
    <definedName name="katkg_1_3" hidden="1">{#N/A,#N/A,FALSE,"ACQ_GRAPHS";#N/A,#N/A,FALSE,"T_1 GRAPHS";#N/A,#N/A,FALSE,"T_2 GRAPHS";#N/A,#N/A,FALSE,"COMB_GRAPHS"}</definedName>
    <definedName name="katkg_1_4" hidden="1">{#N/A,#N/A,FALSE,"ACQ_GRAPHS";#N/A,#N/A,FALSE,"T_1 GRAPHS";#N/A,#N/A,FALSE,"T_2 GRAPHS";#N/A,#N/A,FALSE,"COMB_GRAPHS"}</definedName>
    <definedName name="katkg_2" hidden="1">{#N/A,#N/A,FALSE,"ACQ_GRAPHS";#N/A,#N/A,FALSE,"T_1 GRAPHS";#N/A,#N/A,FALSE,"T_2 GRAPHS";#N/A,#N/A,FALSE,"COMB_GRAPHS"}</definedName>
    <definedName name="katkg_2_1" hidden="1">{#N/A,#N/A,FALSE,"ACQ_GRAPHS";#N/A,#N/A,FALSE,"T_1 GRAPHS";#N/A,#N/A,FALSE,"T_2 GRAPHS";#N/A,#N/A,FALSE,"COMB_GRAPHS"}</definedName>
    <definedName name="katkg_2_2" hidden="1">{#N/A,#N/A,FALSE,"ACQ_GRAPHS";#N/A,#N/A,FALSE,"T_1 GRAPHS";#N/A,#N/A,FALSE,"T_2 GRAPHS";#N/A,#N/A,FALSE,"COMB_GRAPHS"}</definedName>
    <definedName name="katkg_2_3" hidden="1">{#N/A,#N/A,FALSE,"ACQ_GRAPHS";#N/A,#N/A,FALSE,"T_1 GRAPHS";#N/A,#N/A,FALSE,"T_2 GRAPHS";#N/A,#N/A,FALSE,"COMB_GRAPHS"}</definedName>
    <definedName name="katkg_2_4" hidden="1">{#N/A,#N/A,FALSE,"ACQ_GRAPHS";#N/A,#N/A,FALSE,"T_1 GRAPHS";#N/A,#N/A,FALSE,"T_2 GRAPHS";#N/A,#N/A,FALSE,"COMB_GRAPHS"}</definedName>
    <definedName name="katkg_3" hidden="1">{#N/A,#N/A,FALSE,"ACQ_GRAPHS";#N/A,#N/A,FALSE,"T_1 GRAPHS";#N/A,#N/A,FALSE,"T_2 GRAPHS";#N/A,#N/A,FALSE,"COMB_GRAPHS"}</definedName>
    <definedName name="katkg_4" hidden="1">{#N/A,#N/A,FALSE,"ACQ_GRAPHS";#N/A,#N/A,FALSE,"T_1 GRAPHS";#N/A,#N/A,FALSE,"T_2 GRAPHS";#N/A,#N/A,FALSE,"COMB_GRAPHS"}</definedName>
    <definedName name="katkg_5" hidden="1">{#N/A,#N/A,FALSE,"ACQ_GRAPHS";#N/A,#N/A,FALSE,"T_1 GRAPHS";#N/A,#N/A,FALSE,"T_2 GRAPHS";#N/A,#N/A,FALSE,"COMB_GRAPHS"}</definedName>
    <definedName name="KC">{"120941";"133500";"133503";"133505";"133507";"134521";"134522";"117406";"118431";"120940";"125942";"126943";"126944";"131960";"132900";"133504";"110200";"110302";"132905";"110300";"110305";"110400";"110401";"110403";"110404";"110405";"116402";"115301";"110303";"118430"}</definedName>
    <definedName name="KCP">{"KC";"HOTEL"}</definedName>
    <definedName name="KCPNOS">{"TU";"EU";"OU";"GR";"HOT";"300000"}</definedName>
    <definedName name="KCPREKOP">{"KCP";"REKOP"}</definedName>
    <definedName name="KCPZMENA">{"KCP";"ZMĚNA"}</definedName>
    <definedName name="kk" localSheetId="10" hidden="1">{#N/A,#N/A,FALSE,"List1";#N/A,#N/A,FALSE,"List2";#N/A,#N/A,FALSE,"List3";#N/A,#N/A,FALSE,"List4";#N/A,#N/A,FALSE,"List5";#N/A,#N/A,FALSE,"List11"}</definedName>
    <definedName name="kk" localSheetId="9" hidden="1">{#N/A,#N/A,FALSE,"List1";#N/A,#N/A,FALSE,"List2";#N/A,#N/A,FALSE,"List3";#N/A,#N/A,FALSE,"List4";#N/A,#N/A,FALSE,"List5";#N/A,#N/A,FALSE,"List11"}</definedName>
    <definedName name="kk" localSheetId="11" hidden="1">{#N/A,#N/A,FALSE,"List1";#N/A,#N/A,FALSE,"List2";#N/A,#N/A,FALSE,"List3";#N/A,#N/A,FALSE,"List4";#N/A,#N/A,FALSE,"List5";#N/A,#N/A,FALSE,"List11"}</definedName>
    <definedName name="kk" localSheetId="4" hidden="1">{#N/A,#N/A,FALSE,"List1";#N/A,#N/A,FALSE,"List2";#N/A,#N/A,FALSE,"List3";#N/A,#N/A,FALSE,"List4";#N/A,#N/A,FALSE,"List5";#N/A,#N/A,FALSE,"List11"}</definedName>
    <definedName name="kk" localSheetId="3" hidden="1">{#N/A,#N/A,FALSE,"List1";#N/A,#N/A,FALSE,"List2";#N/A,#N/A,FALSE,"List3";#N/A,#N/A,FALSE,"List4";#N/A,#N/A,FALSE,"List5";#N/A,#N/A,FALSE,"List11"}</definedName>
    <definedName name="kk" hidden="1">{#N/A,#N/A,FALSE,"List1";#N/A,#N/A,FALSE,"List2";#N/A,#N/A,FALSE,"List3";#N/A,#N/A,FALSE,"List4";#N/A,#N/A,FALSE,"List5";#N/A,#N/A,FALSE,"List11"}</definedName>
    <definedName name="KN" hidden="1">{#N/A,#N/A,FALSE,"Valuation Assumptions";#N/A,#N/A,FALSE,"Summary";#N/A,#N/A,FALSE,"DCF";#N/A,#N/A,FALSE,"Valuation";#N/A,#N/A,FALSE,"WACC";#N/A,#N/A,FALSE,"UBVH";#N/A,#N/A,FALSE,"Free Cash Flow"}</definedName>
    <definedName name="KN_1" hidden="1">{#N/A,#N/A,FALSE,"Valuation Assumptions";#N/A,#N/A,FALSE,"Summary";#N/A,#N/A,FALSE,"DCF";#N/A,#N/A,FALSE,"Valuation";#N/A,#N/A,FALSE,"WACC";#N/A,#N/A,FALSE,"UBVH";#N/A,#N/A,FALSE,"Free Cash Flow"}</definedName>
    <definedName name="KN_1_1" hidden="1">{#N/A,#N/A,FALSE,"Valuation Assumptions";#N/A,#N/A,FALSE,"Summary";#N/A,#N/A,FALSE,"DCF";#N/A,#N/A,FALSE,"Valuation";#N/A,#N/A,FALSE,"WACC";#N/A,#N/A,FALSE,"UBVH";#N/A,#N/A,FALSE,"Free Cash Flow"}</definedName>
    <definedName name="KN_1_2" hidden="1">{#N/A,#N/A,FALSE,"Valuation Assumptions";#N/A,#N/A,FALSE,"Summary";#N/A,#N/A,FALSE,"DCF";#N/A,#N/A,FALSE,"Valuation";#N/A,#N/A,FALSE,"WACC";#N/A,#N/A,FALSE,"UBVH";#N/A,#N/A,FALSE,"Free Cash Flow"}</definedName>
    <definedName name="KN_1_3" hidden="1">{#N/A,#N/A,FALSE,"Valuation Assumptions";#N/A,#N/A,FALSE,"Summary";#N/A,#N/A,FALSE,"DCF";#N/A,#N/A,FALSE,"Valuation";#N/A,#N/A,FALSE,"WACC";#N/A,#N/A,FALSE,"UBVH";#N/A,#N/A,FALSE,"Free Cash Flow"}</definedName>
    <definedName name="KN_1_4" hidden="1">{#N/A,#N/A,FALSE,"Valuation Assumptions";#N/A,#N/A,FALSE,"Summary";#N/A,#N/A,FALSE,"DCF";#N/A,#N/A,FALSE,"Valuation";#N/A,#N/A,FALSE,"WACC";#N/A,#N/A,FALSE,"UBVH";#N/A,#N/A,FALSE,"Free Cash Flow"}</definedName>
    <definedName name="KN_2" hidden="1">{#N/A,#N/A,FALSE,"Valuation Assumptions";#N/A,#N/A,FALSE,"Summary";#N/A,#N/A,FALSE,"DCF";#N/A,#N/A,FALSE,"Valuation";#N/A,#N/A,FALSE,"WACC";#N/A,#N/A,FALSE,"UBVH";#N/A,#N/A,FALSE,"Free Cash Flow"}</definedName>
    <definedName name="KN_2_1" hidden="1">{#N/A,#N/A,FALSE,"Valuation Assumptions";#N/A,#N/A,FALSE,"Summary";#N/A,#N/A,FALSE,"DCF";#N/A,#N/A,FALSE,"Valuation";#N/A,#N/A,FALSE,"WACC";#N/A,#N/A,FALSE,"UBVH";#N/A,#N/A,FALSE,"Free Cash Flow"}</definedName>
    <definedName name="KN_2_2" hidden="1">{#N/A,#N/A,FALSE,"Valuation Assumptions";#N/A,#N/A,FALSE,"Summary";#N/A,#N/A,FALSE,"DCF";#N/A,#N/A,FALSE,"Valuation";#N/A,#N/A,FALSE,"WACC";#N/A,#N/A,FALSE,"UBVH";#N/A,#N/A,FALSE,"Free Cash Flow"}</definedName>
    <definedName name="KN_2_3" hidden="1">{#N/A,#N/A,FALSE,"Valuation Assumptions";#N/A,#N/A,FALSE,"Summary";#N/A,#N/A,FALSE,"DCF";#N/A,#N/A,FALSE,"Valuation";#N/A,#N/A,FALSE,"WACC";#N/A,#N/A,FALSE,"UBVH";#N/A,#N/A,FALSE,"Free Cash Flow"}</definedName>
    <definedName name="KN_2_4" hidden="1">{#N/A,#N/A,FALSE,"Valuation Assumptions";#N/A,#N/A,FALSE,"Summary";#N/A,#N/A,FALSE,"DCF";#N/A,#N/A,FALSE,"Valuation";#N/A,#N/A,FALSE,"WACC";#N/A,#N/A,FALSE,"UBVH";#N/A,#N/A,FALSE,"Free Cash Flow"}</definedName>
    <definedName name="KN_3" hidden="1">{#N/A,#N/A,FALSE,"Valuation Assumptions";#N/A,#N/A,FALSE,"Summary";#N/A,#N/A,FALSE,"DCF";#N/A,#N/A,FALSE,"Valuation";#N/A,#N/A,FALSE,"WACC";#N/A,#N/A,FALSE,"UBVH";#N/A,#N/A,FALSE,"Free Cash Flow"}</definedName>
    <definedName name="KN_4" hidden="1">{#N/A,#N/A,FALSE,"Valuation Assumptions";#N/A,#N/A,FALSE,"Summary";#N/A,#N/A,FALSE,"DCF";#N/A,#N/A,FALSE,"Valuation";#N/A,#N/A,FALSE,"WACC";#N/A,#N/A,FALSE,"UBVH";#N/A,#N/A,FALSE,"Free Cash Flow"}</definedName>
    <definedName name="KN_5" hidden="1">{#N/A,#N/A,FALSE,"Valuation Assumptions";#N/A,#N/A,FALSE,"Summary";#N/A,#N/A,FALSE,"DCF";#N/A,#N/A,FALSE,"Valuation";#N/A,#N/A,FALSE,"WACC";#N/A,#N/A,FALSE,"UBVH";#N/A,#N/A,FALSE,"Free Cash Flow"}</definedName>
    <definedName name="koko" localSheetId="10" hidden="1">{"glc1",#N/A,FALSE,"GLC";"glc2",#N/A,FALSE,"GLC";"glc3",#N/A,FALSE,"GLC";"glc4",#N/A,FALSE,"GLC";"glc5",#N/A,FALSE,"GLC"}</definedName>
    <definedName name="koko" localSheetId="9" hidden="1">{"glc1",#N/A,FALSE,"GLC";"glc2",#N/A,FALSE,"GLC";"glc3",#N/A,FALSE,"GLC";"glc4",#N/A,FALSE,"GLC";"glc5",#N/A,FALSE,"GLC"}</definedName>
    <definedName name="koko" localSheetId="11" hidden="1">{"glc1",#N/A,FALSE,"GLC";"glc2",#N/A,FALSE,"GLC";"glc3",#N/A,FALSE,"GLC";"glc4",#N/A,FALSE,"GLC";"glc5",#N/A,FALSE,"GLC"}</definedName>
    <definedName name="koko" localSheetId="3" hidden="1">{"glc1",#N/A,FALSE,"GLC";"glc2",#N/A,FALSE,"GLC";"glc3",#N/A,FALSE,"GLC";"glc4",#N/A,FALSE,"GLC";"glc5",#N/A,FALSE,"GLC"}</definedName>
    <definedName name="koko" hidden="1">{"glc1",#N/A,FALSE,"GLC";"glc2",#N/A,FALSE,"GLC";"glc3",#N/A,FALSE,"GLC";"glc4",#N/A,FALSE,"GLC";"glc5",#N/A,FALSE,"GLC"}</definedName>
    <definedName name="koko1" localSheetId="10" hidden="1">{"glc1",#N/A,FALSE,"GLC";"glc2",#N/A,FALSE,"GLC";"glc3",#N/A,FALSE,"GLC";"glc4",#N/A,FALSE,"GLC";"glc5",#N/A,FALSE,"GLC"}</definedName>
    <definedName name="koko1" localSheetId="9" hidden="1">{"glc1",#N/A,FALSE,"GLC";"glc2",#N/A,FALSE,"GLC";"glc3",#N/A,FALSE,"GLC";"glc4",#N/A,FALSE,"GLC";"glc5",#N/A,FALSE,"GLC"}</definedName>
    <definedName name="koko1" localSheetId="11" hidden="1">{"glc1",#N/A,FALSE,"GLC";"glc2",#N/A,FALSE,"GLC";"glc3",#N/A,FALSE,"GLC";"glc4",#N/A,FALSE,"GLC";"glc5",#N/A,FALSE,"GLC"}</definedName>
    <definedName name="koko1" localSheetId="3" hidden="1">{"glc1",#N/A,FALSE,"GLC";"glc2",#N/A,FALSE,"GLC";"glc3",#N/A,FALSE,"GLC";"glc4",#N/A,FALSE,"GLC";"glc5",#N/A,FALSE,"GLC"}</definedName>
    <definedName name="koko1" hidden="1">{"glc1",#N/A,FALSE,"GLC";"glc2",#N/A,FALSE,"GLC";"glc3",#N/A,FALSE,"GLC";"glc4",#N/A,FALSE,"GLC";"glc5",#N/A,FALSE,"GLC"}</definedName>
    <definedName name="Komunikace">#N/A</definedName>
    <definedName name="Konstrukce_klempířské">#N/A</definedName>
    <definedName name="Konstrukce_tesařské">#REF!</definedName>
    <definedName name="Konstrukce_truhlářské">#N/A</definedName>
    <definedName name="kontrola_mes_prihodki" localSheetId="9">#REF!</definedName>
    <definedName name="kontrola_mes_prihodki" localSheetId="3">#REF!</definedName>
    <definedName name="kontrola_mes_prihodki">#REF!</definedName>
    <definedName name="kontrola_predpret" localSheetId="3">#REF!</definedName>
    <definedName name="kontrola_predpret">#REF!</definedName>
    <definedName name="koo" localSheetId="10" hidden="1">{"glcbs",#N/A,FALSE,"GLCBS";"glccsbs",#N/A,FALSE,"GLCCSBS";"glcis",#N/A,FALSE,"GLCIS";"glccsis",#N/A,FALSE,"GLCCSIS";"glcrat1",#N/A,FALSE,"GLC-ratios1"}</definedName>
    <definedName name="koo" localSheetId="9" hidden="1">{"glcbs",#N/A,FALSE,"GLCBS";"glccsbs",#N/A,FALSE,"GLCCSBS";"glcis",#N/A,FALSE,"GLCIS";"glccsis",#N/A,FALSE,"GLCCSIS";"glcrat1",#N/A,FALSE,"GLC-ratios1"}</definedName>
    <definedName name="koo" localSheetId="11" hidden="1">{"glcbs",#N/A,FALSE,"GLCBS";"glccsbs",#N/A,FALSE,"GLCCSBS";"glcis",#N/A,FALSE,"GLCIS";"glccsis",#N/A,FALSE,"GLCCSIS";"glcrat1",#N/A,FALSE,"GLC-ratios1"}</definedName>
    <definedName name="koo" localSheetId="3" hidden="1">{"glcbs",#N/A,FALSE,"GLCBS";"glccsbs",#N/A,FALSE,"GLCCSBS";"glcis",#N/A,FALSE,"GLCIS";"glccsis",#N/A,FALSE,"GLCCSIS";"glcrat1",#N/A,FALSE,"GLC-ratios1"}</definedName>
    <definedName name="koo" hidden="1">{"glcbs",#N/A,FALSE,"GLCBS";"glccsbs",#N/A,FALSE,"GLCCSBS";"glcis",#N/A,FALSE,"GLCIS";"glccsis",#N/A,FALSE,"GLCCSIS";"glcrat1",#N/A,FALSE,"GLC-ratios1"}</definedName>
    <definedName name="kop" localSheetId="10" hidden="1">{#N/A,#N/A,FALSE,"List1";#N/A,#N/A,FALSE,"List2";#N/A,#N/A,FALSE,"List3";#N/A,#N/A,FALSE,"List4";#N/A,#N/A,FALSE,"List5";#N/A,#N/A,FALSE,"List11"}</definedName>
    <definedName name="kop" localSheetId="9" hidden="1">{#N/A,#N/A,FALSE,"List1";#N/A,#N/A,FALSE,"List2";#N/A,#N/A,FALSE,"List3";#N/A,#N/A,FALSE,"List4";#N/A,#N/A,FALSE,"List5";#N/A,#N/A,FALSE,"List11"}</definedName>
    <definedName name="kop" localSheetId="11" hidden="1">{#N/A,#N/A,FALSE,"List1";#N/A,#N/A,FALSE,"List2";#N/A,#N/A,FALSE,"List3";#N/A,#N/A,FALSE,"List4";#N/A,#N/A,FALSE,"List5";#N/A,#N/A,FALSE,"List11"}</definedName>
    <definedName name="kop" localSheetId="4" hidden="1">{#N/A,#N/A,FALSE,"List1";#N/A,#N/A,FALSE,"List2";#N/A,#N/A,FALSE,"List3";#N/A,#N/A,FALSE,"List4";#N/A,#N/A,FALSE,"List5";#N/A,#N/A,FALSE,"List11"}</definedName>
    <definedName name="kop" localSheetId="3" hidden="1">{#N/A,#N/A,FALSE,"List1";#N/A,#N/A,FALSE,"List2";#N/A,#N/A,FALSE,"List3";#N/A,#N/A,FALSE,"List4";#N/A,#N/A,FALSE,"List5";#N/A,#N/A,FALSE,"List11"}</definedName>
    <definedName name="kop" hidden="1">{#N/A,#N/A,FALSE,"List1";#N/A,#N/A,FALSE,"List2";#N/A,#N/A,FALSE,"List3";#N/A,#N/A,FALSE,"List4";#N/A,#N/A,FALSE,"List5";#N/A,#N/A,FALSE,"List11"}</definedName>
    <definedName name="kopie" hidden="1">{"Valuation - Letter",#N/A,TRUE,"Valuation Summary";"Financial Statements - Letter",#N/A,TRUE,"Results";"Results - Letter",#N/A,TRUE,"Results";"Ratios - Letter",#N/A,TRUE,"Results";"P2 Summary - Letter",#N/A,TRUE,"Results"}</definedName>
    <definedName name="kopie_1" hidden="1">{"Valuation - Letter",#N/A,TRUE,"Valuation Summary";"Financial Statements - Letter",#N/A,TRUE,"Results";"Results - Letter",#N/A,TRUE,"Results";"Ratios - Letter",#N/A,TRUE,"Results";"P2 Summary - Letter",#N/A,TRUE,"Results"}</definedName>
    <definedName name="kopie_1_1" hidden="1">{"Valuation - Letter",#N/A,TRUE,"Valuation Summary";"Financial Statements - Letter",#N/A,TRUE,"Results";"Results - Letter",#N/A,TRUE,"Results";"Ratios - Letter",#N/A,TRUE,"Results";"P2 Summary - Letter",#N/A,TRUE,"Results"}</definedName>
    <definedName name="kopie_1_2" hidden="1">{"Valuation - Letter",#N/A,TRUE,"Valuation Summary";"Financial Statements - Letter",#N/A,TRUE,"Results";"Results - Letter",#N/A,TRUE,"Results";"Ratios - Letter",#N/A,TRUE,"Results";"P2 Summary - Letter",#N/A,TRUE,"Results"}</definedName>
    <definedName name="kopie_1_3" hidden="1">{"Valuation - Letter",#N/A,TRUE,"Valuation Summary";"Financial Statements - Letter",#N/A,TRUE,"Results";"Results - Letter",#N/A,TRUE,"Results";"Ratios - Letter",#N/A,TRUE,"Results";"P2 Summary - Letter",#N/A,TRUE,"Results"}</definedName>
    <definedName name="kopie_1_4" hidden="1">{"Valuation - Letter",#N/A,TRUE,"Valuation Summary";"Financial Statements - Letter",#N/A,TRUE,"Results";"Results - Letter",#N/A,TRUE,"Results";"Ratios - Letter",#N/A,TRUE,"Results";"P2 Summary - Letter",#N/A,TRUE,"Results"}</definedName>
    <definedName name="kopie_2" hidden="1">{"Valuation - Letter",#N/A,TRUE,"Valuation Summary";"Financial Statements - Letter",#N/A,TRUE,"Results";"Results - Letter",#N/A,TRUE,"Results";"Ratios - Letter",#N/A,TRUE,"Results";"P2 Summary - Letter",#N/A,TRUE,"Results"}</definedName>
    <definedName name="kopie_2_1" hidden="1">{"Valuation - Letter",#N/A,TRUE,"Valuation Summary";"Financial Statements - Letter",#N/A,TRUE,"Results";"Results - Letter",#N/A,TRUE,"Results";"Ratios - Letter",#N/A,TRUE,"Results";"P2 Summary - Letter",#N/A,TRUE,"Results"}</definedName>
    <definedName name="kopie_2_2" hidden="1">{"Valuation - Letter",#N/A,TRUE,"Valuation Summary";"Financial Statements - Letter",#N/A,TRUE,"Results";"Results - Letter",#N/A,TRUE,"Results";"Ratios - Letter",#N/A,TRUE,"Results";"P2 Summary - Letter",#N/A,TRUE,"Results"}</definedName>
    <definedName name="kopie_2_3" hidden="1">{"Valuation - Letter",#N/A,TRUE,"Valuation Summary";"Financial Statements - Letter",#N/A,TRUE,"Results";"Results - Letter",#N/A,TRUE,"Results";"Ratios - Letter",#N/A,TRUE,"Results";"P2 Summary - Letter",#N/A,TRUE,"Results"}</definedName>
    <definedName name="kopie_2_4" hidden="1">{"Valuation - Letter",#N/A,TRUE,"Valuation Summary";"Financial Statements - Letter",#N/A,TRUE,"Results";"Results - Letter",#N/A,TRUE,"Results";"Ratios - Letter",#N/A,TRUE,"Results";"P2 Summary - Letter",#N/A,TRUE,"Results"}</definedName>
    <definedName name="kopie_3" hidden="1">{"Valuation - Letter",#N/A,TRUE,"Valuation Summary";"Financial Statements - Letter",#N/A,TRUE,"Results";"Results - Letter",#N/A,TRUE,"Results";"Ratios - Letter",#N/A,TRUE,"Results";"P2 Summary - Letter",#N/A,TRUE,"Results"}</definedName>
    <definedName name="kopie_4" hidden="1">{"Valuation - Letter",#N/A,TRUE,"Valuation Summary";"Financial Statements - Letter",#N/A,TRUE,"Results";"Results - Letter",#N/A,TRUE,"Results";"Ratios - Letter",#N/A,TRUE,"Results";"P2 Summary - Letter",#N/A,TRUE,"Results"}</definedName>
    <definedName name="kopie_5" hidden="1">{"Valuation - Letter",#N/A,TRUE,"Valuation Summary";"Financial Statements - Letter",#N/A,TRUE,"Results";"Results - Letter",#N/A,TRUE,"Results";"Ratios - Letter",#N/A,TRUE,"Results";"P2 Summary - Letter",#N/A,TRUE,"Results"}</definedName>
    <definedName name="Kor_pln_rad">#REF!</definedName>
    <definedName name="Kor_zkr_rad">#REF!</definedName>
    <definedName name="Kovové_stavební_doplňkové_konstrukce">#N/A</definedName>
    <definedName name="Kraj_sestave" localSheetId="3">#REF!</definedName>
    <definedName name="Kraj_sestave">#REF!</definedName>
    <definedName name="KSDK">#REF!</definedName>
    <definedName name="kuk" localSheetId="3">#REF!</definedName>
    <definedName name="kuk">#REF!</definedName>
    <definedName name="kulovy" localSheetId="10" hidden="1">{#N/A,#N/A,FALSE,"List1";#N/A,#N/A,FALSE,"List2";#N/A,#N/A,FALSE,"List3";#N/A,#N/A,FALSE,"List4";#N/A,#N/A,FALSE,"List5";#N/A,#N/A,FALSE,"List11"}</definedName>
    <definedName name="kulovy" localSheetId="9" hidden="1">{#N/A,#N/A,FALSE,"List1";#N/A,#N/A,FALSE,"List2";#N/A,#N/A,FALSE,"List3";#N/A,#N/A,FALSE,"List4";#N/A,#N/A,FALSE,"List5";#N/A,#N/A,FALSE,"List11"}</definedName>
    <definedName name="kulovy" localSheetId="11" hidden="1">{#N/A,#N/A,FALSE,"List1";#N/A,#N/A,FALSE,"List2";#N/A,#N/A,FALSE,"List3";#N/A,#N/A,FALSE,"List4";#N/A,#N/A,FALSE,"List5";#N/A,#N/A,FALSE,"List11"}</definedName>
    <definedName name="kulovy" localSheetId="4" hidden="1">{#N/A,#N/A,FALSE,"List1";#N/A,#N/A,FALSE,"List2";#N/A,#N/A,FALSE,"List3";#N/A,#N/A,FALSE,"List4";#N/A,#N/A,FALSE,"List5";#N/A,#N/A,FALSE,"List11"}</definedName>
    <definedName name="kulovy" localSheetId="3" hidden="1">{#N/A,#N/A,FALSE,"List1";#N/A,#N/A,FALSE,"List2";#N/A,#N/A,FALSE,"List3";#N/A,#N/A,FALSE,"List4";#N/A,#N/A,FALSE,"List5";#N/A,#N/A,FALSE,"List11"}</definedName>
    <definedName name="kulovy" hidden="1">{#N/A,#N/A,FALSE,"List1";#N/A,#N/A,FALSE,"List2";#N/A,#N/A,FALSE,"List3";#N/A,#N/A,FALSE,"List4";#N/A,#N/A,FALSE,"List5";#N/A,#N/A,FALSE,"List11"}</definedName>
    <definedName name="Kurs" localSheetId="3">[49]I.etapa!#REF!</definedName>
    <definedName name="Kurs">#REF!</definedName>
    <definedName name="kurs_euro" localSheetId="3">[50]Summary!$B$4</definedName>
    <definedName name="kurs_euro">#REF!</definedName>
    <definedName name="KymData" localSheetId="10">'311_315'!#REF!</definedName>
    <definedName name="KymData" localSheetId="9">'Amortizační stupnice-mov.vě'!#REF!</definedName>
    <definedName name="KymData" localSheetId="11">#REF!</definedName>
    <definedName name="KymData" localSheetId="4">#REF!</definedName>
    <definedName name="KymData" localSheetId="3">'[51]Prilovenie 7 NSS 1'!$D$9</definedName>
    <definedName name="KymData">#REF!</definedName>
    <definedName name="l">MATCH(0.01,Konc_zůst,-1)+1</definedName>
    <definedName name="L._1">#N/A</definedName>
    <definedName name="L._1_3">NA()</definedName>
    <definedName name="L._12">#N/A</definedName>
    <definedName name="L._12_3">NA()</definedName>
    <definedName name="L._13">#N/A</definedName>
    <definedName name="L._13_3">NA()</definedName>
    <definedName name="L._14">#N/A</definedName>
    <definedName name="L._14_3">NA()</definedName>
    <definedName name="L._15">#N/A</definedName>
    <definedName name="L._15_3">NA()</definedName>
    <definedName name="L._16">#N/A</definedName>
    <definedName name="L._16_1">NA()</definedName>
    <definedName name="L._18">#N/A</definedName>
    <definedName name="L._18_1">NA()</definedName>
    <definedName name="L._19">#N/A</definedName>
    <definedName name="L._19_1">NA()</definedName>
    <definedName name="L._2">#N/A</definedName>
    <definedName name="L._2_3">NA()</definedName>
    <definedName name="L._3">#N/A</definedName>
    <definedName name="L._3_3">NA()</definedName>
    <definedName name="L._40_3">NA()</definedName>
    <definedName name="L._41_1">NA()</definedName>
    <definedName name="LABOURVAR">#REF!</definedName>
    <definedName name="lala">#REF!</definedName>
    <definedName name="Lang" localSheetId="10">'311_315'!#REF!</definedName>
    <definedName name="Lang" localSheetId="9">'Amortizační stupnice-mov.vě'!#REF!</definedName>
    <definedName name="Lang" localSheetId="11">#REF!</definedName>
    <definedName name="Lang" localSheetId="4">#REF!</definedName>
    <definedName name="Lang" localSheetId="3">[27]MENU!$G$27</definedName>
    <definedName name="Lang">#REF!</definedName>
    <definedName name="Last_Row">IF(Values_Entered,Header_Row+Number_of_Payments,Header_Row)</definedName>
    <definedName name="lastperiod">#REF!</definedName>
    <definedName name="lastperiod1">#REF!</definedName>
    <definedName name="lastperiod2">#REF!</definedName>
    <definedName name="lastperiod3">#REF!</definedName>
    <definedName name="lastperiod4">#REF!</definedName>
    <definedName name="LCFA1" localSheetId="3">[28]UserDefinedVariables!$G$11</definedName>
    <definedName name="LCFA1">#REF!</definedName>
    <definedName name="LCFA1_1">#N/A</definedName>
    <definedName name="LCFA1_1_3">NA()</definedName>
    <definedName name="LCFA1_25">#N/A</definedName>
    <definedName name="LCFA1_25_3">NA()</definedName>
    <definedName name="LCFA1_26">#N/A</definedName>
    <definedName name="LCFA1_26_1">NA()</definedName>
    <definedName name="LCFA1_27">#N/A</definedName>
    <definedName name="LCFA1_27_1">NA()</definedName>
    <definedName name="LCFA1_28">#N/A</definedName>
    <definedName name="LCFA1_28_1">NA()</definedName>
    <definedName name="LCFA1_29">#N/A</definedName>
    <definedName name="LCFA1_29_1">NA()</definedName>
    <definedName name="LCFA1_30">#N/A</definedName>
    <definedName name="LCFA1_30_1">NA()</definedName>
    <definedName name="LCFA1_31">#N/A</definedName>
    <definedName name="LCFA1_31_1">NA()</definedName>
    <definedName name="LCFA1_32">#N/A</definedName>
    <definedName name="LCFA1_32_1">NA()</definedName>
    <definedName name="LCFA1_33" localSheetId="3">[29]UserDefinedVariables!$G$11</definedName>
    <definedName name="LCFA1_33">#REF!</definedName>
    <definedName name="LCFA1_33_1">NA()</definedName>
    <definedName name="LCFA1_34" localSheetId="3">[29]UserDefinedVariables!$G$11</definedName>
    <definedName name="LCFA1_34">#REF!</definedName>
    <definedName name="LCFA1_34_1">NA()</definedName>
    <definedName name="LCFA1_35" localSheetId="3">[29]UserDefinedVariables!$G$11</definedName>
    <definedName name="LCFA1_35">#REF!</definedName>
    <definedName name="LCFA1_35_1">NA()</definedName>
    <definedName name="LCFA1_36" localSheetId="3">[29]UserDefinedVariables!$G$11</definedName>
    <definedName name="LCFA1_36">#REF!</definedName>
    <definedName name="LCFA1_36_1">NA()</definedName>
    <definedName name="LCFA1_37" localSheetId="3">[29]UserDefinedVariables!$G$11</definedName>
    <definedName name="LCFA1_37">#REF!</definedName>
    <definedName name="LCFA1_37_1">NA()</definedName>
    <definedName name="LCFA1_38" localSheetId="3">[29]UserDefinedVariables!$G$11</definedName>
    <definedName name="LCFA1_38">#REF!</definedName>
    <definedName name="LCFA1_38_1">NA()</definedName>
    <definedName name="LCFA1_39" localSheetId="3">[29]UserDefinedVariables!$G$11</definedName>
    <definedName name="LCFA1_39">#REF!</definedName>
    <definedName name="LCFA1_4">#N/A</definedName>
    <definedName name="LCFA1_4_3">NA()</definedName>
    <definedName name="LCFA1_40" localSheetId="3">[29]UserDefinedVariables!$G$11</definedName>
    <definedName name="LCFA1_40">#REF!</definedName>
    <definedName name="LCFA1_40_3">NA()</definedName>
    <definedName name="LCFA1_41" localSheetId="3">[29]UserDefinedVariables!$G$11</definedName>
    <definedName name="LCFA1_41">#REF!</definedName>
    <definedName name="LCFA1_42" localSheetId="3">[29]UserDefinedVariables!$G$11</definedName>
    <definedName name="LCFA1_42">#REF!</definedName>
    <definedName name="LCFA1_43" localSheetId="3">[29]UserDefinedVariables!$G$11</definedName>
    <definedName name="LCFA1_43">#REF!</definedName>
    <definedName name="LCFA1_5">#N/A</definedName>
    <definedName name="LCFA1_5_1">NA()</definedName>
    <definedName name="LCFA10" localSheetId="3">[28]UserDefinedVariables!$G$20</definedName>
    <definedName name="LCFA10">#REF!</definedName>
    <definedName name="LCFA10_1">#N/A</definedName>
    <definedName name="LCFA10_1_3">NA()</definedName>
    <definedName name="LCFA10_25">#N/A</definedName>
    <definedName name="LCFA10_25_3">NA()</definedName>
    <definedName name="LCFA10_26">#N/A</definedName>
    <definedName name="LCFA10_26_1">NA()</definedName>
    <definedName name="LCFA10_27">#N/A</definedName>
    <definedName name="LCFA10_27_1">NA()</definedName>
    <definedName name="LCFA10_28">#N/A</definedName>
    <definedName name="LCFA10_28_1">NA()</definedName>
    <definedName name="LCFA10_29">#N/A</definedName>
    <definedName name="LCFA10_29_1">NA()</definedName>
    <definedName name="LCFA10_30">#N/A</definedName>
    <definedName name="LCFA10_30_1">NA()</definedName>
    <definedName name="LCFA10_31">#N/A</definedName>
    <definedName name="LCFA10_31_1">NA()</definedName>
    <definedName name="LCFA10_32">#N/A</definedName>
    <definedName name="LCFA10_32_1">NA()</definedName>
    <definedName name="LCFA10_33" localSheetId="3">[29]UserDefinedVariables!$G$20</definedName>
    <definedName name="LCFA10_33">#REF!</definedName>
    <definedName name="LCFA10_33_1">NA()</definedName>
    <definedName name="LCFA10_34" localSheetId="3">[29]UserDefinedVariables!$G$20</definedName>
    <definedName name="LCFA10_34">#REF!</definedName>
    <definedName name="LCFA10_34_1">NA()</definedName>
    <definedName name="LCFA10_35" localSheetId="3">[29]UserDefinedVariables!$G$20</definedName>
    <definedName name="LCFA10_35">#REF!</definedName>
    <definedName name="LCFA10_35_1">NA()</definedName>
    <definedName name="LCFA10_36" localSheetId="3">[29]UserDefinedVariables!$G$20</definedName>
    <definedName name="LCFA10_36">#REF!</definedName>
    <definedName name="LCFA10_36_1">NA()</definedName>
    <definedName name="LCFA10_37" localSheetId="3">[29]UserDefinedVariables!$G$20</definedName>
    <definedName name="LCFA10_37">#REF!</definedName>
    <definedName name="LCFA10_37_1">NA()</definedName>
    <definedName name="LCFA10_38" localSheetId="3">[29]UserDefinedVariables!$G$20</definedName>
    <definedName name="LCFA10_38">#REF!</definedName>
    <definedName name="LCFA10_38_1">NA()</definedName>
    <definedName name="LCFA10_39" localSheetId="3">[29]UserDefinedVariables!$G$20</definedName>
    <definedName name="LCFA10_39">#REF!</definedName>
    <definedName name="LCFA10_4">#N/A</definedName>
    <definedName name="LCFA10_4_3">NA()</definedName>
    <definedName name="LCFA10_40" localSheetId="3">[29]UserDefinedVariables!$G$20</definedName>
    <definedName name="LCFA10_40">#REF!</definedName>
    <definedName name="LCFA10_40_3">NA()</definedName>
    <definedName name="LCFA10_41" localSheetId="3">[29]UserDefinedVariables!$G$20</definedName>
    <definedName name="LCFA10_41">#REF!</definedName>
    <definedName name="LCFA10_42" localSheetId="3">[29]UserDefinedVariables!$G$20</definedName>
    <definedName name="LCFA10_42">#REF!</definedName>
    <definedName name="LCFA10_43" localSheetId="3">[29]UserDefinedVariables!$G$20</definedName>
    <definedName name="LCFA10_43">#REF!</definedName>
    <definedName name="LCFA10_5">#N/A</definedName>
    <definedName name="LCFA10_5_1">NA()</definedName>
    <definedName name="LCFA11" localSheetId="3">[28]UserDefinedVariables!$G$21</definedName>
    <definedName name="LCFA11">#REF!</definedName>
    <definedName name="LCFA11_1">#N/A</definedName>
    <definedName name="LCFA11_1_3">NA()</definedName>
    <definedName name="LCFA11_25">#N/A</definedName>
    <definedName name="LCFA11_25_3">NA()</definedName>
    <definedName name="LCFA11_26">#N/A</definedName>
    <definedName name="LCFA11_26_1">NA()</definedName>
    <definedName name="LCFA11_27">#N/A</definedName>
    <definedName name="LCFA11_27_1">NA()</definedName>
    <definedName name="LCFA11_28">#N/A</definedName>
    <definedName name="LCFA11_28_1">NA()</definedName>
    <definedName name="LCFA11_29">#N/A</definedName>
    <definedName name="LCFA11_29_1">NA()</definedName>
    <definedName name="LCFA11_30">#N/A</definedName>
    <definedName name="LCFA11_30_1">NA()</definedName>
    <definedName name="LCFA11_31">#N/A</definedName>
    <definedName name="LCFA11_31_1">NA()</definedName>
    <definedName name="LCFA11_32">#N/A</definedName>
    <definedName name="LCFA11_32_1">NA()</definedName>
    <definedName name="LCFA11_33" localSheetId="3">[29]UserDefinedVariables!$G$21</definedName>
    <definedName name="LCFA11_33">#REF!</definedName>
    <definedName name="LCFA11_33_1">NA()</definedName>
    <definedName name="LCFA11_34" localSheetId="3">[29]UserDefinedVariables!$G$21</definedName>
    <definedName name="LCFA11_34">#REF!</definedName>
    <definedName name="LCFA11_34_1">NA()</definedName>
    <definedName name="LCFA11_35" localSheetId="3">[29]UserDefinedVariables!$G$21</definedName>
    <definedName name="LCFA11_35">#REF!</definedName>
    <definedName name="LCFA11_35_1">NA()</definedName>
    <definedName name="LCFA11_36" localSheetId="3">[29]UserDefinedVariables!$G$21</definedName>
    <definedName name="LCFA11_36">#REF!</definedName>
    <definedName name="LCFA11_36_1">NA()</definedName>
    <definedName name="LCFA11_37" localSheetId="3">[29]UserDefinedVariables!$G$21</definedName>
    <definedName name="LCFA11_37">#REF!</definedName>
    <definedName name="LCFA11_37_1">NA()</definedName>
    <definedName name="LCFA11_38" localSheetId="3">[29]UserDefinedVariables!$G$21</definedName>
    <definedName name="LCFA11_38">#REF!</definedName>
    <definedName name="LCFA11_38_1">NA()</definedName>
    <definedName name="LCFA11_39" localSheetId="3">[29]UserDefinedVariables!$G$21</definedName>
    <definedName name="LCFA11_39">#REF!</definedName>
    <definedName name="LCFA11_4">#N/A</definedName>
    <definedName name="LCFA11_4_3">NA()</definedName>
    <definedName name="LCFA11_40" localSheetId="3">[29]UserDefinedVariables!$G$21</definedName>
    <definedName name="LCFA11_40">#REF!</definedName>
    <definedName name="LCFA11_40_3">NA()</definedName>
    <definedName name="LCFA11_41" localSheetId="3">[29]UserDefinedVariables!$G$21</definedName>
    <definedName name="LCFA11_41">#REF!</definedName>
    <definedName name="LCFA11_42" localSheetId="3">[29]UserDefinedVariables!$G$21</definedName>
    <definedName name="LCFA11_42">#REF!</definedName>
    <definedName name="LCFA11_43" localSheetId="3">[29]UserDefinedVariables!$G$21</definedName>
    <definedName name="LCFA11_43">#REF!</definedName>
    <definedName name="LCFA11_5">#N/A</definedName>
    <definedName name="LCFA11_5_1">NA()</definedName>
    <definedName name="LCFA15" localSheetId="3">[28]UserDefinedVariables!$G$25</definedName>
    <definedName name="LCFA15">#REF!</definedName>
    <definedName name="LCFA15_1">#N/A</definedName>
    <definedName name="LCFA15_1_3">NA()</definedName>
    <definedName name="LCFA15_25">#N/A</definedName>
    <definedName name="LCFA15_25_3">NA()</definedName>
    <definedName name="LCFA15_26">#N/A</definedName>
    <definedName name="LCFA15_26_1">NA()</definedName>
    <definedName name="LCFA15_27">#N/A</definedName>
    <definedName name="LCFA15_27_1">NA()</definedName>
    <definedName name="LCFA15_28">#N/A</definedName>
    <definedName name="LCFA15_28_1">NA()</definedName>
    <definedName name="LCFA15_29">#N/A</definedName>
    <definedName name="LCFA15_29_1">NA()</definedName>
    <definedName name="LCFA15_30">#N/A</definedName>
    <definedName name="LCFA15_30_1">NA()</definedName>
    <definedName name="LCFA15_31">#N/A</definedName>
    <definedName name="LCFA15_31_1">NA()</definedName>
    <definedName name="LCFA15_32">#N/A</definedName>
    <definedName name="LCFA15_32_1">NA()</definedName>
    <definedName name="LCFA15_33" localSheetId="3">[29]UserDefinedVariables!$G$25</definedName>
    <definedName name="LCFA15_33">#REF!</definedName>
    <definedName name="LCFA15_33_1">NA()</definedName>
    <definedName name="LCFA15_34" localSheetId="3">[29]UserDefinedVariables!$G$25</definedName>
    <definedName name="LCFA15_34">#REF!</definedName>
    <definedName name="LCFA15_34_1">NA()</definedName>
    <definedName name="LCFA15_35" localSheetId="3">[29]UserDefinedVariables!$G$25</definedName>
    <definedName name="LCFA15_35">#REF!</definedName>
    <definedName name="LCFA15_35_1">NA()</definedName>
    <definedName name="LCFA15_36" localSheetId="3">[29]UserDefinedVariables!$G$25</definedName>
    <definedName name="LCFA15_36">#REF!</definedName>
    <definedName name="LCFA15_36_1">NA()</definedName>
    <definedName name="LCFA15_37" localSheetId="3">[29]UserDefinedVariables!$G$25</definedName>
    <definedName name="LCFA15_37">#REF!</definedName>
    <definedName name="LCFA15_37_1">NA()</definedName>
    <definedName name="LCFA15_38" localSheetId="3">[29]UserDefinedVariables!$G$25</definedName>
    <definedName name="LCFA15_38">#REF!</definedName>
    <definedName name="LCFA15_38_1">NA()</definedName>
    <definedName name="LCFA15_39" localSheetId="3">[29]UserDefinedVariables!$G$25</definedName>
    <definedName name="LCFA15_39">#REF!</definedName>
    <definedName name="LCFA15_4">#N/A</definedName>
    <definedName name="LCFA15_4_3">NA()</definedName>
    <definedName name="LCFA15_40" localSheetId="3">[29]UserDefinedVariables!$G$25</definedName>
    <definedName name="LCFA15_40">#REF!</definedName>
    <definedName name="LCFA15_40_3">NA()</definedName>
    <definedName name="LCFA15_41" localSheetId="3">[29]UserDefinedVariables!$G$25</definedName>
    <definedName name="LCFA15_41">#REF!</definedName>
    <definedName name="LCFA15_42" localSheetId="3">[29]UserDefinedVariables!$G$25</definedName>
    <definedName name="LCFA15_42">#REF!</definedName>
    <definedName name="LCFA15_43" localSheetId="3">[29]UserDefinedVariables!$G$25</definedName>
    <definedName name="LCFA15_43">#REF!</definedName>
    <definedName name="LCFA15_5">#N/A</definedName>
    <definedName name="LCFA15_5_1">NA()</definedName>
    <definedName name="LCFA16" localSheetId="3">[28]UserDefinedVariables!$G$26</definedName>
    <definedName name="LCFA16">#REF!</definedName>
    <definedName name="LCFA16_1">#N/A</definedName>
    <definedName name="LCFA16_1_3">NA()</definedName>
    <definedName name="LCFA16_25">#N/A</definedName>
    <definedName name="LCFA16_25_3">NA()</definedName>
    <definedName name="LCFA16_26">#N/A</definedName>
    <definedName name="LCFA16_26_1">NA()</definedName>
    <definedName name="LCFA16_27">#N/A</definedName>
    <definedName name="LCFA16_27_1">NA()</definedName>
    <definedName name="LCFA16_28">#N/A</definedName>
    <definedName name="LCFA16_28_1">NA()</definedName>
    <definedName name="LCFA16_29">#N/A</definedName>
    <definedName name="LCFA16_29_1">NA()</definedName>
    <definedName name="LCFA16_30">#N/A</definedName>
    <definedName name="LCFA16_30_1">NA()</definedName>
    <definedName name="LCFA16_31">#N/A</definedName>
    <definedName name="LCFA16_31_1">NA()</definedName>
    <definedName name="LCFA16_32">#N/A</definedName>
    <definedName name="LCFA16_32_1">NA()</definedName>
    <definedName name="LCFA16_33" localSheetId="3">[29]UserDefinedVariables!$G$26</definedName>
    <definedName name="LCFA16_33">#REF!</definedName>
    <definedName name="LCFA16_33_1">NA()</definedName>
    <definedName name="LCFA16_34" localSheetId="3">[29]UserDefinedVariables!$G$26</definedName>
    <definedName name="LCFA16_34">#REF!</definedName>
    <definedName name="LCFA16_34_1">NA()</definedName>
    <definedName name="LCFA16_35" localSheetId="3">[29]UserDefinedVariables!$G$26</definedName>
    <definedName name="LCFA16_35">#REF!</definedName>
    <definedName name="LCFA16_35_1">NA()</definedName>
    <definedName name="LCFA16_36" localSheetId="3">[29]UserDefinedVariables!$G$26</definedName>
    <definedName name="LCFA16_36">#REF!</definedName>
    <definedName name="LCFA16_36_1">NA()</definedName>
    <definedName name="LCFA16_37" localSheetId="3">[29]UserDefinedVariables!$G$26</definedName>
    <definedName name="LCFA16_37">#REF!</definedName>
    <definedName name="LCFA16_37_1">NA()</definedName>
    <definedName name="LCFA16_38" localSheetId="3">[29]UserDefinedVariables!$G$26</definedName>
    <definedName name="LCFA16_38">#REF!</definedName>
    <definedName name="LCFA16_38_1">NA()</definedName>
    <definedName name="LCFA16_39" localSheetId="3">[29]UserDefinedVariables!$G$26</definedName>
    <definedName name="LCFA16_39">#REF!</definedName>
    <definedName name="LCFA16_4">#N/A</definedName>
    <definedName name="LCFA16_4_3">NA()</definedName>
    <definedName name="LCFA16_40" localSheetId="3">[29]UserDefinedVariables!$G$26</definedName>
    <definedName name="LCFA16_40">#REF!</definedName>
    <definedName name="LCFA16_40_3">NA()</definedName>
    <definedName name="LCFA16_41" localSheetId="3">[29]UserDefinedVariables!$G$26</definedName>
    <definedName name="LCFA16_41">#REF!</definedName>
    <definedName name="LCFA16_42" localSheetId="3">[29]UserDefinedVariables!$G$26</definedName>
    <definedName name="LCFA16_42">#REF!</definedName>
    <definedName name="LCFA16_43" localSheetId="3">[29]UserDefinedVariables!$G$26</definedName>
    <definedName name="LCFA16_43">#REF!</definedName>
    <definedName name="LCFA16_5">#N/A</definedName>
    <definedName name="LCFA16_5_1">NA()</definedName>
    <definedName name="LCFA17" localSheetId="3">[28]UserDefinedVariables!$G$27</definedName>
    <definedName name="LCFA17">#REF!</definedName>
    <definedName name="LCFA17_1">#N/A</definedName>
    <definedName name="LCFA17_1_3">NA()</definedName>
    <definedName name="LCFA17_25">#N/A</definedName>
    <definedName name="LCFA17_25_3">NA()</definedName>
    <definedName name="LCFA17_26">#N/A</definedName>
    <definedName name="LCFA17_26_1">NA()</definedName>
    <definedName name="LCFA17_27">#N/A</definedName>
    <definedName name="LCFA17_27_1">NA()</definedName>
    <definedName name="LCFA17_28">#N/A</definedName>
    <definedName name="LCFA17_28_1">NA()</definedName>
    <definedName name="LCFA17_29">#N/A</definedName>
    <definedName name="LCFA17_29_1">NA()</definedName>
    <definedName name="LCFA17_30">#N/A</definedName>
    <definedName name="LCFA17_30_1">NA()</definedName>
    <definedName name="LCFA17_31">#N/A</definedName>
    <definedName name="LCFA17_31_1">NA()</definedName>
    <definedName name="LCFA17_32">#N/A</definedName>
    <definedName name="LCFA17_32_1">NA()</definedName>
    <definedName name="LCFA17_33" localSheetId="3">[29]UserDefinedVariables!$G$27</definedName>
    <definedName name="LCFA17_33">#REF!</definedName>
    <definedName name="LCFA17_33_1">NA()</definedName>
    <definedName name="LCFA17_34" localSheetId="3">[29]UserDefinedVariables!$G$27</definedName>
    <definedName name="LCFA17_34">#REF!</definedName>
    <definedName name="LCFA17_34_1">NA()</definedName>
    <definedName name="LCFA17_35" localSheetId="3">[29]UserDefinedVariables!$G$27</definedName>
    <definedName name="LCFA17_35">#REF!</definedName>
    <definedName name="LCFA17_35_1">NA()</definedName>
    <definedName name="LCFA17_36" localSheetId="3">[29]UserDefinedVariables!$G$27</definedName>
    <definedName name="LCFA17_36">#REF!</definedName>
    <definedName name="LCFA17_36_1">NA()</definedName>
    <definedName name="LCFA17_37" localSheetId="3">[29]UserDefinedVariables!$G$27</definedName>
    <definedName name="LCFA17_37">#REF!</definedName>
    <definedName name="LCFA17_37_1">NA()</definedName>
    <definedName name="LCFA17_38" localSheetId="3">[29]UserDefinedVariables!$G$27</definedName>
    <definedName name="LCFA17_38">#REF!</definedName>
    <definedName name="LCFA17_38_1">NA()</definedName>
    <definedName name="LCFA17_39" localSheetId="3">[29]UserDefinedVariables!$G$27</definedName>
    <definedName name="LCFA17_39">#REF!</definedName>
    <definedName name="LCFA17_4">#N/A</definedName>
    <definedName name="LCFA17_4_3">NA()</definedName>
    <definedName name="LCFA17_40" localSheetId="3">[29]UserDefinedVariables!$G$27</definedName>
    <definedName name="LCFA17_40">#REF!</definedName>
    <definedName name="LCFA17_40_3">NA()</definedName>
    <definedName name="LCFA17_41" localSheetId="3">[29]UserDefinedVariables!$G$27</definedName>
    <definedName name="LCFA17_41">#REF!</definedName>
    <definedName name="LCFA17_42" localSheetId="3">[29]UserDefinedVariables!$G$27</definedName>
    <definedName name="LCFA17_42">#REF!</definedName>
    <definedName name="LCFA17_43" localSheetId="3">[29]UserDefinedVariables!$G$27</definedName>
    <definedName name="LCFA17_43">#REF!</definedName>
    <definedName name="LCFA17_5">#N/A</definedName>
    <definedName name="LCFA17_5_1">NA()</definedName>
    <definedName name="LCFA2" localSheetId="3">[28]UserDefinedVariables!$G$12</definedName>
    <definedName name="LCFA2">#REF!</definedName>
    <definedName name="LCFA2_1">#N/A</definedName>
    <definedName name="LCFA2_1_3">NA()</definedName>
    <definedName name="LCFA2_25">#N/A</definedName>
    <definedName name="LCFA2_25_3">NA()</definedName>
    <definedName name="LCFA2_26">#N/A</definedName>
    <definedName name="LCFA2_26_1">NA()</definedName>
    <definedName name="LCFA2_27">#N/A</definedName>
    <definedName name="LCFA2_27_1">NA()</definedName>
    <definedName name="LCFA2_28">#N/A</definedName>
    <definedName name="LCFA2_28_1">NA()</definedName>
    <definedName name="LCFA2_29">#N/A</definedName>
    <definedName name="LCFA2_29_1">NA()</definedName>
    <definedName name="LCFA2_30">#N/A</definedName>
    <definedName name="LCFA2_30_1">NA()</definedName>
    <definedName name="LCFA2_31">#N/A</definedName>
    <definedName name="LCFA2_31_1">NA()</definedName>
    <definedName name="LCFA2_32">#N/A</definedName>
    <definedName name="LCFA2_32_1">NA()</definedName>
    <definedName name="LCFA2_33" localSheetId="3">[29]UserDefinedVariables!$G$12</definedName>
    <definedName name="LCFA2_33">#REF!</definedName>
    <definedName name="LCFA2_33_1">NA()</definedName>
    <definedName name="LCFA2_34" localSheetId="3">[29]UserDefinedVariables!$G$12</definedName>
    <definedName name="LCFA2_34">#REF!</definedName>
    <definedName name="LCFA2_34_1">NA()</definedName>
    <definedName name="LCFA2_35" localSheetId="3">[29]UserDefinedVariables!$G$12</definedName>
    <definedName name="LCFA2_35">#REF!</definedName>
    <definedName name="LCFA2_35_1">NA()</definedName>
    <definedName name="LCFA2_36" localSheetId="3">[29]UserDefinedVariables!$G$12</definedName>
    <definedName name="LCFA2_36">#REF!</definedName>
    <definedName name="LCFA2_36_1">NA()</definedName>
    <definedName name="LCFA2_37" localSheetId="3">[29]UserDefinedVariables!$G$12</definedName>
    <definedName name="LCFA2_37">#REF!</definedName>
    <definedName name="LCFA2_37_1">NA()</definedName>
    <definedName name="LCFA2_38" localSheetId="3">[29]UserDefinedVariables!$G$12</definedName>
    <definedName name="LCFA2_38">#REF!</definedName>
    <definedName name="LCFA2_38_1">NA()</definedName>
    <definedName name="LCFA2_39" localSheetId="3">[29]UserDefinedVariables!$G$12</definedName>
    <definedName name="LCFA2_39">#REF!</definedName>
    <definedName name="LCFA2_4">#N/A</definedName>
    <definedName name="LCFA2_4_3">NA()</definedName>
    <definedName name="LCFA2_40" localSheetId="3">[29]UserDefinedVariables!$G$12</definedName>
    <definedName name="LCFA2_40">#REF!</definedName>
    <definedName name="LCFA2_40_3">NA()</definedName>
    <definedName name="LCFA2_41" localSheetId="3">[29]UserDefinedVariables!$G$12</definedName>
    <definedName name="LCFA2_41">#REF!</definedName>
    <definedName name="LCFA2_42" localSheetId="3">[29]UserDefinedVariables!$G$12</definedName>
    <definedName name="LCFA2_42">#REF!</definedName>
    <definedName name="LCFA2_43" localSheetId="3">[29]UserDefinedVariables!$G$12</definedName>
    <definedName name="LCFA2_43">#REF!</definedName>
    <definedName name="LCFA2_5">#N/A</definedName>
    <definedName name="LCFA2_5_1">NA()</definedName>
    <definedName name="LCFA3" localSheetId="3">[28]UserDefinedVariables!$G$13</definedName>
    <definedName name="LCFA3">#REF!</definedName>
    <definedName name="LCFA3_1">#N/A</definedName>
    <definedName name="LCFA3_1_3">NA()</definedName>
    <definedName name="LCFA3_25">#N/A</definedName>
    <definedName name="LCFA3_25_3">NA()</definedName>
    <definedName name="LCFA3_26">#N/A</definedName>
    <definedName name="LCFA3_26_1">NA()</definedName>
    <definedName name="LCFA3_27">#N/A</definedName>
    <definedName name="LCFA3_27_1">NA()</definedName>
    <definedName name="LCFA3_28">#N/A</definedName>
    <definedName name="LCFA3_28_1">NA()</definedName>
    <definedName name="LCFA3_29">#N/A</definedName>
    <definedName name="LCFA3_29_1">NA()</definedName>
    <definedName name="LCFA3_30">#N/A</definedName>
    <definedName name="LCFA3_30_1">NA()</definedName>
    <definedName name="LCFA3_31">#N/A</definedName>
    <definedName name="LCFA3_31_1">NA()</definedName>
    <definedName name="LCFA3_32">#N/A</definedName>
    <definedName name="LCFA3_32_1">NA()</definedName>
    <definedName name="LCFA3_33" localSheetId="3">[29]UserDefinedVariables!$G$13</definedName>
    <definedName name="LCFA3_33">#REF!</definedName>
    <definedName name="LCFA3_33_1">NA()</definedName>
    <definedName name="LCFA3_34" localSheetId="3">[29]UserDefinedVariables!$G$13</definedName>
    <definedName name="LCFA3_34">#REF!</definedName>
    <definedName name="LCFA3_34_1">NA()</definedName>
    <definedName name="LCFA3_35" localSheetId="3">[29]UserDefinedVariables!$G$13</definedName>
    <definedName name="LCFA3_35">#REF!</definedName>
    <definedName name="LCFA3_35_1">NA()</definedName>
    <definedName name="LCFA3_36" localSheetId="3">[29]UserDefinedVariables!$G$13</definedName>
    <definedName name="LCFA3_36">#REF!</definedName>
    <definedName name="LCFA3_36_1">NA()</definedName>
    <definedName name="LCFA3_37" localSheetId="3">[29]UserDefinedVariables!$G$13</definedName>
    <definedName name="LCFA3_37">#REF!</definedName>
    <definedName name="LCFA3_37_1">NA()</definedName>
    <definedName name="LCFA3_38" localSheetId="3">[29]UserDefinedVariables!$G$13</definedName>
    <definedName name="LCFA3_38">#REF!</definedName>
    <definedName name="LCFA3_38_1">NA()</definedName>
    <definedName name="LCFA3_39" localSheetId="3">[29]UserDefinedVariables!$G$13</definedName>
    <definedName name="LCFA3_39">#REF!</definedName>
    <definedName name="LCFA3_4">#N/A</definedName>
    <definedName name="LCFA3_4_3">NA()</definedName>
    <definedName name="LCFA3_40" localSheetId="3">[29]UserDefinedVariables!$G$13</definedName>
    <definedName name="LCFA3_40">#REF!</definedName>
    <definedName name="LCFA3_40_3">NA()</definedName>
    <definedName name="LCFA3_41" localSheetId="3">[29]UserDefinedVariables!$G$13</definedName>
    <definedName name="LCFA3_41">#REF!</definedName>
    <definedName name="LCFA3_42" localSheetId="3">[29]UserDefinedVariables!$G$13</definedName>
    <definedName name="LCFA3_42">#REF!</definedName>
    <definedName name="LCFA3_43" localSheetId="3">[29]UserDefinedVariables!$G$13</definedName>
    <definedName name="LCFA3_43">#REF!</definedName>
    <definedName name="LCFA3_5">#N/A</definedName>
    <definedName name="LCFA3_5_1">NA()</definedName>
    <definedName name="LCFA4" localSheetId="3">[28]UserDefinedVariables!$G$14</definedName>
    <definedName name="LCFA4">#REF!</definedName>
    <definedName name="LCFA4_1">#N/A</definedName>
    <definedName name="LCFA4_1_3">NA()</definedName>
    <definedName name="LCFA4_25">#N/A</definedName>
    <definedName name="LCFA4_25_3">NA()</definedName>
    <definedName name="LCFA4_26">#N/A</definedName>
    <definedName name="LCFA4_26_1">NA()</definedName>
    <definedName name="LCFA4_27">#N/A</definedName>
    <definedName name="LCFA4_27_1">NA()</definedName>
    <definedName name="LCFA4_28">#N/A</definedName>
    <definedName name="LCFA4_28_1">NA()</definedName>
    <definedName name="LCFA4_29">#N/A</definedName>
    <definedName name="LCFA4_29_1">NA()</definedName>
    <definedName name="LCFA4_30">#N/A</definedName>
    <definedName name="LCFA4_30_1">NA()</definedName>
    <definedName name="LCFA4_31">#N/A</definedName>
    <definedName name="LCFA4_31_1">NA()</definedName>
    <definedName name="LCFA4_32">#N/A</definedName>
    <definedName name="LCFA4_32_1">NA()</definedName>
    <definedName name="LCFA4_33" localSheetId="3">[29]UserDefinedVariables!$G$14</definedName>
    <definedName name="LCFA4_33">#REF!</definedName>
    <definedName name="LCFA4_33_1">NA()</definedName>
    <definedName name="LCFA4_34" localSheetId="3">[29]UserDefinedVariables!$G$14</definedName>
    <definedName name="LCFA4_34">#REF!</definedName>
    <definedName name="LCFA4_34_1">NA()</definedName>
    <definedName name="LCFA4_35" localSheetId="3">[29]UserDefinedVariables!$G$14</definedName>
    <definedName name="LCFA4_35">#REF!</definedName>
    <definedName name="LCFA4_35_1">NA()</definedName>
    <definedName name="LCFA4_36" localSheetId="3">[29]UserDefinedVariables!$G$14</definedName>
    <definedName name="LCFA4_36">#REF!</definedName>
    <definedName name="LCFA4_36_1">NA()</definedName>
    <definedName name="LCFA4_37" localSheetId="3">[29]UserDefinedVariables!$G$14</definedName>
    <definedName name="LCFA4_37">#REF!</definedName>
    <definedName name="LCFA4_37_1">NA()</definedName>
    <definedName name="LCFA4_38" localSheetId="3">[29]UserDefinedVariables!$G$14</definedName>
    <definedName name="LCFA4_38">#REF!</definedName>
    <definedName name="LCFA4_38_1">NA()</definedName>
    <definedName name="LCFA4_39" localSheetId="3">[29]UserDefinedVariables!$G$14</definedName>
    <definedName name="LCFA4_39">#REF!</definedName>
    <definedName name="LCFA4_4">#N/A</definedName>
    <definedName name="LCFA4_4_3">NA()</definedName>
    <definedName name="LCFA4_40" localSheetId="3">[29]UserDefinedVariables!$G$14</definedName>
    <definedName name="LCFA4_40">#REF!</definedName>
    <definedName name="LCFA4_40_3">NA()</definedName>
    <definedName name="LCFA4_41" localSheetId="3">[29]UserDefinedVariables!$G$14</definedName>
    <definedName name="LCFA4_41">#REF!</definedName>
    <definedName name="LCFA4_42" localSheetId="3">[29]UserDefinedVariables!$G$14</definedName>
    <definedName name="LCFA4_42">#REF!</definedName>
    <definedName name="LCFA4_43" localSheetId="3">[29]UserDefinedVariables!$G$14</definedName>
    <definedName name="LCFA4_43">#REF!</definedName>
    <definedName name="LCFA4_5">#N/A</definedName>
    <definedName name="LCFA4_5_1">NA()</definedName>
    <definedName name="LCFA5" localSheetId="3">[28]UserDefinedVariables!$G$15</definedName>
    <definedName name="LCFA5">#REF!</definedName>
    <definedName name="LCFA5_1">#N/A</definedName>
    <definedName name="LCFA5_1_3">NA()</definedName>
    <definedName name="LCFA5_25">#N/A</definedName>
    <definedName name="LCFA5_25_3">NA()</definedName>
    <definedName name="LCFA5_26">#N/A</definedName>
    <definedName name="LCFA5_26_1">NA()</definedName>
    <definedName name="LCFA5_27">#N/A</definedName>
    <definedName name="LCFA5_27_1">NA()</definedName>
    <definedName name="LCFA5_28">#N/A</definedName>
    <definedName name="LCFA5_28_1">NA()</definedName>
    <definedName name="LCFA5_29">#N/A</definedName>
    <definedName name="LCFA5_29_1">NA()</definedName>
    <definedName name="LCFA5_30">#N/A</definedName>
    <definedName name="LCFA5_30_1">NA()</definedName>
    <definedName name="LCFA5_31">#N/A</definedName>
    <definedName name="LCFA5_31_1">NA()</definedName>
    <definedName name="LCFA5_32">#N/A</definedName>
    <definedName name="LCFA5_32_1">NA()</definedName>
    <definedName name="LCFA5_33" localSheetId="3">[29]UserDefinedVariables!$G$15</definedName>
    <definedName name="LCFA5_33">#REF!</definedName>
    <definedName name="LCFA5_33_1">NA()</definedName>
    <definedName name="LCFA5_34" localSheetId="3">[29]UserDefinedVariables!$G$15</definedName>
    <definedName name="LCFA5_34">#REF!</definedName>
    <definedName name="LCFA5_34_1">NA()</definedName>
    <definedName name="LCFA5_35" localSheetId="3">[29]UserDefinedVariables!$G$15</definedName>
    <definedName name="LCFA5_35">#REF!</definedName>
    <definedName name="LCFA5_35_1">NA()</definedName>
    <definedName name="LCFA5_36" localSheetId="3">[29]UserDefinedVariables!$G$15</definedName>
    <definedName name="LCFA5_36">#REF!</definedName>
    <definedName name="LCFA5_36_1">NA()</definedName>
    <definedName name="LCFA5_37" localSheetId="3">[29]UserDefinedVariables!$G$15</definedName>
    <definedName name="LCFA5_37">#REF!</definedName>
    <definedName name="LCFA5_37_1">NA()</definedName>
    <definedName name="LCFA5_38" localSheetId="3">[29]UserDefinedVariables!$G$15</definedName>
    <definedName name="LCFA5_38">#REF!</definedName>
    <definedName name="LCFA5_38_1">NA()</definedName>
    <definedName name="LCFA5_39" localSheetId="3">[29]UserDefinedVariables!$G$15</definedName>
    <definedName name="LCFA5_39">#REF!</definedName>
    <definedName name="LCFA5_4">#N/A</definedName>
    <definedName name="LCFA5_4_3">NA()</definedName>
    <definedName name="LCFA5_40" localSheetId="3">[29]UserDefinedVariables!$G$15</definedName>
    <definedName name="LCFA5_40">#REF!</definedName>
    <definedName name="LCFA5_40_3">NA()</definedName>
    <definedName name="LCFA5_41" localSheetId="3">[29]UserDefinedVariables!$G$15</definedName>
    <definedName name="LCFA5_41">#REF!</definedName>
    <definedName name="LCFA5_42" localSheetId="3">[29]UserDefinedVariables!$G$15</definedName>
    <definedName name="LCFA5_42">#REF!</definedName>
    <definedName name="LCFA5_43" localSheetId="3">[29]UserDefinedVariables!$G$15</definedName>
    <definedName name="LCFA5_43">#REF!</definedName>
    <definedName name="LCFA5_5">#N/A</definedName>
    <definedName name="LCFA5_5_1">NA()</definedName>
    <definedName name="LCFA6" localSheetId="3">[28]UserDefinedVariables!$G$16</definedName>
    <definedName name="LCFA6">#REF!</definedName>
    <definedName name="LCFA6_1">#N/A</definedName>
    <definedName name="LCFA6_1_3">NA()</definedName>
    <definedName name="LCFA6_25">#N/A</definedName>
    <definedName name="LCFA6_25_3">NA()</definedName>
    <definedName name="LCFA6_26">#N/A</definedName>
    <definedName name="LCFA6_26_1">NA()</definedName>
    <definedName name="LCFA6_27">#N/A</definedName>
    <definedName name="LCFA6_27_1">NA()</definedName>
    <definedName name="LCFA6_28">#N/A</definedName>
    <definedName name="LCFA6_28_1">NA()</definedName>
    <definedName name="LCFA6_29">#N/A</definedName>
    <definedName name="LCFA6_29_1">NA()</definedName>
    <definedName name="LCFA6_30">#N/A</definedName>
    <definedName name="LCFA6_30_1">NA()</definedName>
    <definedName name="LCFA6_31">#N/A</definedName>
    <definedName name="LCFA6_31_1">NA()</definedName>
    <definedName name="LCFA6_32">#N/A</definedName>
    <definedName name="LCFA6_32_1">NA()</definedName>
    <definedName name="LCFA6_33" localSheetId="3">[29]UserDefinedVariables!$G$16</definedName>
    <definedName name="LCFA6_33">#REF!</definedName>
    <definedName name="LCFA6_33_1">NA()</definedName>
    <definedName name="LCFA6_34" localSheetId="3">[29]UserDefinedVariables!$G$16</definedName>
    <definedName name="LCFA6_34">#REF!</definedName>
    <definedName name="LCFA6_34_1">NA()</definedName>
    <definedName name="LCFA6_35" localSheetId="3">[29]UserDefinedVariables!$G$16</definedName>
    <definedName name="LCFA6_35">#REF!</definedName>
    <definedName name="LCFA6_35_1">NA()</definedName>
    <definedName name="LCFA6_36" localSheetId="3">[29]UserDefinedVariables!$G$16</definedName>
    <definedName name="LCFA6_36">#REF!</definedName>
    <definedName name="LCFA6_36_1">NA()</definedName>
    <definedName name="LCFA6_37" localSheetId="3">[29]UserDefinedVariables!$G$16</definedName>
    <definedName name="LCFA6_37">#REF!</definedName>
    <definedName name="LCFA6_37_1">NA()</definedName>
    <definedName name="LCFA6_38" localSheetId="3">[29]UserDefinedVariables!$G$16</definedName>
    <definedName name="LCFA6_38">#REF!</definedName>
    <definedName name="LCFA6_38_1">NA()</definedName>
    <definedName name="LCFA6_39" localSheetId="3">[29]UserDefinedVariables!$G$16</definedName>
    <definedName name="LCFA6_39">#REF!</definedName>
    <definedName name="LCFA6_4">#N/A</definedName>
    <definedName name="LCFA6_4_3">NA()</definedName>
    <definedName name="LCFA6_40" localSheetId="3">[29]UserDefinedVariables!$G$16</definedName>
    <definedName name="LCFA6_40">#REF!</definedName>
    <definedName name="LCFA6_40_3">NA()</definedName>
    <definedName name="LCFA6_41" localSheetId="3">[29]UserDefinedVariables!$G$16</definedName>
    <definedName name="LCFA6_41">#REF!</definedName>
    <definedName name="LCFA6_42" localSheetId="3">[29]UserDefinedVariables!$G$16</definedName>
    <definedName name="LCFA6_42">#REF!</definedName>
    <definedName name="LCFA6_43" localSheetId="3">[29]UserDefinedVariables!$G$16</definedName>
    <definedName name="LCFA6_43">#REF!</definedName>
    <definedName name="LCFA6_5">#N/A</definedName>
    <definedName name="LCFA6_5_1">NA()</definedName>
    <definedName name="LCFA7" localSheetId="3">[28]UserDefinedVariables!$G$17</definedName>
    <definedName name="LCFA7">#REF!</definedName>
    <definedName name="LCFA7_1">#N/A</definedName>
    <definedName name="LCFA7_1_3">NA()</definedName>
    <definedName name="LCFA7_25">#N/A</definedName>
    <definedName name="LCFA7_25_3">NA()</definedName>
    <definedName name="LCFA7_26">#N/A</definedName>
    <definedName name="LCFA7_26_1">NA()</definedName>
    <definedName name="LCFA7_27">#N/A</definedName>
    <definedName name="LCFA7_27_1">NA()</definedName>
    <definedName name="LCFA7_28">#N/A</definedName>
    <definedName name="LCFA7_28_1">NA()</definedName>
    <definedName name="LCFA7_29">#N/A</definedName>
    <definedName name="LCFA7_29_1">NA()</definedName>
    <definedName name="LCFA7_30">#N/A</definedName>
    <definedName name="LCFA7_30_1">NA()</definedName>
    <definedName name="LCFA7_31">#N/A</definedName>
    <definedName name="LCFA7_31_1">NA()</definedName>
    <definedName name="LCFA7_32">#N/A</definedName>
    <definedName name="LCFA7_32_1">NA()</definedName>
    <definedName name="LCFA7_33" localSheetId="3">[29]UserDefinedVariables!$G$17</definedName>
    <definedName name="LCFA7_33">#REF!</definedName>
    <definedName name="LCFA7_33_1">NA()</definedName>
    <definedName name="LCFA7_34" localSheetId="3">[29]UserDefinedVariables!$G$17</definedName>
    <definedName name="LCFA7_34">#REF!</definedName>
    <definedName name="LCFA7_34_1">NA()</definedName>
    <definedName name="LCFA7_35" localSheetId="3">[29]UserDefinedVariables!$G$17</definedName>
    <definedName name="LCFA7_35">#REF!</definedName>
    <definedName name="LCFA7_35_1">NA()</definedName>
    <definedName name="LCFA7_36" localSheetId="3">[29]UserDefinedVariables!$G$17</definedName>
    <definedName name="LCFA7_36">#REF!</definedName>
    <definedName name="LCFA7_36_1">NA()</definedName>
    <definedName name="LCFA7_37" localSheetId="3">[29]UserDefinedVariables!$G$17</definedName>
    <definedName name="LCFA7_37">#REF!</definedName>
    <definedName name="LCFA7_37_1">NA()</definedName>
    <definedName name="LCFA7_38" localSheetId="3">[29]UserDefinedVariables!$G$17</definedName>
    <definedName name="LCFA7_38">#REF!</definedName>
    <definedName name="LCFA7_38_1">NA()</definedName>
    <definedName name="LCFA7_39" localSheetId="3">[29]UserDefinedVariables!$G$17</definedName>
    <definedName name="LCFA7_39">#REF!</definedName>
    <definedName name="LCFA7_4">#N/A</definedName>
    <definedName name="LCFA7_4_3">NA()</definedName>
    <definedName name="LCFA7_40" localSheetId="3">[29]UserDefinedVariables!$G$17</definedName>
    <definedName name="LCFA7_40">#REF!</definedName>
    <definedName name="LCFA7_40_3">NA()</definedName>
    <definedName name="LCFA7_41" localSheetId="3">[29]UserDefinedVariables!$G$17</definedName>
    <definedName name="LCFA7_41">#REF!</definedName>
    <definedName name="LCFA7_42" localSheetId="3">[29]UserDefinedVariables!$G$17</definedName>
    <definedName name="LCFA7_42">#REF!</definedName>
    <definedName name="LCFA7_43" localSheetId="3">[29]UserDefinedVariables!$G$17</definedName>
    <definedName name="LCFA7_43">#REF!</definedName>
    <definedName name="LCFA7_5">#N/A</definedName>
    <definedName name="LCFA7_5_1">NA()</definedName>
    <definedName name="LCFA8" localSheetId="3">[28]UserDefinedVariables!$G$18</definedName>
    <definedName name="LCFA8">#REF!</definedName>
    <definedName name="LCFA8_1">#N/A</definedName>
    <definedName name="LCFA8_1_3">NA()</definedName>
    <definedName name="LCFA8_25">#N/A</definedName>
    <definedName name="LCFA8_25_3">NA()</definedName>
    <definedName name="LCFA8_26">#N/A</definedName>
    <definedName name="LCFA8_26_1">NA()</definedName>
    <definedName name="LCFA8_27">#N/A</definedName>
    <definedName name="LCFA8_27_1">NA()</definedName>
    <definedName name="LCFA8_28">#N/A</definedName>
    <definedName name="LCFA8_28_1">NA()</definedName>
    <definedName name="LCFA8_29">#N/A</definedName>
    <definedName name="LCFA8_29_1">NA()</definedName>
    <definedName name="LCFA8_30">#N/A</definedName>
    <definedName name="LCFA8_30_1">NA()</definedName>
    <definedName name="LCFA8_31">#N/A</definedName>
    <definedName name="LCFA8_31_1">NA()</definedName>
    <definedName name="LCFA8_32">#N/A</definedName>
    <definedName name="LCFA8_32_1">NA()</definedName>
    <definedName name="LCFA8_33" localSheetId="3">[29]UserDefinedVariables!$G$18</definedName>
    <definedName name="LCFA8_33">#REF!</definedName>
    <definedName name="LCFA8_33_1">NA()</definedName>
    <definedName name="LCFA8_34" localSheetId="3">[29]UserDefinedVariables!$G$18</definedName>
    <definedName name="LCFA8_34">#REF!</definedName>
    <definedName name="LCFA8_34_1">NA()</definedName>
    <definedName name="LCFA8_35" localSheetId="3">[29]UserDefinedVariables!$G$18</definedName>
    <definedName name="LCFA8_35">#REF!</definedName>
    <definedName name="LCFA8_35_1">NA()</definedName>
    <definedName name="LCFA8_36" localSheetId="3">[29]UserDefinedVariables!$G$18</definedName>
    <definedName name="LCFA8_36">#REF!</definedName>
    <definedName name="LCFA8_36_1">NA()</definedName>
    <definedName name="LCFA8_37" localSheetId="3">[29]UserDefinedVariables!$G$18</definedName>
    <definedName name="LCFA8_37">#REF!</definedName>
    <definedName name="LCFA8_37_1">NA()</definedName>
    <definedName name="LCFA8_38" localSheetId="3">[29]UserDefinedVariables!$G$18</definedName>
    <definedName name="LCFA8_38">#REF!</definedName>
    <definedName name="LCFA8_38_1">NA()</definedName>
    <definedName name="LCFA8_39" localSheetId="3">[29]UserDefinedVariables!$G$18</definedName>
    <definedName name="LCFA8_39">#REF!</definedName>
    <definedName name="LCFA8_4">#N/A</definedName>
    <definedName name="LCFA8_4_3">NA()</definedName>
    <definedName name="LCFA8_40" localSheetId="3">[29]UserDefinedVariables!$G$18</definedName>
    <definedName name="LCFA8_40">#REF!</definedName>
    <definedName name="LCFA8_40_3">NA()</definedName>
    <definedName name="LCFA8_41" localSheetId="3">[29]UserDefinedVariables!$G$18</definedName>
    <definedName name="LCFA8_41">#REF!</definedName>
    <definedName name="LCFA8_42" localSheetId="3">[29]UserDefinedVariables!$G$18</definedName>
    <definedName name="LCFA8_42">#REF!</definedName>
    <definedName name="LCFA8_43" localSheetId="3">[29]UserDefinedVariables!$G$18</definedName>
    <definedName name="LCFA8_43">#REF!</definedName>
    <definedName name="LCFA8_5">#N/A</definedName>
    <definedName name="LCFA8_5_1">NA()</definedName>
    <definedName name="LCFA9" localSheetId="3">[28]UserDefinedVariables!$G$19</definedName>
    <definedName name="LCFA9">#REF!</definedName>
    <definedName name="LCFA9_1">#N/A</definedName>
    <definedName name="LCFA9_1_3">NA()</definedName>
    <definedName name="LCFA9_25">#N/A</definedName>
    <definedName name="LCFA9_25_3">NA()</definedName>
    <definedName name="LCFA9_26">#N/A</definedName>
    <definedName name="LCFA9_26_1">NA()</definedName>
    <definedName name="LCFA9_27">#N/A</definedName>
    <definedName name="LCFA9_27_1">NA()</definedName>
    <definedName name="LCFA9_28">#N/A</definedName>
    <definedName name="LCFA9_28_1">NA()</definedName>
    <definedName name="LCFA9_29">#N/A</definedName>
    <definedName name="LCFA9_29_1">NA()</definedName>
    <definedName name="LCFA9_30">#N/A</definedName>
    <definedName name="LCFA9_30_1">NA()</definedName>
    <definedName name="LCFA9_31">#N/A</definedName>
    <definedName name="LCFA9_31_1">NA()</definedName>
    <definedName name="LCFA9_32">#N/A</definedName>
    <definedName name="LCFA9_32_1">NA()</definedName>
    <definedName name="LCFA9_33" localSheetId="3">[29]UserDefinedVariables!$G$19</definedName>
    <definedName name="LCFA9_33">#REF!</definedName>
    <definedName name="LCFA9_33_1">NA()</definedName>
    <definedName name="LCFA9_34" localSheetId="3">[29]UserDefinedVariables!$G$19</definedName>
    <definedName name="LCFA9_34">#REF!</definedName>
    <definedName name="LCFA9_34_1">NA()</definedName>
    <definedName name="LCFA9_35" localSheetId="3">[29]UserDefinedVariables!$G$19</definedName>
    <definedName name="LCFA9_35">#REF!</definedName>
    <definedName name="LCFA9_35_1">NA()</definedName>
    <definedName name="LCFA9_36" localSheetId="3">[29]UserDefinedVariables!$G$19</definedName>
    <definedName name="LCFA9_36">#REF!</definedName>
    <definedName name="LCFA9_36_1">NA()</definedName>
    <definedName name="LCFA9_37" localSheetId="3">[29]UserDefinedVariables!$G$19</definedName>
    <definedName name="LCFA9_37">#REF!</definedName>
    <definedName name="LCFA9_37_1">NA()</definedName>
    <definedName name="LCFA9_38" localSheetId="3">[29]UserDefinedVariables!$G$19</definedName>
    <definedName name="LCFA9_38">#REF!</definedName>
    <definedName name="LCFA9_38_1">NA()</definedName>
    <definedName name="LCFA9_39" localSheetId="3">[29]UserDefinedVariables!$G$19</definedName>
    <definedName name="LCFA9_39">#REF!</definedName>
    <definedName name="LCFA9_4">#N/A</definedName>
    <definedName name="LCFA9_4_3">NA()</definedName>
    <definedName name="LCFA9_40" localSheetId="3">[29]UserDefinedVariables!$G$19</definedName>
    <definedName name="LCFA9_40">#REF!</definedName>
    <definedName name="LCFA9_40_3">NA()</definedName>
    <definedName name="LCFA9_41" localSheetId="3">[29]UserDefinedVariables!$G$19</definedName>
    <definedName name="LCFA9_41">#REF!</definedName>
    <definedName name="LCFA9_42" localSheetId="3">[29]UserDefinedVariables!$G$19</definedName>
    <definedName name="LCFA9_42">#REF!</definedName>
    <definedName name="LCFA9_43" localSheetId="3">[29]UserDefinedVariables!$G$19</definedName>
    <definedName name="LCFA9_43">#REF!</definedName>
    <definedName name="LCFA9_5">#N/A</definedName>
    <definedName name="LCFA9_5_1">NA()</definedName>
    <definedName name="Leases_1">#N/A</definedName>
    <definedName name="Leases_1_3">NA()</definedName>
    <definedName name="Leases_38">NA()</definedName>
    <definedName name="Leases_40">NA()</definedName>
    <definedName name="leden_1">#N/A</definedName>
    <definedName name="leden_1_3">NA()</definedName>
    <definedName name="leden_11">#N/A</definedName>
    <definedName name="leden_11_3">NA()</definedName>
    <definedName name="leden_12">#N/A</definedName>
    <definedName name="leden_12_3">NA()</definedName>
    <definedName name="leden_13">#N/A</definedName>
    <definedName name="leden_13_3">NA()</definedName>
    <definedName name="leden_14">#N/A</definedName>
    <definedName name="leden_14_3">NA()</definedName>
    <definedName name="leden_15">#N/A</definedName>
    <definedName name="leden_15_3">NA()</definedName>
    <definedName name="leden_16">#N/A</definedName>
    <definedName name="leden_16_3">NA()</definedName>
    <definedName name="leden_18">#N/A</definedName>
    <definedName name="leden_18_3">NA()</definedName>
    <definedName name="leden_19">#N/A</definedName>
    <definedName name="leden_19_3">NA()</definedName>
    <definedName name="leden_20">#N/A</definedName>
    <definedName name="leden_20_3">NA()</definedName>
    <definedName name="leden_21">#N/A</definedName>
    <definedName name="leden_21_3">NA()</definedName>
    <definedName name="leden_22">#N/A</definedName>
    <definedName name="leden_22_3">NA()</definedName>
    <definedName name="leden_23">#N/A</definedName>
    <definedName name="leden_23_3">NA()</definedName>
    <definedName name="leden_24">#N/A</definedName>
    <definedName name="leden_24_3">NA()</definedName>
    <definedName name="leden_38">NA()</definedName>
    <definedName name="leden_40">NA()</definedName>
    <definedName name="leden_41">#N/A</definedName>
    <definedName name="leden_41_3">NA()</definedName>
    <definedName name="lkj" hidden="1">Main.SAPF4Help()</definedName>
    <definedName name="Loan_Amount">#REF!</definedName>
    <definedName name="Loan_Start">#REF!</definedName>
    <definedName name="Loan_Years">#REF!</definedName>
    <definedName name="LocalGaapPlaceValue">#REF!</definedName>
    <definedName name="Logis">[20]DAILY!$P$13:$AT$13</definedName>
    <definedName name="Logis_Day">[20]DAILY!$P$26</definedName>
    <definedName name="Logis_MTD">[20]DAILY!$Q$26</definedName>
    <definedName name="LVDAŇ" localSheetId="3">#REF!</definedName>
    <definedName name="LVDAŇ">#REF!</definedName>
    <definedName name="m" localSheetId="9"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m" localSheetId="3"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m">#REF!</definedName>
    <definedName name="M._1">#N/A</definedName>
    <definedName name="M._1_3">NA()</definedName>
    <definedName name="M._12">#N/A</definedName>
    <definedName name="M._12_3">NA()</definedName>
    <definedName name="M._13">#N/A</definedName>
    <definedName name="M._13_3">NA()</definedName>
    <definedName name="M._14">#N/A</definedName>
    <definedName name="M._14_3">NA()</definedName>
    <definedName name="M._15">#N/A</definedName>
    <definedName name="M._15_3">NA()</definedName>
    <definedName name="M._16">#N/A</definedName>
    <definedName name="M._16_1">NA()</definedName>
    <definedName name="M._18">#N/A</definedName>
    <definedName name="M._18_1">NA()</definedName>
    <definedName name="M._19">#N/A</definedName>
    <definedName name="M._19_1">NA()</definedName>
    <definedName name="M._2">#N/A</definedName>
    <definedName name="M._2_3">NA()</definedName>
    <definedName name="M._3">#N/A</definedName>
    <definedName name="M._3_3">NA()</definedName>
    <definedName name="M._40_3">NA()</definedName>
    <definedName name="M._41_1">NA()</definedName>
    <definedName name="m_1">#N/A</definedName>
    <definedName name="M_1_1" hidden="1">{#N/A,#N/A,FALSE,"ACQ_GRAPHS";#N/A,#N/A,FALSE,"T_1 GRAPHS";#N/A,#N/A,FALSE,"T_2 GRAPHS";#N/A,#N/A,FALSE,"COMB_GRAPHS"}</definedName>
    <definedName name="M_1_2" hidden="1">{#N/A,#N/A,FALSE,"ACQ_GRAPHS";#N/A,#N/A,FALSE,"T_1 GRAPHS";#N/A,#N/A,FALSE,"T_2 GRAPHS";#N/A,#N/A,FALSE,"COMB_GRAPHS"}</definedName>
    <definedName name="m_1_3">NA()</definedName>
    <definedName name="M_1_4" hidden="1">{#N/A,#N/A,FALSE,"ACQ_GRAPHS";#N/A,#N/A,FALSE,"T_1 GRAPHS";#N/A,#N/A,FALSE,"T_2 GRAPHS";#N/A,#N/A,FALSE,"COMB_GRAPHS"}</definedName>
    <definedName name="m_12">#N/A</definedName>
    <definedName name="m_12_3">NA()</definedName>
    <definedName name="m_13">#N/A</definedName>
    <definedName name="m_13_3">NA()</definedName>
    <definedName name="m_14">#N/A</definedName>
    <definedName name="m_14_3">NA()</definedName>
    <definedName name="m_15">#N/A</definedName>
    <definedName name="m_15_3">NA()</definedName>
    <definedName name="m_18">#N/A</definedName>
    <definedName name="m_18_1">NA()</definedName>
    <definedName name="m_19">#N/A</definedName>
    <definedName name="m_19_1">NA()</definedName>
    <definedName name="M_2" hidden="1">{#N/A,#N/A,FALSE,"ACQ_GRAPHS";#N/A,#N/A,FALSE,"T_1 GRAPHS";#N/A,#N/A,FALSE,"T_2 GRAPHS";#N/A,#N/A,FALSE,"COMB_GRAPHS"}</definedName>
    <definedName name="M_2_1" hidden="1">{#N/A,#N/A,FALSE,"ACQ_GRAPHS";#N/A,#N/A,FALSE,"T_1 GRAPHS";#N/A,#N/A,FALSE,"T_2 GRAPHS";#N/A,#N/A,FALSE,"COMB_GRAPHS"}</definedName>
    <definedName name="M_2_2" hidden="1">{#N/A,#N/A,FALSE,"ACQ_GRAPHS";#N/A,#N/A,FALSE,"T_1 GRAPHS";#N/A,#N/A,FALSE,"T_2 GRAPHS";#N/A,#N/A,FALSE,"COMB_GRAPHS"}</definedName>
    <definedName name="M_2_3" hidden="1">{#N/A,#N/A,FALSE,"ACQ_GRAPHS";#N/A,#N/A,FALSE,"T_1 GRAPHS";#N/A,#N/A,FALSE,"T_2 GRAPHS";#N/A,#N/A,FALSE,"COMB_GRAPHS"}</definedName>
    <definedName name="M_2_4" hidden="1">{#N/A,#N/A,FALSE,"ACQ_GRAPHS";#N/A,#N/A,FALSE,"T_1 GRAPHS";#N/A,#N/A,FALSE,"T_2 GRAPHS";#N/A,#N/A,FALSE,"COMB_GRAPHS"}</definedName>
    <definedName name="M_3" hidden="1">{#N/A,#N/A,FALSE,"ACQ_GRAPHS";#N/A,#N/A,FALSE,"T_1 GRAPHS";#N/A,#N/A,FALSE,"T_2 GRAPHS";#N/A,#N/A,FALSE,"COMB_GRAPHS"}</definedName>
    <definedName name="m_38">NA()</definedName>
    <definedName name="M_4" hidden="1">{#N/A,#N/A,FALSE,"ACQ_GRAPHS";#N/A,#N/A,FALSE,"T_1 GRAPHS";#N/A,#N/A,FALSE,"T_2 GRAPHS";#N/A,#N/A,FALSE,"COMB_GRAPHS"}</definedName>
    <definedName name="M_5" hidden="1">{#N/A,#N/A,FALSE,"ACQ_GRAPHS";#N/A,#N/A,FALSE,"T_1 GRAPHS";#N/A,#N/A,FALSE,"T_2 GRAPHS";#N/A,#N/A,FALSE,"COMB_GRAPHS"}</definedName>
    <definedName name="M_Cat" localSheetId="3">[17]Data!$H$10:$H$3089</definedName>
    <definedName name="M_Cat">#REF!</definedName>
    <definedName name="m_CohortDate">#REF!</definedName>
    <definedName name="m_ColRef">#REF!</definedName>
    <definedName name="m_ColRef1">#REF!</definedName>
    <definedName name="m_CriteriaField">#REF!</definedName>
    <definedName name="M_DataStartPoint1">#REF!</definedName>
    <definedName name="M_DataStartPoint2">#REF!</definedName>
    <definedName name="m_Destination1">#REF!</definedName>
    <definedName name="m_Destination2">#REF!</definedName>
    <definedName name="m_Destination3">#REF!</definedName>
    <definedName name="m_Destination4">#REF!</definedName>
    <definedName name="m_Destination5">#REF!</definedName>
    <definedName name="m_ExtractofIntervals">#REF!</definedName>
    <definedName name="m_Fill1">#REF!</definedName>
    <definedName name="m_Fill2">#REF!</definedName>
    <definedName name="m_Fill3">#REF!</definedName>
    <definedName name="m_Fill4">#REF!</definedName>
    <definedName name="m_Fill5">#REF!</definedName>
    <definedName name="m_FirstDate">#REF!</definedName>
    <definedName name="m_FromRange">#REF!</definedName>
    <definedName name="m_FromRange1">#REF!</definedName>
    <definedName name="m_IntervalRecords">#REF!</definedName>
    <definedName name="m_IntervalRecords1">#REF!</definedName>
    <definedName name="m_LastDate">#REF!</definedName>
    <definedName name="M_QueryData_1">#REF!</definedName>
    <definedName name="M_QueryData_2">#REF!</definedName>
    <definedName name="m_RatingScale">#REF!</definedName>
    <definedName name="m_RowRef">#REF!</definedName>
    <definedName name="m_RowRef1">#REF!</definedName>
    <definedName name="m_SortedSquareDes">#REF!</definedName>
    <definedName name="m_SortedSquareDes1">#REF!</definedName>
    <definedName name="m_Source1">#REF!</definedName>
    <definedName name="m_Source10">#REF!</definedName>
    <definedName name="m_Source11">#REF!</definedName>
    <definedName name="m_Source12">#REF!</definedName>
    <definedName name="m_Source2">#REF!</definedName>
    <definedName name="m_Source3">#REF!</definedName>
    <definedName name="m_Source4">#REF!</definedName>
    <definedName name="m_Source5">#REF!</definedName>
    <definedName name="m_Source6">#REF!</definedName>
    <definedName name="m_Source7">#REF!</definedName>
    <definedName name="m_Source8">#REF!</definedName>
    <definedName name="m_Source9">#REF!</definedName>
    <definedName name="m_SquaredRange">#REF!</definedName>
    <definedName name="m_SquaredRange1">#REF!</definedName>
    <definedName name="m_SquareRef">#REF!</definedName>
    <definedName name="m_SummAlpha_1">#REF!</definedName>
    <definedName name="m_SummAlpha_2">#REF!</definedName>
    <definedName name="m_SummLett_1">#REF!</definedName>
    <definedName name="m_SummLett_2">#REF!</definedName>
    <definedName name="m_ToRange">#REF!</definedName>
    <definedName name="MainMenu">#REF!</definedName>
    <definedName name="Majestic" localSheetId="10" hidden="1">{#N/A,#N/A,FALSE,"Aging Summary";#N/A,#N/A,FALSE,"Ratio Analysis";#N/A,#N/A,FALSE,"Test 120 Day Accts";#N/A,#N/A,FALSE,"Tickmarks"}</definedName>
    <definedName name="Majestic" localSheetId="9" hidden="1">{#N/A,#N/A,FALSE,"Aging Summary";#N/A,#N/A,FALSE,"Ratio Analysis";#N/A,#N/A,FALSE,"Test 120 Day Accts";#N/A,#N/A,FALSE,"Tickmarks"}</definedName>
    <definedName name="Majestic" localSheetId="11" hidden="1">{#N/A,#N/A,FALSE,"Aging Summary";#N/A,#N/A,FALSE,"Ratio Analysis";#N/A,#N/A,FALSE,"Test 120 Day Accts";#N/A,#N/A,FALSE,"Tickmarks"}</definedName>
    <definedName name="Majestic" localSheetId="3" hidden="1">{#N/A,#N/A,FALSE,"Aging Summary";#N/A,#N/A,FALSE,"Ratio Analysis";#N/A,#N/A,FALSE,"Test 120 Day Accts";#N/A,#N/A,FALSE,"Tickmarks"}</definedName>
    <definedName name="Majestic" hidden="1">{#N/A,#N/A,FALSE,"Aging Summary";#N/A,#N/A,FALSE,"Ratio Analysis";#N/A,#N/A,FALSE,"Test 120 Day Accts";#N/A,#N/A,FALSE,"Tickmarks"}</definedName>
    <definedName name="majetek" hidden="1">{#N/A,#N/A,FALSE,"Aging Summary";#N/A,#N/A,FALSE,"Ratio Analysis";#N/A,#N/A,FALSE,"Test 120 Day Accts";#N/A,#N/A,FALSE,"Tickmarks"}</definedName>
    <definedName name="majetek_1" hidden="1">{#N/A,#N/A,FALSE,"Aging Summary";#N/A,#N/A,FALSE,"Ratio Analysis";#N/A,#N/A,FALSE,"Test 120 Day Accts";#N/A,#N/A,FALSE,"Tickmarks"}</definedName>
    <definedName name="majetek_1_1" hidden="1">{#N/A,#N/A,FALSE,"Aging Summary";#N/A,#N/A,FALSE,"Ratio Analysis";#N/A,#N/A,FALSE,"Test 120 Day Accts";#N/A,#N/A,FALSE,"Tickmarks"}</definedName>
    <definedName name="majetek_1_2" hidden="1">{#N/A,#N/A,FALSE,"Aging Summary";#N/A,#N/A,FALSE,"Ratio Analysis";#N/A,#N/A,FALSE,"Test 120 Day Accts";#N/A,#N/A,FALSE,"Tickmarks"}</definedName>
    <definedName name="majetek_1_3" hidden="1">{#N/A,#N/A,FALSE,"Aging Summary";#N/A,#N/A,FALSE,"Ratio Analysis";#N/A,#N/A,FALSE,"Test 120 Day Accts";#N/A,#N/A,FALSE,"Tickmarks"}</definedName>
    <definedName name="majetek_1_4" hidden="1">{#N/A,#N/A,FALSE,"Aging Summary";#N/A,#N/A,FALSE,"Ratio Analysis";#N/A,#N/A,FALSE,"Test 120 Day Accts";#N/A,#N/A,FALSE,"Tickmarks"}</definedName>
    <definedName name="majetek_2" hidden="1">{#N/A,#N/A,FALSE,"Aging Summary";#N/A,#N/A,FALSE,"Ratio Analysis";#N/A,#N/A,FALSE,"Test 120 Day Accts";#N/A,#N/A,FALSE,"Tickmarks"}</definedName>
    <definedName name="majetek_2_1" hidden="1">{#N/A,#N/A,FALSE,"Aging Summary";#N/A,#N/A,FALSE,"Ratio Analysis";#N/A,#N/A,FALSE,"Test 120 Day Accts";#N/A,#N/A,FALSE,"Tickmarks"}</definedName>
    <definedName name="majetek_2_2" hidden="1">{#N/A,#N/A,FALSE,"Aging Summary";#N/A,#N/A,FALSE,"Ratio Analysis";#N/A,#N/A,FALSE,"Test 120 Day Accts";#N/A,#N/A,FALSE,"Tickmarks"}</definedName>
    <definedName name="majetek_2_3" hidden="1">{#N/A,#N/A,FALSE,"Aging Summary";#N/A,#N/A,FALSE,"Ratio Analysis";#N/A,#N/A,FALSE,"Test 120 Day Accts";#N/A,#N/A,FALSE,"Tickmarks"}</definedName>
    <definedName name="majetek_2_4" hidden="1">{#N/A,#N/A,FALSE,"Aging Summary";#N/A,#N/A,FALSE,"Ratio Analysis";#N/A,#N/A,FALSE,"Test 120 Day Accts";#N/A,#N/A,FALSE,"Tickmarks"}</definedName>
    <definedName name="majetek_3" hidden="1">{#N/A,#N/A,FALSE,"Aging Summary";#N/A,#N/A,FALSE,"Ratio Analysis";#N/A,#N/A,FALSE,"Test 120 Day Accts";#N/A,#N/A,FALSE,"Tickmarks"}</definedName>
    <definedName name="majetek_4" hidden="1">{#N/A,#N/A,FALSE,"Aging Summary";#N/A,#N/A,FALSE,"Ratio Analysis";#N/A,#N/A,FALSE,"Test 120 Day Accts";#N/A,#N/A,FALSE,"Tickmarks"}</definedName>
    <definedName name="majetek_5" hidden="1">{#N/A,#N/A,FALSE,"Aging Summary";#N/A,#N/A,FALSE,"Ratio Analysis";#N/A,#N/A,FALSE,"Test 120 Day Accts";#N/A,#N/A,FALSE,"Tickmarks"}</definedName>
    <definedName name="makro" localSheetId="10">'311_315'!#REF!</definedName>
    <definedName name="makro" localSheetId="9">#REF!</definedName>
    <definedName name="makro" localSheetId="4">#REF!</definedName>
    <definedName name="makro" localSheetId="3">#REF!</definedName>
    <definedName name="makro">#REF!</definedName>
    <definedName name="Malby__tapety__nátěry__nástřiky">#N/A</definedName>
    <definedName name="mama">#REF!</definedName>
    <definedName name="mANDefaultRate">#REF!</definedName>
    <definedName name="Mapping" localSheetId="10">'311_315'!#REF!</definedName>
    <definedName name="Mapping" localSheetId="9">#REF!</definedName>
    <definedName name="Mapping" localSheetId="3">#REF!</definedName>
    <definedName name="Mapping">#REF!</definedName>
    <definedName name="mapping_APO" localSheetId="3">[52]mapping_APO!$A$1:$C$105</definedName>
    <definedName name="mapping_APO">#REF!</definedName>
    <definedName name="mapping_SM" localSheetId="3">[52]mapping_SM!$A$1:$C$120</definedName>
    <definedName name="mapping_SM">#REF!</definedName>
    <definedName name="Margin" localSheetId="3">#REF!</definedName>
    <definedName name="Margin">#REF!</definedName>
    <definedName name="marketQuery">#REF!</definedName>
    <definedName name="Mat_nadpod_nezavezane">#REF!</definedName>
    <definedName name="Mat_nadpod_zavezane">#REF!</definedName>
    <definedName name="Mat_nadrejene">#REF!</definedName>
    <definedName name="MATERIALITA">#REF!</definedName>
    <definedName name="Matična_pred_statusno">#REF!</definedName>
    <definedName name="Matična_številka">#REF!</definedName>
    <definedName name="MCost">#REF!</definedName>
    <definedName name="mDefaultRate">#REF!</definedName>
    <definedName name="mDemoninator">#REF!</definedName>
    <definedName name="mDenominator">#REF!</definedName>
    <definedName name="MEAG_Opex_KRW_output" localSheetId="3" hidden="1">[1]Datensatz!#REF!</definedName>
    <definedName name="MEAG_Opex_KRW_output" hidden="1">#REF!</definedName>
    <definedName name="MENA">#REF!</definedName>
    <definedName name="Měna">#REF!</definedName>
    <definedName name="Menova_pozicia_2">#REF!</definedName>
    <definedName name="mesiac">#REF!</definedName>
    <definedName name="mesic">#REF!</definedName>
    <definedName name="měsíc" localSheetId="3">'[43]pomocná tabulka'!$A$1:$A$12</definedName>
    <definedName name="měsíc">#REF!</definedName>
    <definedName name="měsíce" localSheetId="3">'[43]pomocná tabulka'!$A$1:$A$16</definedName>
    <definedName name="měsíce">#REF!</definedName>
    <definedName name="MEWarning" hidden="1">1</definedName>
    <definedName name="MinSazbaNejbl" localSheetId="3">#REF!</definedName>
    <definedName name="MinSazbaNejbl">#REF!</definedName>
    <definedName name="MinSazbaNejvzd">#REF!</definedName>
    <definedName name="mm">#REF!</definedName>
    <definedName name="MMargin">#REF!</definedName>
    <definedName name="mnm" localSheetId="10">'311_315'!#REF!,'311_315'!#REF!</definedName>
    <definedName name="mnm" localSheetId="3">#REF!,#REF!</definedName>
    <definedName name="mnm">#REF!,#REF!</definedName>
    <definedName name="mNumerator">#REF!</definedName>
    <definedName name="MOD11A" localSheetId="3">#REF!</definedName>
    <definedName name="MOD11A">#REF!</definedName>
    <definedName name="MOD11D" localSheetId="3">#REF!</definedName>
    <definedName name="MOD11D">#REF!</definedName>
    <definedName name="moje" localSheetId="9">#REF!</definedName>
    <definedName name="moje">#REF!</definedName>
    <definedName name="Mont">#REF!</definedName>
    <definedName name="Montaz0">#REF!</definedName>
    <definedName name="Month" localSheetId="10">'311_315'!#REF!</definedName>
    <definedName name="Month" localSheetId="9">'Amortizační stupnice-mov.vě'!#REF!</definedName>
    <definedName name="Month" localSheetId="11">#REF!</definedName>
    <definedName name="Month" localSheetId="4">#REF!</definedName>
    <definedName name="Month" localSheetId="3">[18]Setup!$J$49</definedName>
    <definedName name="Month">#REF!</definedName>
    <definedName name="Month1" localSheetId="3">#REF!</definedName>
    <definedName name="Month1">#REF!</definedName>
    <definedName name="Month10">#REF!</definedName>
    <definedName name="Month11">#REF!</definedName>
    <definedName name="Month12">#REF!</definedName>
    <definedName name="Month2">#REF!</definedName>
    <definedName name="Month3">#REF!</definedName>
    <definedName name="Month4">#REF!</definedName>
    <definedName name="Month5">#REF!</definedName>
    <definedName name="Month6">#REF!</definedName>
    <definedName name="Month7">#REF!</definedName>
    <definedName name="Month8">#REF!</definedName>
    <definedName name="Month9">#REF!</definedName>
    <definedName name="Months" localSheetId="9">#REF!</definedName>
    <definedName name="Months">#REF!</definedName>
    <definedName name="Months_II" localSheetId="9">#REF!</definedName>
    <definedName name="Months_II">#REF!</definedName>
    <definedName name="MonthTotal">#REF!</definedName>
    <definedName name="MS.CreatedAt" hidden="1">"30.06.1998 11:53:43"</definedName>
    <definedName name="MS.CreatedBy" hidden="1">"JMA"</definedName>
    <definedName name="MS.ModifiedAt" hidden="1">"20.04.1999 10:43:12"</definedName>
    <definedName name="MS.ModifiedBy" hidden="1">"RL"</definedName>
    <definedName name="MS.Version" hidden="1">"1.0.2"</definedName>
    <definedName name="msgjsj"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1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1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1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1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2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2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2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2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gjsj_5"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msthkshkshk" hidden="1">{#N/A,#N/A,FALSE,"ACQ_GRAPHS";#N/A,#N/A,FALSE,"T_1 GRAPHS";#N/A,#N/A,FALSE,"T_2 GRAPHS";#N/A,#N/A,FALSE,"COMB_GRAPHS"}</definedName>
    <definedName name="msthkshkshk_1" hidden="1">{#N/A,#N/A,FALSE,"ACQ_GRAPHS";#N/A,#N/A,FALSE,"T_1 GRAPHS";#N/A,#N/A,FALSE,"T_2 GRAPHS";#N/A,#N/A,FALSE,"COMB_GRAPHS"}</definedName>
    <definedName name="msthkshkshk_1_1" hidden="1">{#N/A,#N/A,FALSE,"ACQ_GRAPHS";#N/A,#N/A,FALSE,"T_1 GRAPHS";#N/A,#N/A,FALSE,"T_2 GRAPHS";#N/A,#N/A,FALSE,"COMB_GRAPHS"}</definedName>
    <definedName name="msthkshkshk_1_2" hidden="1">{#N/A,#N/A,FALSE,"ACQ_GRAPHS";#N/A,#N/A,FALSE,"T_1 GRAPHS";#N/A,#N/A,FALSE,"T_2 GRAPHS";#N/A,#N/A,FALSE,"COMB_GRAPHS"}</definedName>
    <definedName name="msthkshkshk_1_3" hidden="1">{#N/A,#N/A,FALSE,"ACQ_GRAPHS";#N/A,#N/A,FALSE,"T_1 GRAPHS";#N/A,#N/A,FALSE,"T_2 GRAPHS";#N/A,#N/A,FALSE,"COMB_GRAPHS"}</definedName>
    <definedName name="msthkshkshk_1_4" hidden="1">{#N/A,#N/A,FALSE,"ACQ_GRAPHS";#N/A,#N/A,FALSE,"T_1 GRAPHS";#N/A,#N/A,FALSE,"T_2 GRAPHS";#N/A,#N/A,FALSE,"COMB_GRAPHS"}</definedName>
    <definedName name="msthkshkshk_2" hidden="1">{#N/A,#N/A,FALSE,"ACQ_GRAPHS";#N/A,#N/A,FALSE,"T_1 GRAPHS";#N/A,#N/A,FALSE,"T_2 GRAPHS";#N/A,#N/A,FALSE,"COMB_GRAPHS"}</definedName>
    <definedName name="msthkshkshk_2_1" hidden="1">{#N/A,#N/A,FALSE,"ACQ_GRAPHS";#N/A,#N/A,FALSE,"T_1 GRAPHS";#N/A,#N/A,FALSE,"T_2 GRAPHS";#N/A,#N/A,FALSE,"COMB_GRAPHS"}</definedName>
    <definedName name="msthkshkshk_2_2" hidden="1">{#N/A,#N/A,FALSE,"ACQ_GRAPHS";#N/A,#N/A,FALSE,"T_1 GRAPHS";#N/A,#N/A,FALSE,"T_2 GRAPHS";#N/A,#N/A,FALSE,"COMB_GRAPHS"}</definedName>
    <definedName name="msthkshkshk_2_3" hidden="1">{#N/A,#N/A,FALSE,"ACQ_GRAPHS";#N/A,#N/A,FALSE,"T_1 GRAPHS";#N/A,#N/A,FALSE,"T_2 GRAPHS";#N/A,#N/A,FALSE,"COMB_GRAPHS"}</definedName>
    <definedName name="msthkshkshk_2_4" hidden="1">{#N/A,#N/A,FALSE,"ACQ_GRAPHS";#N/A,#N/A,FALSE,"T_1 GRAPHS";#N/A,#N/A,FALSE,"T_2 GRAPHS";#N/A,#N/A,FALSE,"COMB_GRAPHS"}</definedName>
    <definedName name="msthkshkshk_3" hidden="1">{#N/A,#N/A,FALSE,"ACQ_GRAPHS";#N/A,#N/A,FALSE,"T_1 GRAPHS";#N/A,#N/A,FALSE,"T_2 GRAPHS";#N/A,#N/A,FALSE,"COMB_GRAPHS"}</definedName>
    <definedName name="msthkshkshk_4" hidden="1">{#N/A,#N/A,FALSE,"ACQ_GRAPHS";#N/A,#N/A,FALSE,"T_1 GRAPHS";#N/A,#N/A,FALSE,"T_2 GRAPHS";#N/A,#N/A,FALSE,"COMB_GRAPHS"}</definedName>
    <definedName name="msthkshkshk_5" hidden="1">{#N/A,#N/A,FALSE,"ACQ_GRAPHS";#N/A,#N/A,FALSE,"T_1 GRAPHS";#N/A,#N/A,FALSE,"T_2 GRAPHS";#N/A,#N/A,FALSE,"COMB_GRAPHS"}</definedName>
    <definedName name="MTD_F_B">[20]DAILY!$P$19:$AT$19</definedName>
    <definedName name="MTD_Logis">[20]DAILY!$P$18:$AT$18</definedName>
    <definedName name="MTD_Occ.Bed">[20]DAILY!$P$22:$AT$22</definedName>
    <definedName name="MTD_Occ.Rm">[20]DAILY!$P$21:$AT$21</definedName>
    <definedName name="MTD_Other">[20]DAILY!$P$20:$AT$20</definedName>
    <definedName name="mthnum" localSheetId="3">'[17]Control Sheet'!$AG$3:$AH$14</definedName>
    <definedName name="mthnum">#REF!</definedName>
    <definedName name="MU">{""}</definedName>
    <definedName name="mvmbm" localSheetId="3">#REF!,#REF!</definedName>
    <definedName name="mvmbm">#REF!,#REF!</definedName>
    <definedName name="N" hidden="1">{"vi1",#N/A,FALSE,"Financial Statements";"vi2",#N/A,FALSE,"Financial Statements";#N/A,#N/A,FALSE,"DCF"}</definedName>
    <definedName name="N._1">#N/A</definedName>
    <definedName name="N._1_3">NA()</definedName>
    <definedName name="N._12">#N/A</definedName>
    <definedName name="N._12_3">NA()</definedName>
    <definedName name="N._13">#N/A</definedName>
    <definedName name="N._13_3">NA()</definedName>
    <definedName name="N._14">#N/A</definedName>
    <definedName name="N._14_3">NA()</definedName>
    <definedName name="N._15">#N/A</definedName>
    <definedName name="N._15_3">NA()</definedName>
    <definedName name="N._16">#N/A</definedName>
    <definedName name="N._16_1">NA()</definedName>
    <definedName name="N._18">#N/A</definedName>
    <definedName name="N._18_1">NA()</definedName>
    <definedName name="N._19">#N/A</definedName>
    <definedName name="N._19_1">NA()</definedName>
    <definedName name="N._2">#N/A</definedName>
    <definedName name="N._2_3">NA()</definedName>
    <definedName name="N._3">#N/A</definedName>
    <definedName name="N._3_3">NA()</definedName>
    <definedName name="N._40_3">NA()</definedName>
    <definedName name="N._41_1">NA()</definedName>
    <definedName name="N_1" hidden="1">{"vi1",#N/A,FALSE,"Financial Statements";"vi2",#N/A,FALSE,"Financial Statements";#N/A,#N/A,FALSE,"DCF"}</definedName>
    <definedName name="N_1_1" hidden="1">{"vi1",#N/A,FALSE,"Financial Statements";"vi2",#N/A,FALSE,"Financial Statements";#N/A,#N/A,FALSE,"DCF"}</definedName>
    <definedName name="N_1_2" hidden="1">{"vi1",#N/A,FALSE,"Financial Statements";"vi2",#N/A,FALSE,"Financial Statements";#N/A,#N/A,FALSE,"DCF"}</definedName>
    <definedName name="N_1_3" hidden="1">{"vi1",#N/A,FALSE,"Financial Statements";"vi2",#N/A,FALSE,"Financial Statements";#N/A,#N/A,FALSE,"DCF"}</definedName>
    <definedName name="N_1_4" hidden="1">{"vi1",#N/A,FALSE,"Financial Statements";"vi2",#N/A,FALSE,"Financial Statements";#N/A,#N/A,FALSE,"DCF"}</definedName>
    <definedName name="N_2" hidden="1">{"vi1",#N/A,FALSE,"Financial Statements";"vi2",#N/A,FALSE,"Financial Statements";#N/A,#N/A,FALSE,"DCF"}</definedName>
    <definedName name="N_2_1" hidden="1">{"vi1",#N/A,FALSE,"Financial Statements";"vi2",#N/A,FALSE,"Financial Statements";#N/A,#N/A,FALSE,"DCF"}</definedName>
    <definedName name="N_2_2" hidden="1">{"vi1",#N/A,FALSE,"Financial Statements";"vi2",#N/A,FALSE,"Financial Statements";#N/A,#N/A,FALSE,"DCF"}</definedName>
    <definedName name="N_2_3" hidden="1">{"vi1",#N/A,FALSE,"Financial Statements";"vi2",#N/A,FALSE,"Financial Statements";#N/A,#N/A,FALSE,"DCF"}</definedName>
    <definedName name="N_2_4" hidden="1">{"vi1",#N/A,FALSE,"Financial Statements";"vi2",#N/A,FALSE,"Financial Statements";#N/A,#N/A,FALSE,"DCF"}</definedName>
    <definedName name="N_3" hidden="1">{"vi1",#N/A,FALSE,"Financial Statements";"vi2",#N/A,FALSE,"Financial Statements";#N/A,#N/A,FALSE,"DCF"}</definedName>
    <definedName name="N_4" hidden="1">{"vi1",#N/A,FALSE,"Financial Statements";"vi2",#N/A,FALSE,"Financial Statements";#N/A,#N/A,FALSE,"DCF"}</definedName>
    <definedName name="N_5" hidden="1">{"vi1",#N/A,FALSE,"Financial Statements";"vi2",#N/A,FALSE,"Financial Statements";#N/A,#N/A,FALSE,"DCF"}</definedName>
    <definedName name="Naklady_ciziho" localSheetId="3">#REF!</definedName>
    <definedName name="Naklady_ciziho">#REF!</definedName>
    <definedName name="name">#REF!</definedName>
    <definedName name="NameCA1" localSheetId="3">[28]UserDefinedVariables!$B$33</definedName>
    <definedName name="NameCA1">#REF!</definedName>
    <definedName name="NameCA1_1">#N/A</definedName>
    <definedName name="NameCA1_1_3">NA()</definedName>
    <definedName name="NameCA1_25">#N/A</definedName>
    <definedName name="NameCA1_25_3">NA()</definedName>
    <definedName name="NameCA1_26">#N/A</definedName>
    <definedName name="NameCA1_26_1">NA()</definedName>
    <definedName name="NameCA1_27">#N/A</definedName>
    <definedName name="NameCA1_27_1">NA()</definedName>
    <definedName name="NameCA1_28">#N/A</definedName>
    <definedName name="NameCA1_28_1">NA()</definedName>
    <definedName name="NameCA1_29">#N/A</definedName>
    <definedName name="NameCA1_29_1">NA()</definedName>
    <definedName name="NameCA1_30">#N/A</definedName>
    <definedName name="NameCA1_30_1">NA()</definedName>
    <definedName name="NameCA1_31">#N/A</definedName>
    <definedName name="NameCA1_31_1">NA()</definedName>
    <definedName name="NameCA1_32">#N/A</definedName>
    <definedName name="NameCA1_32_1">NA()</definedName>
    <definedName name="NameCA1_33" localSheetId="3">[29]UserDefinedVariables!$B$33</definedName>
    <definedName name="NameCA1_33">#REF!</definedName>
    <definedName name="NameCA1_33_1">NA()</definedName>
    <definedName name="NameCA1_34" localSheetId="3">[29]UserDefinedVariables!$B$33</definedName>
    <definedName name="NameCA1_34">#REF!</definedName>
    <definedName name="NameCA1_34_1">NA()</definedName>
    <definedName name="NameCA1_35" localSheetId="3">[29]UserDefinedVariables!$B$33</definedName>
    <definedName name="NameCA1_35">#REF!</definedName>
    <definedName name="NameCA1_35_1">NA()</definedName>
    <definedName name="NameCA1_36" localSheetId="3">[29]UserDefinedVariables!$B$33</definedName>
    <definedName name="NameCA1_36">#REF!</definedName>
    <definedName name="NameCA1_36_1">NA()</definedName>
    <definedName name="NameCA1_37" localSheetId="3">[29]UserDefinedVariables!$B$33</definedName>
    <definedName name="NameCA1_37">#REF!</definedName>
    <definedName name="NameCA1_37_1">NA()</definedName>
    <definedName name="NameCA1_38" localSheetId="3">[29]UserDefinedVariables!$B$33</definedName>
    <definedName name="NameCA1_38">#REF!</definedName>
    <definedName name="NameCA1_38_1">NA()</definedName>
    <definedName name="NameCA1_39" localSheetId="3">[29]UserDefinedVariables!$B$33</definedName>
    <definedName name="NameCA1_39">#REF!</definedName>
    <definedName name="NameCA1_4">#N/A</definedName>
    <definedName name="NameCA1_4_3">NA()</definedName>
    <definedName name="NameCA1_40" localSheetId="3">[29]UserDefinedVariables!$B$33</definedName>
    <definedName name="NameCA1_40">#REF!</definedName>
    <definedName name="NameCA1_40_3">NA()</definedName>
    <definedName name="NameCA1_41" localSheetId="3">[29]UserDefinedVariables!$B$33</definedName>
    <definedName name="NameCA1_41">#REF!</definedName>
    <definedName name="NameCA1_42" localSheetId="3">[29]UserDefinedVariables!$B$33</definedName>
    <definedName name="NameCA1_42">#REF!</definedName>
    <definedName name="NameCA1_43" localSheetId="3">[29]UserDefinedVariables!$B$33</definedName>
    <definedName name="NameCA1_43">#REF!</definedName>
    <definedName name="NameCA1_5">#N/A</definedName>
    <definedName name="NameCA1_5_1">NA()</definedName>
    <definedName name="NameCA2" localSheetId="3">[28]UserDefinedVariables!$B$34</definedName>
    <definedName name="NameCA2">#REF!</definedName>
    <definedName name="NameCA2_1">#N/A</definedName>
    <definedName name="NameCA2_1_3">NA()</definedName>
    <definedName name="NameCA2_25">#N/A</definedName>
    <definedName name="NameCA2_25_3">NA()</definedName>
    <definedName name="NameCA2_26">#N/A</definedName>
    <definedName name="NameCA2_26_1">NA()</definedName>
    <definedName name="NameCA2_27">#N/A</definedName>
    <definedName name="NameCA2_27_1">NA()</definedName>
    <definedName name="NameCA2_28">#N/A</definedName>
    <definedName name="NameCA2_28_1">NA()</definedName>
    <definedName name="NameCA2_29">#N/A</definedName>
    <definedName name="NameCA2_29_1">NA()</definedName>
    <definedName name="NameCA2_30">#N/A</definedName>
    <definedName name="NameCA2_30_1">NA()</definedName>
    <definedName name="NameCA2_31">#N/A</definedName>
    <definedName name="NameCA2_31_1">NA()</definedName>
    <definedName name="NameCA2_32">#N/A</definedName>
    <definedName name="NameCA2_32_1">NA()</definedName>
    <definedName name="NameCA2_33" localSheetId="3">[29]UserDefinedVariables!$B$34</definedName>
    <definedName name="NameCA2_33">#REF!</definedName>
    <definedName name="NameCA2_33_1">NA()</definedName>
    <definedName name="NameCA2_34" localSheetId="3">[29]UserDefinedVariables!$B$34</definedName>
    <definedName name="NameCA2_34">#REF!</definedName>
    <definedName name="NameCA2_34_1">NA()</definedName>
    <definedName name="NameCA2_35" localSheetId="3">[29]UserDefinedVariables!$B$34</definedName>
    <definedName name="NameCA2_35">#REF!</definedName>
    <definedName name="NameCA2_35_1">NA()</definedName>
    <definedName name="NameCA2_36" localSheetId="3">[29]UserDefinedVariables!$B$34</definedName>
    <definedName name="NameCA2_36">#REF!</definedName>
    <definedName name="NameCA2_36_1">NA()</definedName>
    <definedName name="NameCA2_37" localSheetId="3">[29]UserDefinedVariables!$B$34</definedName>
    <definedName name="NameCA2_37">#REF!</definedName>
    <definedName name="NameCA2_37_1">NA()</definedName>
    <definedName name="NameCA2_38" localSheetId="3">[29]UserDefinedVariables!$B$34</definedName>
    <definedName name="NameCA2_38">#REF!</definedName>
    <definedName name="NameCA2_38_1">NA()</definedName>
    <definedName name="NameCA2_39" localSheetId="3">[29]UserDefinedVariables!$B$34</definedName>
    <definedName name="NameCA2_39">#REF!</definedName>
    <definedName name="NameCA2_4">#N/A</definedName>
    <definedName name="NameCA2_4_3">NA()</definedName>
    <definedName name="NameCA2_40" localSheetId="3">[29]UserDefinedVariables!$B$34</definedName>
    <definedName name="NameCA2_40">#REF!</definedName>
    <definedName name="NameCA2_40_3">NA()</definedName>
    <definedName name="NameCA2_41" localSheetId="3">[29]UserDefinedVariables!$B$34</definedName>
    <definedName name="NameCA2_41">#REF!</definedName>
    <definedName name="NameCA2_42" localSheetId="3">[29]UserDefinedVariables!$B$34</definedName>
    <definedName name="NameCA2_42">#REF!</definedName>
    <definedName name="NameCA2_43" localSheetId="3">[29]UserDefinedVariables!$B$34</definedName>
    <definedName name="NameCA2_43">#REF!</definedName>
    <definedName name="NameCA2_5">#N/A</definedName>
    <definedName name="NameCA2_5_1">NA()</definedName>
    <definedName name="NameCA3" localSheetId="3">[28]UserDefinedVariables!$B$35</definedName>
    <definedName name="NameCA3">#REF!</definedName>
    <definedName name="NameCA3_1">#N/A</definedName>
    <definedName name="NameCA3_1_3">NA()</definedName>
    <definedName name="NameCA3_25">#N/A</definedName>
    <definedName name="NameCA3_25_3">NA()</definedName>
    <definedName name="NameCA3_26">#N/A</definedName>
    <definedName name="NameCA3_26_1">NA()</definedName>
    <definedName name="NameCA3_27">#N/A</definedName>
    <definedName name="NameCA3_27_1">NA()</definedName>
    <definedName name="NameCA3_28">#N/A</definedName>
    <definedName name="NameCA3_28_1">NA()</definedName>
    <definedName name="NameCA3_29">#N/A</definedName>
    <definedName name="NameCA3_29_1">NA()</definedName>
    <definedName name="NameCA3_30">#N/A</definedName>
    <definedName name="NameCA3_30_1">NA()</definedName>
    <definedName name="NameCA3_31">#N/A</definedName>
    <definedName name="NameCA3_31_1">NA()</definedName>
    <definedName name="NameCA3_32">#N/A</definedName>
    <definedName name="NameCA3_32_1">NA()</definedName>
    <definedName name="NameCA3_33" localSheetId="3">[29]UserDefinedVariables!$B$35</definedName>
    <definedName name="NameCA3_33">#REF!</definedName>
    <definedName name="NameCA3_33_1">NA()</definedName>
    <definedName name="NameCA3_34" localSheetId="3">[29]UserDefinedVariables!$B$35</definedName>
    <definedName name="NameCA3_34">#REF!</definedName>
    <definedName name="NameCA3_34_1">NA()</definedName>
    <definedName name="NameCA3_35" localSheetId="3">[29]UserDefinedVariables!$B$35</definedName>
    <definedName name="NameCA3_35">#REF!</definedName>
    <definedName name="NameCA3_35_1">NA()</definedName>
    <definedName name="NameCA3_36" localSheetId="3">[29]UserDefinedVariables!$B$35</definedName>
    <definedName name="NameCA3_36">#REF!</definedName>
    <definedName name="NameCA3_36_1">NA()</definedName>
    <definedName name="NameCA3_37" localSheetId="3">[29]UserDefinedVariables!$B$35</definedName>
    <definedName name="NameCA3_37">#REF!</definedName>
    <definedName name="NameCA3_37_1">NA()</definedName>
    <definedName name="NameCA3_38" localSheetId="3">[29]UserDefinedVariables!$B$35</definedName>
    <definedName name="NameCA3_38">#REF!</definedName>
    <definedName name="NameCA3_38_1">NA()</definedName>
    <definedName name="NameCA3_39" localSheetId="3">[29]UserDefinedVariables!$B$35</definedName>
    <definedName name="NameCA3_39">#REF!</definedName>
    <definedName name="NameCA3_4">#N/A</definedName>
    <definedName name="NameCA3_4_3">NA()</definedName>
    <definedName name="NameCA3_40" localSheetId="3">[29]UserDefinedVariables!$B$35</definedName>
    <definedName name="NameCA3_40">#REF!</definedName>
    <definedName name="NameCA3_40_3">NA()</definedName>
    <definedName name="NameCA3_41" localSheetId="3">[29]UserDefinedVariables!$B$35</definedName>
    <definedName name="NameCA3_41">#REF!</definedName>
    <definedName name="NameCA3_42" localSheetId="3">[29]UserDefinedVariables!$B$35</definedName>
    <definedName name="NameCA3_42">#REF!</definedName>
    <definedName name="NameCA3_43" localSheetId="3">[29]UserDefinedVariables!$B$35</definedName>
    <definedName name="NameCA3_43">#REF!</definedName>
    <definedName name="NameCA3_5">#N/A</definedName>
    <definedName name="NameCA3_5_1">NA()</definedName>
    <definedName name="nameCZ">#REF!</definedName>
    <definedName name="NameFA1" localSheetId="3">[28]UserDefinedVariables!$B$11</definedName>
    <definedName name="NameFA1">#REF!</definedName>
    <definedName name="NameFA1_1">#N/A</definedName>
    <definedName name="NameFA1_1_3">NA()</definedName>
    <definedName name="NameFA1_25">#N/A</definedName>
    <definedName name="NameFA1_25_3">NA()</definedName>
    <definedName name="NameFA1_26">#N/A</definedName>
    <definedName name="NameFA1_26_1">NA()</definedName>
    <definedName name="NameFA1_27">#N/A</definedName>
    <definedName name="NameFA1_27_1">NA()</definedName>
    <definedName name="NameFA1_28">#N/A</definedName>
    <definedName name="NameFA1_28_1">NA()</definedName>
    <definedName name="NameFA1_29">#N/A</definedName>
    <definedName name="NameFA1_29_1">NA()</definedName>
    <definedName name="NameFA1_30">#N/A</definedName>
    <definedName name="NameFA1_30_1">NA()</definedName>
    <definedName name="NameFA1_31">#N/A</definedName>
    <definedName name="NameFA1_31_1">NA()</definedName>
    <definedName name="NameFA1_32">#N/A</definedName>
    <definedName name="NameFA1_32_1">NA()</definedName>
    <definedName name="NameFA1_33" localSheetId="3">[29]UserDefinedVariables!$B$11</definedName>
    <definedName name="NameFA1_33">#REF!</definedName>
    <definedName name="NameFA1_33_1">NA()</definedName>
    <definedName name="NameFA1_34" localSheetId="3">[29]UserDefinedVariables!$B$11</definedName>
    <definedName name="NameFA1_34">#REF!</definedName>
    <definedName name="NameFA1_34_1">NA()</definedName>
    <definedName name="NameFA1_35" localSheetId="3">[29]UserDefinedVariables!$B$11</definedName>
    <definedName name="NameFA1_35">#REF!</definedName>
    <definedName name="NameFA1_35_1">NA()</definedName>
    <definedName name="NameFA1_36" localSheetId="3">[29]UserDefinedVariables!$B$11</definedName>
    <definedName name="NameFA1_36">#REF!</definedName>
    <definedName name="NameFA1_36_1">NA()</definedName>
    <definedName name="NameFA1_37" localSheetId="3">[29]UserDefinedVariables!$B$11</definedName>
    <definedName name="NameFA1_37">#REF!</definedName>
    <definedName name="NameFA1_37_1">NA()</definedName>
    <definedName name="NameFA1_38" localSheetId="3">[29]UserDefinedVariables!$B$11</definedName>
    <definedName name="NameFA1_38">#REF!</definedName>
    <definedName name="NameFA1_38_1">NA()</definedName>
    <definedName name="NameFA1_39" localSheetId="3">[29]UserDefinedVariables!$B$11</definedName>
    <definedName name="NameFA1_39">#REF!</definedName>
    <definedName name="NameFA1_4">#N/A</definedName>
    <definedName name="NameFA1_4_3">NA()</definedName>
    <definedName name="NameFA1_40" localSheetId="3">[29]UserDefinedVariables!$B$11</definedName>
    <definedName name="NameFA1_40">#REF!</definedName>
    <definedName name="NameFA1_40_3">NA()</definedName>
    <definedName name="NameFA1_41" localSheetId="3">[29]UserDefinedVariables!$B$11</definedName>
    <definedName name="NameFA1_41">#REF!</definedName>
    <definedName name="NameFA1_42" localSheetId="3">[29]UserDefinedVariables!$B$11</definedName>
    <definedName name="NameFA1_42">#REF!</definedName>
    <definedName name="NameFA1_43" localSheetId="3">[29]UserDefinedVariables!$B$11</definedName>
    <definedName name="NameFA1_43">#REF!</definedName>
    <definedName name="NameFA1_5">#N/A</definedName>
    <definedName name="NameFA1_5_1">NA()</definedName>
    <definedName name="NameFA10" localSheetId="3">[28]UserDefinedVariables!$B$20</definedName>
    <definedName name="NameFA10">#REF!</definedName>
    <definedName name="NameFA10_1">#N/A</definedName>
    <definedName name="NameFA10_1_3">NA()</definedName>
    <definedName name="NameFA10_25">#N/A</definedName>
    <definedName name="NameFA10_25_3">NA()</definedName>
    <definedName name="NameFA10_26">#N/A</definedName>
    <definedName name="NameFA10_26_1">NA()</definedName>
    <definedName name="NameFA10_27">#N/A</definedName>
    <definedName name="NameFA10_27_1">NA()</definedName>
    <definedName name="NameFA10_28">#N/A</definedName>
    <definedName name="NameFA10_28_1">NA()</definedName>
    <definedName name="NameFA10_29">#N/A</definedName>
    <definedName name="NameFA10_29_1">NA()</definedName>
    <definedName name="NameFA10_30">#N/A</definedName>
    <definedName name="NameFA10_30_1">NA()</definedName>
    <definedName name="NameFA10_31">#N/A</definedName>
    <definedName name="NameFA10_31_1">NA()</definedName>
    <definedName name="NameFA10_32">#N/A</definedName>
    <definedName name="NameFA10_32_1">NA()</definedName>
    <definedName name="NameFA10_33" localSheetId="3">[29]UserDefinedVariables!$B$20</definedName>
    <definedName name="NameFA10_33">#REF!</definedName>
    <definedName name="NameFA10_33_1">NA()</definedName>
    <definedName name="NameFA10_34" localSheetId="3">[29]UserDefinedVariables!$B$20</definedName>
    <definedName name="NameFA10_34">#REF!</definedName>
    <definedName name="NameFA10_34_1">NA()</definedName>
    <definedName name="NameFA10_35" localSheetId="3">[29]UserDefinedVariables!$B$20</definedName>
    <definedName name="NameFA10_35">#REF!</definedName>
    <definedName name="NameFA10_35_1">NA()</definedName>
    <definedName name="NameFA10_36" localSheetId="3">[29]UserDefinedVariables!$B$20</definedName>
    <definedName name="NameFA10_36">#REF!</definedName>
    <definedName name="NameFA10_36_1">NA()</definedName>
    <definedName name="NameFA10_37" localSheetId="3">[29]UserDefinedVariables!$B$20</definedName>
    <definedName name="NameFA10_37">#REF!</definedName>
    <definedName name="NameFA10_37_1">NA()</definedName>
    <definedName name="NameFA10_38" localSheetId="3">[29]UserDefinedVariables!$B$20</definedName>
    <definedName name="NameFA10_38">#REF!</definedName>
    <definedName name="NameFA10_38_1">NA()</definedName>
    <definedName name="NameFA10_39" localSheetId="3">[29]UserDefinedVariables!$B$20</definedName>
    <definedName name="NameFA10_39">#REF!</definedName>
    <definedName name="NameFA10_4">#N/A</definedName>
    <definedName name="NameFA10_4_3">NA()</definedName>
    <definedName name="NameFA10_40" localSheetId="3">[29]UserDefinedVariables!$B$20</definedName>
    <definedName name="NameFA10_40">#REF!</definedName>
    <definedName name="NameFA10_40_3">NA()</definedName>
    <definedName name="NameFA10_41" localSheetId="3">[29]UserDefinedVariables!$B$20</definedName>
    <definedName name="NameFA10_41">#REF!</definedName>
    <definedName name="NameFA10_42" localSheetId="3">[29]UserDefinedVariables!$B$20</definedName>
    <definedName name="NameFA10_42">#REF!</definedName>
    <definedName name="NameFA10_43" localSheetId="3">[29]UserDefinedVariables!$B$20</definedName>
    <definedName name="NameFA10_43">#REF!</definedName>
    <definedName name="NameFA10_5">#N/A</definedName>
    <definedName name="NameFA10_5_1">NA()</definedName>
    <definedName name="NameFA11" localSheetId="3">[28]UserDefinedVariables!$B$21</definedName>
    <definedName name="NameFA11">#REF!</definedName>
    <definedName name="NameFA11_1">#N/A</definedName>
    <definedName name="NameFA11_1_3">NA()</definedName>
    <definedName name="NameFA11_25">#N/A</definedName>
    <definedName name="NameFA11_25_3">NA()</definedName>
    <definedName name="NameFA11_26">#N/A</definedName>
    <definedName name="NameFA11_26_1">NA()</definedName>
    <definedName name="NameFA11_27">#N/A</definedName>
    <definedName name="NameFA11_27_1">NA()</definedName>
    <definedName name="NameFA11_28">#N/A</definedName>
    <definedName name="NameFA11_28_1">NA()</definedName>
    <definedName name="NameFA11_29">#N/A</definedName>
    <definedName name="NameFA11_29_1">NA()</definedName>
    <definedName name="NameFA11_30">#N/A</definedName>
    <definedName name="NameFA11_30_1">NA()</definedName>
    <definedName name="NameFA11_31">#N/A</definedName>
    <definedName name="NameFA11_31_1">NA()</definedName>
    <definedName name="NameFA11_32">#N/A</definedName>
    <definedName name="NameFA11_32_1">NA()</definedName>
    <definedName name="NameFA11_33" localSheetId="3">[29]UserDefinedVariables!$B$21</definedName>
    <definedName name="NameFA11_33">#REF!</definedName>
    <definedName name="NameFA11_33_1">NA()</definedName>
    <definedName name="NameFA11_34" localSheetId="3">[29]UserDefinedVariables!$B$21</definedName>
    <definedName name="NameFA11_34">#REF!</definedName>
    <definedName name="NameFA11_34_1">NA()</definedName>
    <definedName name="NameFA11_35" localSheetId="3">[29]UserDefinedVariables!$B$21</definedName>
    <definedName name="NameFA11_35">#REF!</definedName>
    <definedName name="NameFA11_35_1">NA()</definedName>
    <definedName name="NameFA11_36" localSheetId="3">[29]UserDefinedVariables!$B$21</definedName>
    <definedName name="NameFA11_36">#REF!</definedName>
    <definedName name="NameFA11_36_1">NA()</definedName>
    <definedName name="NameFA11_37" localSheetId="3">[29]UserDefinedVariables!$B$21</definedName>
    <definedName name="NameFA11_37">#REF!</definedName>
    <definedName name="NameFA11_37_1">NA()</definedName>
    <definedName name="NameFA11_38" localSheetId="3">[29]UserDefinedVariables!$B$21</definedName>
    <definedName name="NameFA11_38">#REF!</definedName>
    <definedName name="NameFA11_38_1">NA()</definedName>
    <definedName name="NameFA11_39" localSheetId="3">[29]UserDefinedVariables!$B$21</definedName>
    <definedName name="NameFA11_39">#REF!</definedName>
    <definedName name="NameFA11_4">#N/A</definedName>
    <definedName name="NameFA11_4_3">NA()</definedName>
    <definedName name="NameFA11_40" localSheetId="3">[29]UserDefinedVariables!$B$21</definedName>
    <definedName name="NameFA11_40">#REF!</definedName>
    <definedName name="NameFA11_40_3">NA()</definedName>
    <definedName name="NameFA11_41" localSheetId="3">[29]UserDefinedVariables!$B$21</definedName>
    <definedName name="NameFA11_41">#REF!</definedName>
    <definedName name="NameFA11_42" localSheetId="3">[29]UserDefinedVariables!$B$21</definedName>
    <definedName name="NameFA11_42">#REF!</definedName>
    <definedName name="NameFA11_43" localSheetId="3">[29]UserDefinedVariables!$B$21</definedName>
    <definedName name="NameFA11_43">#REF!</definedName>
    <definedName name="NameFA11_5">#N/A</definedName>
    <definedName name="NameFA11_5_1">NA()</definedName>
    <definedName name="NameFA15" localSheetId="3">[28]UserDefinedVariables!$B$25</definedName>
    <definedName name="NameFA15">#REF!</definedName>
    <definedName name="NameFA15_1">#N/A</definedName>
    <definedName name="NameFA15_1_3">NA()</definedName>
    <definedName name="NameFA15_25">#N/A</definedName>
    <definedName name="NameFA15_25_3">NA()</definedName>
    <definedName name="NameFA15_26">#N/A</definedName>
    <definedName name="NameFA15_26_1">NA()</definedName>
    <definedName name="NameFA15_27">#N/A</definedName>
    <definedName name="NameFA15_27_1">NA()</definedName>
    <definedName name="NameFA15_28">#N/A</definedName>
    <definedName name="NameFA15_28_1">NA()</definedName>
    <definedName name="NameFA15_29">#N/A</definedName>
    <definedName name="NameFA15_29_1">NA()</definedName>
    <definedName name="NameFA15_30">#N/A</definedName>
    <definedName name="NameFA15_30_1">NA()</definedName>
    <definedName name="NameFA15_31">#N/A</definedName>
    <definedName name="NameFA15_31_1">NA()</definedName>
    <definedName name="NameFA15_32">#N/A</definedName>
    <definedName name="NameFA15_32_1">NA()</definedName>
    <definedName name="NameFA15_33" localSheetId="3">[29]UserDefinedVariables!$B$25</definedName>
    <definedName name="NameFA15_33">#REF!</definedName>
    <definedName name="NameFA15_33_1">NA()</definedName>
    <definedName name="NameFA15_34" localSheetId="3">[29]UserDefinedVariables!$B$25</definedName>
    <definedName name="NameFA15_34">#REF!</definedName>
    <definedName name="NameFA15_34_1">NA()</definedName>
    <definedName name="NameFA15_35" localSheetId="3">[29]UserDefinedVariables!$B$25</definedName>
    <definedName name="NameFA15_35">#REF!</definedName>
    <definedName name="NameFA15_35_1">NA()</definedName>
    <definedName name="NameFA15_36" localSheetId="3">[29]UserDefinedVariables!$B$25</definedName>
    <definedName name="NameFA15_36">#REF!</definedName>
    <definedName name="NameFA15_36_1">NA()</definedName>
    <definedName name="NameFA15_37" localSheetId="3">[29]UserDefinedVariables!$B$25</definedName>
    <definedName name="NameFA15_37">#REF!</definedName>
    <definedName name="NameFA15_37_1">NA()</definedName>
    <definedName name="NameFA15_38" localSheetId="3">[29]UserDefinedVariables!$B$25</definedName>
    <definedName name="NameFA15_38">#REF!</definedName>
    <definedName name="NameFA15_38_1">NA()</definedName>
    <definedName name="NameFA15_39" localSheetId="3">[29]UserDefinedVariables!$B$25</definedName>
    <definedName name="NameFA15_39">#REF!</definedName>
    <definedName name="NameFA15_4">#N/A</definedName>
    <definedName name="NameFA15_4_3">NA()</definedName>
    <definedName name="NameFA15_40" localSheetId="3">[29]UserDefinedVariables!$B$25</definedName>
    <definedName name="NameFA15_40">#REF!</definedName>
    <definedName name="NameFA15_40_3">NA()</definedName>
    <definedName name="NameFA15_41" localSheetId="3">[29]UserDefinedVariables!$B$25</definedName>
    <definedName name="NameFA15_41">#REF!</definedName>
    <definedName name="NameFA15_42" localSheetId="3">[29]UserDefinedVariables!$B$25</definedName>
    <definedName name="NameFA15_42">#REF!</definedName>
    <definedName name="NameFA15_43" localSheetId="3">[29]UserDefinedVariables!$B$25</definedName>
    <definedName name="NameFA15_43">#REF!</definedName>
    <definedName name="NameFA15_5">#N/A</definedName>
    <definedName name="NameFA15_5_1">NA()</definedName>
    <definedName name="NameFA16" localSheetId="3">[28]UserDefinedVariables!$B$26</definedName>
    <definedName name="NameFA16">#REF!</definedName>
    <definedName name="NameFA16_1">#N/A</definedName>
    <definedName name="NameFA16_1_3">NA()</definedName>
    <definedName name="NameFA16_25">#N/A</definedName>
    <definedName name="NameFA16_25_3">NA()</definedName>
    <definedName name="NameFA16_26">#N/A</definedName>
    <definedName name="NameFA16_26_1">NA()</definedName>
    <definedName name="NameFA16_27">#N/A</definedName>
    <definedName name="NameFA16_27_1">NA()</definedName>
    <definedName name="NameFA16_28">#N/A</definedName>
    <definedName name="NameFA16_28_1">NA()</definedName>
    <definedName name="NameFA16_29">#N/A</definedName>
    <definedName name="NameFA16_29_1">NA()</definedName>
    <definedName name="NameFA16_30">#N/A</definedName>
    <definedName name="NameFA16_30_1">NA()</definedName>
    <definedName name="NameFA16_31">#N/A</definedName>
    <definedName name="NameFA16_31_1">NA()</definedName>
    <definedName name="NameFA16_32">#N/A</definedName>
    <definedName name="NameFA16_32_1">NA()</definedName>
    <definedName name="NameFA16_33" localSheetId="3">[29]UserDefinedVariables!$B$26</definedName>
    <definedName name="NameFA16_33">#REF!</definedName>
    <definedName name="NameFA16_33_1">NA()</definedName>
    <definedName name="NameFA16_34" localSheetId="3">[29]UserDefinedVariables!$B$26</definedName>
    <definedName name="NameFA16_34">#REF!</definedName>
    <definedName name="NameFA16_34_1">NA()</definedName>
    <definedName name="NameFA16_35" localSheetId="3">[29]UserDefinedVariables!$B$26</definedName>
    <definedName name="NameFA16_35">#REF!</definedName>
    <definedName name="NameFA16_35_1">NA()</definedName>
    <definedName name="NameFA16_36" localSheetId="3">[29]UserDefinedVariables!$B$26</definedName>
    <definedName name="NameFA16_36">#REF!</definedName>
    <definedName name="NameFA16_36_1">NA()</definedName>
    <definedName name="NameFA16_37" localSheetId="3">[29]UserDefinedVariables!$B$26</definedName>
    <definedName name="NameFA16_37">#REF!</definedName>
    <definedName name="NameFA16_37_1">NA()</definedName>
    <definedName name="NameFA16_38" localSheetId="3">[29]UserDefinedVariables!$B$26</definedName>
    <definedName name="NameFA16_38">#REF!</definedName>
    <definedName name="NameFA16_38_1">NA()</definedName>
    <definedName name="NameFA16_39" localSheetId="3">[29]UserDefinedVariables!$B$26</definedName>
    <definedName name="NameFA16_39">#REF!</definedName>
    <definedName name="NameFA16_4">#N/A</definedName>
    <definedName name="NameFA16_4_3">NA()</definedName>
    <definedName name="NameFA16_40" localSheetId="3">[29]UserDefinedVariables!$B$26</definedName>
    <definedName name="NameFA16_40">#REF!</definedName>
    <definedName name="NameFA16_40_3">NA()</definedName>
    <definedName name="NameFA16_41" localSheetId="3">[29]UserDefinedVariables!$B$26</definedName>
    <definedName name="NameFA16_41">#REF!</definedName>
    <definedName name="NameFA16_42" localSheetId="3">[29]UserDefinedVariables!$B$26</definedName>
    <definedName name="NameFA16_42">#REF!</definedName>
    <definedName name="NameFA16_43" localSheetId="3">[29]UserDefinedVariables!$B$26</definedName>
    <definedName name="NameFA16_43">#REF!</definedName>
    <definedName name="NameFA16_5">#N/A</definedName>
    <definedName name="NameFA16_5_1">NA()</definedName>
    <definedName name="NameFA17" localSheetId="3">[28]UserDefinedVariables!$B$27</definedName>
    <definedName name="NameFA17">#REF!</definedName>
    <definedName name="NameFA17_1">#N/A</definedName>
    <definedName name="NameFA17_1_3">NA()</definedName>
    <definedName name="NameFA17_25">#N/A</definedName>
    <definedName name="NameFA17_25_3">NA()</definedName>
    <definedName name="NameFA17_26">#N/A</definedName>
    <definedName name="NameFA17_26_1">NA()</definedName>
    <definedName name="NameFA17_27">#N/A</definedName>
    <definedName name="NameFA17_27_1">NA()</definedName>
    <definedName name="NameFA17_28">#N/A</definedName>
    <definedName name="NameFA17_28_1">NA()</definedName>
    <definedName name="NameFA17_29">#N/A</definedName>
    <definedName name="NameFA17_29_1">NA()</definedName>
    <definedName name="NameFA17_30">#N/A</definedName>
    <definedName name="NameFA17_30_1">NA()</definedName>
    <definedName name="NameFA17_31">#N/A</definedName>
    <definedName name="NameFA17_31_1">NA()</definedName>
    <definedName name="NameFA17_32">#N/A</definedName>
    <definedName name="NameFA17_32_1">NA()</definedName>
    <definedName name="NameFA17_33" localSheetId="3">[29]UserDefinedVariables!$B$27</definedName>
    <definedName name="NameFA17_33">#REF!</definedName>
    <definedName name="NameFA17_33_1">NA()</definedName>
    <definedName name="NameFA17_34" localSheetId="3">[29]UserDefinedVariables!$B$27</definedName>
    <definedName name="NameFA17_34">#REF!</definedName>
    <definedName name="NameFA17_34_1">NA()</definedName>
    <definedName name="NameFA17_35" localSheetId="3">[29]UserDefinedVariables!$B$27</definedName>
    <definedName name="NameFA17_35">#REF!</definedName>
    <definedName name="NameFA17_35_1">NA()</definedName>
    <definedName name="NameFA17_36" localSheetId="3">[29]UserDefinedVariables!$B$27</definedName>
    <definedName name="NameFA17_36">#REF!</definedName>
    <definedName name="NameFA17_36_1">NA()</definedName>
    <definedName name="NameFA17_37" localSheetId="3">[29]UserDefinedVariables!$B$27</definedName>
    <definedName name="NameFA17_37">#REF!</definedName>
    <definedName name="NameFA17_37_1">NA()</definedName>
    <definedName name="NameFA17_38" localSheetId="3">[29]UserDefinedVariables!$B$27</definedName>
    <definedName name="NameFA17_38">#REF!</definedName>
    <definedName name="NameFA17_38_1">NA()</definedName>
    <definedName name="NameFA17_39" localSheetId="3">[29]UserDefinedVariables!$B$27</definedName>
    <definedName name="NameFA17_39">#REF!</definedName>
    <definedName name="NameFA17_4">#N/A</definedName>
    <definedName name="NameFA17_4_3">NA()</definedName>
    <definedName name="NameFA17_40" localSheetId="3">[29]UserDefinedVariables!$B$27</definedName>
    <definedName name="NameFA17_40">#REF!</definedName>
    <definedName name="NameFA17_40_3">NA()</definedName>
    <definedName name="NameFA17_41" localSheetId="3">[29]UserDefinedVariables!$B$27</definedName>
    <definedName name="NameFA17_41">#REF!</definedName>
    <definedName name="NameFA17_42" localSheetId="3">[29]UserDefinedVariables!$B$27</definedName>
    <definedName name="NameFA17_42">#REF!</definedName>
    <definedName name="NameFA17_43" localSheetId="3">[29]UserDefinedVariables!$B$27</definedName>
    <definedName name="NameFA17_43">#REF!</definedName>
    <definedName name="NameFA17_5">#N/A</definedName>
    <definedName name="NameFA17_5_1">NA()</definedName>
    <definedName name="NameFA2" localSheetId="3">[28]UserDefinedVariables!$B$12</definedName>
    <definedName name="NameFA2">#REF!</definedName>
    <definedName name="NameFA2_1">#N/A</definedName>
    <definedName name="NameFA2_1_3">NA()</definedName>
    <definedName name="NameFA2_25">#N/A</definedName>
    <definedName name="NameFA2_25_3">NA()</definedName>
    <definedName name="NameFA2_26">#N/A</definedName>
    <definedName name="NameFA2_26_1">NA()</definedName>
    <definedName name="NameFA2_27">#N/A</definedName>
    <definedName name="NameFA2_27_1">NA()</definedName>
    <definedName name="NameFA2_28">#N/A</definedName>
    <definedName name="NameFA2_28_1">NA()</definedName>
    <definedName name="NameFA2_29">#N/A</definedName>
    <definedName name="NameFA2_29_1">NA()</definedName>
    <definedName name="NameFA2_30">#N/A</definedName>
    <definedName name="NameFA2_30_1">NA()</definedName>
    <definedName name="NameFA2_31">#N/A</definedName>
    <definedName name="NameFA2_31_1">NA()</definedName>
    <definedName name="NameFA2_32">#N/A</definedName>
    <definedName name="NameFA2_32_1">NA()</definedName>
    <definedName name="NameFA2_33" localSheetId="3">[29]UserDefinedVariables!$B$12</definedName>
    <definedName name="NameFA2_33">#REF!</definedName>
    <definedName name="NameFA2_33_1">NA()</definedName>
    <definedName name="NameFA2_34" localSheetId="3">[29]UserDefinedVariables!$B$12</definedName>
    <definedName name="NameFA2_34">#REF!</definedName>
    <definedName name="NameFA2_34_1">NA()</definedName>
    <definedName name="NameFA2_35" localSheetId="3">[29]UserDefinedVariables!$B$12</definedName>
    <definedName name="NameFA2_35">#REF!</definedName>
    <definedName name="NameFA2_35_1">NA()</definedName>
    <definedName name="NameFA2_36" localSheetId="3">[29]UserDefinedVariables!$B$12</definedName>
    <definedName name="NameFA2_36">#REF!</definedName>
    <definedName name="NameFA2_36_1">NA()</definedName>
    <definedName name="NameFA2_37" localSheetId="3">[29]UserDefinedVariables!$B$12</definedName>
    <definedName name="NameFA2_37">#REF!</definedName>
    <definedName name="NameFA2_37_1">NA()</definedName>
    <definedName name="NameFA2_38" localSheetId="3">[29]UserDefinedVariables!$B$12</definedName>
    <definedName name="NameFA2_38">#REF!</definedName>
    <definedName name="NameFA2_38_1">NA()</definedName>
    <definedName name="NameFA2_39" localSheetId="3">[29]UserDefinedVariables!$B$12</definedName>
    <definedName name="NameFA2_39">#REF!</definedName>
    <definedName name="NameFA2_4">#N/A</definedName>
    <definedName name="NameFA2_4_3">NA()</definedName>
    <definedName name="NameFA2_40" localSheetId="3">[29]UserDefinedVariables!$B$12</definedName>
    <definedName name="NameFA2_40">#REF!</definedName>
    <definedName name="NameFA2_40_3">NA()</definedName>
    <definedName name="NameFA2_41" localSheetId="3">[29]UserDefinedVariables!$B$12</definedName>
    <definedName name="NameFA2_41">#REF!</definedName>
    <definedName name="NameFA2_42" localSheetId="3">[29]UserDefinedVariables!$B$12</definedName>
    <definedName name="NameFA2_42">#REF!</definedName>
    <definedName name="NameFA2_43" localSheetId="3">[29]UserDefinedVariables!$B$12</definedName>
    <definedName name="NameFA2_43">#REF!</definedName>
    <definedName name="NameFA2_5">#N/A</definedName>
    <definedName name="NameFA2_5_1">NA()</definedName>
    <definedName name="NameFA3" localSheetId="3">[28]UserDefinedVariables!$B$13</definedName>
    <definedName name="NameFA3">#REF!</definedName>
    <definedName name="NameFA3_1">#N/A</definedName>
    <definedName name="NameFA3_1_3">NA()</definedName>
    <definedName name="NameFA3_25">#N/A</definedName>
    <definedName name="NameFA3_25_3">NA()</definedName>
    <definedName name="NameFA3_26">#N/A</definedName>
    <definedName name="NameFA3_26_1">NA()</definedName>
    <definedName name="NameFA3_27">#N/A</definedName>
    <definedName name="NameFA3_27_1">NA()</definedName>
    <definedName name="NameFA3_28">#N/A</definedName>
    <definedName name="NameFA3_28_1">NA()</definedName>
    <definedName name="NameFA3_29">#N/A</definedName>
    <definedName name="NameFA3_29_1">NA()</definedName>
    <definedName name="NameFA3_30">#N/A</definedName>
    <definedName name="NameFA3_30_1">NA()</definedName>
    <definedName name="NameFA3_31">#N/A</definedName>
    <definedName name="NameFA3_31_1">NA()</definedName>
    <definedName name="NameFA3_32">#N/A</definedName>
    <definedName name="NameFA3_32_1">NA()</definedName>
    <definedName name="NameFA3_33" localSheetId="3">[29]UserDefinedVariables!$B$13</definedName>
    <definedName name="NameFA3_33">#REF!</definedName>
    <definedName name="NameFA3_33_1">NA()</definedName>
    <definedName name="NameFA3_34" localSheetId="3">[29]UserDefinedVariables!$B$13</definedName>
    <definedName name="NameFA3_34">#REF!</definedName>
    <definedName name="NameFA3_34_1">NA()</definedName>
    <definedName name="NameFA3_35" localSheetId="3">[29]UserDefinedVariables!$B$13</definedName>
    <definedName name="NameFA3_35">#REF!</definedName>
    <definedName name="NameFA3_35_1">NA()</definedName>
    <definedName name="NameFA3_36" localSheetId="3">[29]UserDefinedVariables!$B$13</definedName>
    <definedName name="NameFA3_36">#REF!</definedName>
    <definedName name="NameFA3_36_1">NA()</definedName>
    <definedName name="NameFA3_37" localSheetId="3">[29]UserDefinedVariables!$B$13</definedName>
    <definedName name="NameFA3_37">#REF!</definedName>
    <definedName name="NameFA3_37_1">NA()</definedName>
    <definedName name="NameFA3_38" localSheetId="3">[29]UserDefinedVariables!$B$13</definedName>
    <definedName name="NameFA3_38">#REF!</definedName>
    <definedName name="NameFA3_38_1">NA()</definedName>
    <definedName name="NameFA3_39" localSheetId="3">[29]UserDefinedVariables!$B$13</definedName>
    <definedName name="NameFA3_39">#REF!</definedName>
    <definedName name="NameFA3_4">#N/A</definedName>
    <definedName name="NameFA3_4_3">NA()</definedName>
    <definedName name="NameFA3_40" localSheetId="3">[29]UserDefinedVariables!$B$13</definedName>
    <definedName name="NameFA3_40">#REF!</definedName>
    <definedName name="NameFA3_40_3">NA()</definedName>
    <definedName name="NameFA3_41" localSheetId="3">[29]UserDefinedVariables!$B$13</definedName>
    <definedName name="NameFA3_41">#REF!</definedName>
    <definedName name="NameFA3_42" localSheetId="3">[29]UserDefinedVariables!$B$13</definedName>
    <definedName name="NameFA3_42">#REF!</definedName>
    <definedName name="NameFA3_43" localSheetId="3">[29]UserDefinedVariables!$B$13</definedName>
    <definedName name="NameFA3_43">#REF!</definedName>
    <definedName name="NameFA3_5">#N/A</definedName>
    <definedName name="NameFA3_5_1">NA()</definedName>
    <definedName name="NameFA4" localSheetId="3">[28]UserDefinedVariables!$B$14</definedName>
    <definedName name="NameFA4">#REF!</definedName>
    <definedName name="NameFA4_1">#N/A</definedName>
    <definedName name="NameFA4_1_3">NA()</definedName>
    <definedName name="NameFA4_25">#N/A</definedName>
    <definedName name="NameFA4_25_3">NA()</definedName>
    <definedName name="NameFA4_26">#N/A</definedName>
    <definedName name="NameFA4_26_1">NA()</definedName>
    <definedName name="NameFA4_27">#N/A</definedName>
    <definedName name="NameFA4_27_1">NA()</definedName>
    <definedName name="NameFA4_28">#N/A</definedName>
    <definedName name="NameFA4_28_1">NA()</definedName>
    <definedName name="NameFA4_29">#N/A</definedName>
    <definedName name="NameFA4_29_1">NA()</definedName>
    <definedName name="NameFA4_30">#N/A</definedName>
    <definedName name="NameFA4_30_1">NA()</definedName>
    <definedName name="NameFA4_31">#N/A</definedName>
    <definedName name="NameFA4_31_1">NA()</definedName>
    <definedName name="NameFA4_32">#N/A</definedName>
    <definedName name="NameFA4_32_1">NA()</definedName>
    <definedName name="NameFA4_33" localSheetId="3">[29]UserDefinedVariables!$B$14</definedName>
    <definedName name="NameFA4_33">#REF!</definedName>
    <definedName name="NameFA4_33_1">NA()</definedName>
    <definedName name="NameFA4_34" localSheetId="3">[29]UserDefinedVariables!$B$14</definedName>
    <definedName name="NameFA4_34">#REF!</definedName>
    <definedName name="NameFA4_34_1">NA()</definedName>
    <definedName name="NameFA4_35" localSheetId="3">[29]UserDefinedVariables!$B$14</definedName>
    <definedName name="NameFA4_35">#REF!</definedName>
    <definedName name="NameFA4_35_1">NA()</definedName>
    <definedName name="NameFA4_36" localSheetId="3">[29]UserDefinedVariables!$B$14</definedName>
    <definedName name="NameFA4_36">#REF!</definedName>
    <definedName name="NameFA4_36_1">NA()</definedName>
    <definedName name="NameFA4_37" localSheetId="3">[29]UserDefinedVariables!$B$14</definedName>
    <definedName name="NameFA4_37">#REF!</definedName>
    <definedName name="NameFA4_37_1">NA()</definedName>
    <definedName name="NameFA4_38" localSheetId="3">[29]UserDefinedVariables!$B$14</definedName>
    <definedName name="NameFA4_38">#REF!</definedName>
    <definedName name="NameFA4_38_1">NA()</definedName>
    <definedName name="NameFA4_39" localSheetId="3">[29]UserDefinedVariables!$B$14</definedName>
    <definedName name="NameFA4_39">#REF!</definedName>
    <definedName name="NameFA4_4">#N/A</definedName>
    <definedName name="NameFA4_4_3">NA()</definedName>
    <definedName name="NameFA4_40" localSheetId="3">[29]UserDefinedVariables!$B$14</definedName>
    <definedName name="NameFA4_40">#REF!</definedName>
    <definedName name="NameFA4_40_3">NA()</definedName>
    <definedName name="NameFA4_41" localSheetId="3">[29]UserDefinedVariables!$B$14</definedName>
    <definedName name="NameFA4_41">#REF!</definedName>
    <definedName name="NameFA4_42" localSheetId="3">[29]UserDefinedVariables!$B$14</definedName>
    <definedName name="NameFA4_42">#REF!</definedName>
    <definedName name="NameFA4_43" localSheetId="3">[29]UserDefinedVariables!$B$14</definedName>
    <definedName name="NameFA4_43">#REF!</definedName>
    <definedName name="NameFA4_5">#N/A</definedName>
    <definedName name="NameFA4_5_1">NA()</definedName>
    <definedName name="NameFA5" localSheetId="3">[28]UserDefinedVariables!$B$15</definedName>
    <definedName name="NameFA5">#REF!</definedName>
    <definedName name="NameFA5_1">#N/A</definedName>
    <definedName name="NameFA5_1_3">NA()</definedName>
    <definedName name="NameFA5_25">#N/A</definedName>
    <definedName name="NameFA5_25_3">NA()</definedName>
    <definedName name="NameFA5_26">#N/A</definedName>
    <definedName name="NameFA5_26_1">NA()</definedName>
    <definedName name="NameFA5_27">#N/A</definedName>
    <definedName name="NameFA5_27_1">NA()</definedName>
    <definedName name="NameFA5_28">#N/A</definedName>
    <definedName name="NameFA5_28_1">NA()</definedName>
    <definedName name="NameFA5_29">#N/A</definedName>
    <definedName name="NameFA5_29_1">NA()</definedName>
    <definedName name="NameFA5_30">#N/A</definedName>
    <definedName name="NameFA5_30_1">NA()</definedName>
    <definedName name="NameFA5_31">#N/A</definedName>
    <definedName name="NameFA5_31_1">NA()</definedName>
    <definedName name="NameFA5_32">#N/A</definedName>
    <definedName name="NameFA5_32_1">NA()</definedName>
    <definedName name="NameFA5_33" localSheetId="3">[29]UserDefinedVariables!$B$15</definedName>
    <definedName name="NameFA5_33">#REF!</definedName>
    <definedName name="NameFA5_33_1">NA()</definedName>
    <definedName name="NameFA5_34" localSheetId="3">[29]UserDefinedVariables!$B$15</definedName>
    <definedName name="NameFA5_34">#REF!</definedName>
    <definedName name="NameFA5_34_1">NA()</definedName>
    <definedName name="NameFA5_35" localSheetId="3">[29]UserDefinedVariables!$B$15</definedName>
    <definedName name="NameFA5_35">#REF!</definedName>
    <definedName name="NameFA5_35_1">NA()</definedName>
    <definedName name="NameFA5_36" localSheetId="3">[29]UserDefinedVariables!$B$15</definedName>
    <definedName name="NameFA5_36">#REF!</definedName>
    <definedName name="NameFA5_36_1">NA()</definedName>
    <definedName name="NameFA5_37" localSheetId="3">[29]UserDefinedVariables!$B$15</definedName>
    <definedName name="NameFA5_37">#REF!</definedName>
    <definedName name="NameFA5_37_1">NA()</definedName>
    <definedName name="NameFA5_38" localSheetId="3">[29]UserDefinedVariables!$B$15</definedName>
    <definedName name="NameFA5_38">#REF!</definedName>
    <definedName name="NameFA5_38_1">NA()</definedName>
    <definedName name="NameFA5_39" localSheetId="3">[29]UserDefinedVariables!$B$15</definedName>
    <definedName name="NameFA5_39">#REF!</definedName>
    <definedName name="NameFA5_4">#N/A</definedName>
    <definedName name="NameFA5_4_3">NA()</definedName>
    <definedName name="NameFA5_40" localSheetId="3">[29]UserDefinedVariables!$B$15</definedName>
    <definedName name="NameFA5_40">#REF!</definedName>
    <definedName name="NameFA5_40_3">NA()</definedName>
    <definedName name="NameFA5_41" localSheetId="3">[29]UserDefinedVariables!$B$15</definedName>
    <definedName name="NameFA5_41">#REF!</definedName>
    <definedName name="NameFA5_42" localSheetId="3">[29]UserDefinedVariables!$B$15</definedName>
    <definedName name="NameFA5_42">#REF!</definedName>
    <definedName name="NameFA5_43" localSheetId="3">[29]UserDefinedVariables!$B$15</definedName>
    <definedName name="NameFA5_43">#REF!</definedName>
    <definedName name="NameFA5_5">#N/A</definedName>
    <definedName name="NameFA5_5_1">NA()</definedName>
    <definedName name="NameFA6" localSheetId="3">[28]UserDefinedVariables!$B$16</definedName>
    <definedName name="NameFA6">#REF!</definedName>
    <definedName name="NameFA6_1">#N/A</definedName>
    <definedName name="NameFA6_1_3">NA()</definedName>
    <definedName name="NameFA6_25">#N/A</definedName>
    <definedName name="NameFA6_25_3">NA()</definedName>
    <definedName name="NameFA6_26">#N/A</definedName>
    <definedName name="NameFA6_26_1">NA()</definedName>
    <definedName name="NameFA6_27">#N/A</definedName>
    <definedName name="NameFA6_27_1">NA()</definedName>
    <definedName name="NameFA6_28">#N/A</definedName>
    <definedName name="NameFA6_28_1">NA()</definedName>
    <definedName name="NameFA6_29">#N/A</definedName>
    <definedName name="NameFA6_29_1">NA()</definedName>
    <definedName name="NameFA6_30">#N/A</definedName>
    <definedName name="NameFA6_30_1">NA()</definedName>
    <definedName name="NameFA6_31">#N/A</definedName>
    <definedName name="NameFA6_31_1">NA()</definedName>
    <definedName name="NameFA6_32">#N/A</definedName>
    <definedName name="NameFA6_32_1">NA()</definedName>
    <definedName name="NameFA6_33" localSheetId="3">[29]UserDefinedVariables!$B$16</definedName>
    <definedName name="NameFA6_33">#REF!</definedName>
    <definedName name="NameFA6_33_1">NA()</definedName>
    <definedName name="NameFA6_34" localSheetId="3">[29]UserDefinedVariables!$B$16</definedName>
    <definedName name="NameFA6_34">#REF!</definedName>
    <definedName name="NameFA6_34_1">NA()</definedName>
    <definedName name="NameFA6_35" localSheetId="3">[29]UserDefinedVariables!$B$16</definedName>
    <definedName name="NameFA6_35">#REF!</definedName>
    <definedName name="NameFA6_35_1">NA()</definedName>
    <definedName name="NameFA6_36" localSheetId="3">[29]UserDefinedVariables!$B$16</definedName>
    <definedName name="NameFA6_36">#REF!</definedName>
    <definedName name="NameFA6_36_1">NA()</definedName>
    <definedName name="NameFA6_37" localSheetId="3">[29]UserDefinedVariables!$B$16</definedName>
    <definedName name="NameFA6_37">#REF!</definedName>
    <definedName name="NameFA6_37_1">NA()</definedName>
    <definedName name="NameFA6_38" localSheetId="3">[29]UserDefinedVariables!$B$16</definedName>
    <definedName name="NameFA6_38">#REF!</definedName>
    <definedName name="NameFA6_38_1">NA()</definedName>
    <definedName name="NameFA6_39" localSheetId="3">[29]UserDefinedVariables!$B$16</definedName>
    <definedName name="NameFA6_39">#REF!</definedName>
    <definedName name="NameFA6_4">#N/A</definedName>
    <definedName name="NameFA6_4_3">NA()</definedName>
    <definedName name="NameFA6_40" localSheetId="3">[29]UserDefinedVariables!$B$16</definedName>
    <definedName name="NameFA6_40">#REF!</definedName>
    <definedName name="NameFA6_40_3">NA()</definedName>
    <definedName name="NameFA6_41" localSheetId="3">[29]UserDefinedVariables!$B$16</definedName>
    <definedName name="NameFA6_41">#REF!</definedName>
    <definedName name="NameFA6_42" localSheetId="3">[29]UserDefinedVariables!$B$16</definedName>
    <definedName name="NameFA6_42">#REF!</definedName>
    <definedName name="NameFA6_43" localSheetId="3">[29]UserDefinedVariables!$B$16</definedName>
    <definedName name="NameFA6_43">#REF!</definedName>
    <definedName name="NameFA6_5">#N/A</definedName>
    <definedName name="NameFA6_5_1">NA()</definedName>
    <definedName name="NameFA7" localSheetId="3">[28]UserDefinedVariables!$B$17</definedName>
    <definedName name="NameFA7">#REF!</definedName>
    <definedName name="NameFA7_1">#N/A</definedName>
    <definedName name="NameFA7_1_3">NA()</definedName>
    <definedName name="NameFA7_25">#N/A</definedName>
    <definedName name="NameFA7_25_3">NA()</definedName>
    <definedName name="NameFA7_26">#N/A</definedName>
    <definedName name="NameFA7_26_1">NA()</definedName>
    <definedName name="NameFA7_27">#N/A</definedName>
    <definedName name="NameFA7_27_1">NA()</definedName>
    <definedName name="NameFA7_28">#N/A</definedName>
    <definedName name="NameFA7_28_1">NA()</definedName>
    <definedName name="NameFA7_29">#N/A</definedName>
    <definedName name="NameFA7_29_1">NA()</definedName>
    <definedName name="NameFA7_30">#N/A</definedName>
    <definedName name="NameFA7_30_1">NA()</definedName>
    <definedName name="NameFA7_31">#N/A</definedName>
    <definedName name="NameFA7_31_1">NA()</definedName>
    <definedName name="NameFA7_32">#N/A</definedName>
    <definedName name="NameFA7_32_1">NA()</definedName>
    <definedName name="NameFA7_33" localSheetId="3">[29]UserDefinedVariables!$B$17</definedName>
    <definedName name="NameFA7_33">#REF!</definedName>
    <definedName name="NameFA7_33_1">NA()</definedName>
    <definedName name="NameFA7_34" localSheetId="3">[29]UserDefinedVariables!$B$17</definedName>
    <definedName name="NameFA7_34">#REF!</definedName>
    <definedName name="NameFA7_34_1">NA()</definedName>
    <definedName name="NameFA7_35" localSheetId="3">[29]UserDefinedVariables!$B$17</definedName>
    <definedName name="NameFA7_35">#REF!</definedName>
    <definedName name="NameFA7_35_1">NA()</definedName>
    <definedName name="NameFA7_36" localSheetId="3">[29]UserDefinedVariables!$B$17</definedName>
    <definedName name="NameFA7_36">#REF!</definedName>
    <definedName name="NameFA7_36_1">NA()</definedName>
    <definedName name="NameFA7_37" localSheetId="3">[29]UserDefinedVariables!$B$17</definedName>
    <definedName name="NameFA7_37">#REF!</definedName>
    <definedName name="NameFA7_37_1">NA()</definedName>
    <definedName name="NameFA7_38" localSheetId="3">[29]UserDefinedVariables!$B$17</definedName>
    <definedName name="NameFA7_38">#REF!</definedName>
    <definedName name="NameFA7_38_1">NA()</definedName>
    <definedName name="NameFA7_39" localSheetId="3">[29]UserDefinedVariables!$B$17</definedName>
    <definedName name="NameFA7_39">#REF!</definedName>
    <definedName name="NameFA7_4">#N/A</definedName>
    <definedName name="NameFA7_4_3">NA()</definedName>
    <definedName name="NameFA7_40" localSheetId="3">[29]UserDefinedVariables!$B$17</definedName>
    <definedName name="NameFA7_40">#REF!</definedName>
    <definedName name="NameFA7_40_3">NA()</definedName>
    <definedName name="NameFA7_41" localSheetId="3">[29]UserDefinedVariables!$B$17</definedName>
    <definedName name="NameFA7_41">#REF!</definedName>
    <definedName name="NameFA7_42" localSheetId="3">[29]UserDefinedVariables!$B$17</definedName>
    <definedName name="NameFA7_42">#REF!</definedName>
    <definedName name="NameFA7_43" localSheetId="3">[29]UserDefinedVariables!$B$17</definedName>
    <definedName name="NameFA7_43">#REF!</definedName>
    <definedName name="NameFA7_5">#N/A</definedName>
    <definedName name="NameFA7_5_1">NA()</definedName>
    <definedName name="NameFA8" localSheetId="3">[28]UserDefinedVariables!$B$18</definedName>
    <definedName name="NameFA8">#REF!</definedName>
    <definedName name="NameFA8_1">#N/A</definedName>
    <definedName name="NameFA8_1_3">NA()</definedName>
    <definedName name="NameFA8_25">#N/A</definedName>
    <definedName name="NameFA8_25_3">NA()</definedName>
    <definedName name="NameFA8_26">#N/A</definedName>
    <definedName name="NameFA8_26_1">NA()</definedName>
    <definedName name="NameFA8_27">#N/A</definedName>
    <definedName name="NameFA8_27_1">NA()</definedName>
    <definedName name="NameFA8_28">#N/A</definedName>
    <definedName name="NameFA8_28_1">NA()</definedName>
    <definedName name="NameFA8_29">#N/A</definedName>
    <definedName name="NameFA8_29_1">NA()</definedName>
    <definedName name="NameFA8_30">#N/A</definedName>
    <definedName name="NameFA8_30_1">NA()</definedName>
    <definedName name="NameFA8_31">#N/A</definedName>
    <definedName name="NameFA8_31_1">NA()</definedName>
    <definedName name="NameFA8_32">#N/A</definedName>
    <definedName name="NameFA8_32_1">NA()</definedName>
    <definedName name="NameFA8_33" localSheetId="3">[29]UserDefinedVariables!$B$18</definedName>
    <definedName name="NameFA8_33">#REF!</definedName>
    <definedName name="NameFA8_33_1">NA()</definedName>
    <definedName name="NameFA8_34" localSheetId="3">[29]UserDefinedVariables!$B$18</definedName>
    <definedName name="NameFA8_34">#REF!</definedName>
    <definedName name="NameFA8_34_1">NA()</definedName>
    <definedName name="NameFA8_35" localSheetId="3">[29]UserDefinedVariables!$B$18</definedName>
    <definedName name="NameFA8_35">#REF!</definedName>
    <definedName name="NameFA8_35_1">NA()</definedName>
    <definedName name="NameFA8_36" localSheetId="3">[29]UserDefinedVariables!$B$18</definedName>
    <definedName name="NameFA8_36">#REF!</definedName>
    <definedName name="NameFA8_36_1">NA()</definedName>
    <definedName name="NameFA8_37" localSheetId="3">[29]UserDefinedVariables!$B$18</definedName>
    <definedName name="NameFA8_37">#REF!</definedName>
    <definedName name="NameFA8_37_1">NA()</definedName>
    <definedName name="NameFA8_38" localSheetId="3">[29]UserDefinedVariables!$B$18</definedName>
    <definedName name="NameFA8_38">#REF!</definedName>
    <definedName name="NameFA8_38_1">NA()</definedName>
    <definedName name="NameFA8_39" localSheetId="3">[29]UserDefinedVariables!$B$18</definedName>
    <definedName name="NameFA8_39">#REF!</definedName>
    <definedName name="NameFA8_4">#N/A</definedName>
    <definedName name="NameFA8_4_3">NA()</definedName>
    <definedName name="NameFA8_40" localSheetId="3">[29]UserDefinedVariables!$B$18</definedName>
    <definedName name="NameFA8_40">#REF!</definedName>
    <definedName name="NameFA8_40_3">NA()</definedName>
    <definedName name="NameFA8_41" localSheetId="3">[29]UserDefinedVariables!$B$18</definedName>
    <definedName name="NameFA8_41">#REF!</definedName>
    <definedName name="NameFA8_42" localSheetId="3">[29]UserDefinedVariables!$B$18</definedName>
    <definedName name="NameFA8_42">#REF!</definedName>
    <definedName name="NameFA8_43" localSheetId="3">[29]UserDefinedVariables!$B$18</definedName>
    <definedName name="NameFA8_43">#REF!</definedName>
    <definedName name="NameFA8_5">#N/A</definedName>
    <definedName name="NameFA8_5_1">NA()</definedName>
    <definedName name="NameFA9" localSheetId="3">[28]UserDefinedVariables!$B$19</definedName>
    <definedName name="NameFA9">#REF!</definedName>
    <definedName name="NameFA9_1">#N/A</definedName>
    <definedName name="NameFA9_1_3">NA()</definedName>
    <definedName name="NameFA9_25">#N/A</definedName>
    <definedName name="NameFA9_25_3">NA()</definedName>
    <definedName name="NameFA9_26">#N/A</definedName>
    <definedName name="NameFA9_26_1">NA()</definedName>
    <definedName name="NameFA9_27">#N/A</definedName>
    <definedName name="NameFA9_27_1">NA()</definedName>
    <definedName name="NameFA9_28">#N/A</definedName>
    <definedName name="NameFA9_28_1">NA()</definedName>
    <definedName name="NameFA9_29">#N/A</definedName>
    <definedName name="NameFA9_29_1">NA()</definedName>
    <definedName name="NameFA9_30">#N/A</definedName>
    <definedName name="NameFA9_30_1">NA()</definedName>
    <definedName name="NameFA9_31">#N/A</definedName>
    <definedName name="NameFA9_31_1">NA()</definedName>
    <definedName name="NameFA9_32">#N/A</definedName>
    <definedName name="NameFA9_32_1">NA()</definedName>
    <definedName name="NameFA9_33" localSheetId="3">[29]UserDefinedVariables!$B$19</definedName>
    <definedName name="NameFA9_33">#REF!</definedName>
    <definedName name="NameFA9_33_1">NA()</definedName>
    <definedName name="NameFA9_34" localSheetId="3">[29]UserDefinedVariables!$B$19</definedName>
    <definedName name="NameFA9_34">#REF!</definedName>
    <definedName name="NameFA9_34_1">NA()</definedName>
    <definedName name="NameFA9_35" localSheetId="3">[29]UserDefinedVariables!$B$19</definedName>
    <definedName name="NameFA9_35">#REF!</definedName>
    <definedName name="NameFA9_35_1">NA()</definedName>
    <definedName name="NameFA9_36" localSheetId="3">[29]UserDefinedVariables!$B$19</definedName>
    <definedName name="NameFA9_36">#REF!</definedName>
    <definedName name="NameFA9_36_1">NA()</definedName>
    <definedName name="NameFA9_37" localSheetId="3">[29]UserDefinedVariables!$B$19</definedName>
    <definedName name="NameFA9_37">#REF!</definedName>
    <definedName name="NameFA9_37_1">NA()</definedName>
    <definedName name="NameFA9_38" localSheetId="3">[29]UserDefinedVariables!$B$19</definedName>
    <definedName name="NameFA9_38">#REF!</definedName>
    <definedName name="NameFA9_38_1">NA()</definedName>
    <definedName name="NameFA9_39" localSheetId="3">[29]UserDefinedVariables!$B$19</definedName>
    <definedName name="NameFA9_39">#REF!</definedName>
    <definedName name="NameFA9_4">#N/A</definedName>
    <definedName name="NameFA9_4_3">NA()</definedName>
    <definedName name="NameFA9_40" localSheetId="3">[29]UserDefinedVariables!$B$19</definedName>
    <definedName name="NameFA9_40">#REF!</definedName>
    <definedName name="NameFA9_40_3">NA()</definedName>
    <definedName name="NameFA9_41" localSheetId="3">[29]UserDefinedVariables!$B$19</definedName>
    <definedName name="NameFA9_41">#REF!</definedName>
    <definedName name="NameFA9_42" localSheetId="3">[29]UserDefinedVariables!$B$19</definedName>
    <definedName name="NameFA9_42">#REF!</definedName>
    <definedName name="NameFA9_43" localSheetId="3">[29]UserDefinedVariables!$B$19</definedName>
    <definedName name="NameFA9_43">#REF!</definedName>
    <definedName name="NameFA9_5">#N/A</definedName>
    <definedName name="NameFA9_5_1">NA()</definedName>
    <definedName name="nanan"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1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1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1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1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2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2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2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2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anan_5"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nástrojáren">#REF!</definedName>
    <definedName name="NAV">#REF!</definedName>
    <definedName name="Návrat">"tlačítko 1"</definedName>
    <definedName name="nazevobjektu">#REF!</definedName>
    <definedName name="nazevstavby">#REF!</definedName>
    <definedName name="Neizbrana_podr_ime_podj" localSheetId="3">#REF!</definedName>
    <definedName name="Neizbrana_podr_ime_podj">#REF!</definedName>
    <definedName name="neizbrana_podr_sifra_dr" localSheetId="3">#REF!</definedName>
    <definedName name="neizbrana_podr_sifra_dr">#REF!</definedName>
    <definedName name="new" hidden="1">5</definedName>
    <definedName name="New_BS" localSheetId="9">#REF!</definedName>
    <definedName name="New_BS">#REF!</definedName>
    <definedName name="New_CF" localSheetId="9">#REF!</definedName>
    <definedName name="New_CF">#REF!</definedName>
    <definedName name="New_PL" localSheetId="10">'311_315'!#REF!</definedName>
    <definedName name="New_PL" localSheetId="9">'Amortizační stupnice-mov.vě'!#REF!</definedName>
    <definedName name="New_PL" localSheetId="11">#REF!</definedName>
    <definedName name="New_PL" localSheetId="4">#REF!</definedName>
    <definedName name="New_PL" localSheetId="3">[26]Setup!$R$79:$V$196</definedName>
    <definedName name="New_PL">#REF!</definedName>
    <definedName name="New_Statements_Accounts" localSheetId="9">#REF!</definedName>
    <definedName name="New_Statements_Accounts">#REF!</definedName>
    <definedName name="nikhkgk">#REF!</definedName>
    <definedName name="NLDAŇ">#REF!</definedName>
    <definedName name="nmnmnbm_1">#N/A</definedName>
    <definedName name="nmnmnbm_1_3">NA()</definedName>
    <definedName name="nmnmnbm_12">#N/A</definedName>
    <definedName name="nmnmnbm_12_3">NA()</definedName>
    <definedName name="nmnmnbm_13">#N/A</definedName>
    <definedName name="nmnmnbm_13_3">NA()</definedName>
    <definedName name="nmnmnbm_14">#N/A</definedName>
    <definedName name="nmnmnbm_14_3">NA()</definedName>
    <definedName name="nmnmnbm_15">#N/A</definedName>
    <definedName name="nmnmnbm_15_3">NA()</definedName>
    <definedName name="nmnmnbm_18">#N/A</definedName>
    <definedName name="nmnmnbm_18_1">NA()</definedName>
    <definedName name="nmnmnbm_19">#N/A</definedName>
    <definedName name="nmnmnbm_19_1">NA()</definedName>
    <definedName name="nmnmnbm_38">NA()</definedName>
    <definedName name="nn" localSheetId="10"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nn" localSheetId="9"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nn" localSheetId="11"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nn" localSheetId="3"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nn"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Num_Pmt_Per_Year">#REF!</definedName>
    <definedName name="Number_of_Payments">MATCH(0.01,End_Bal,-1)+1</definedName>
    <definedName name="nuny" localSheetId="3">#REF!</definedName>
    <definedName name="nuny">#REF!</definedName>
    <definedName name="nv" localSheetId="3">#REF!</definedName>
    <definedName name="nv">#REF!</definedName>
    <definedName name="NvsASD">"V2002-04-30"</definedName>
    <definedName name="NvsAutoDrillOk">"VN"</definedName>
    <definedName name="NvsElapsedTime">0.0020749999966938</definedName>
    <definedName name="NvsElapsedTime_1">0.0020749999966938</definedName>
    <definedName name="NvsEndTime">37391.4140491898</definedName>
    <definedName name="NvsEndTime_1">37391.4140491898</definedName>
    <definedName name="NvsInstSpec">"%"</definedName>
    <definedName name="NvsLayoutType">"M3"</definedName>
    <definedName name="NvsPanelEffdt">"V2002-01-01"</definedName>
    <definedName name="NvsPanelSetid">"VENAS"</definedName>
    <definedName name="NvsReqBU">"VENAS"</definedName>
    <definedName name="NvsReqBUOnly">"VY"</definedName>
    <definedName name="NvsTransLed">"VN"</definedName>
    <definedName name="NvsTreeASD">"V2002-04-30"</definedName>
    <definedName name="NvsValTbl.ACCOUNT">"GL_ACCT_ALL_VW"</definedName>
    <definedName name="NvsValTbl.ACCOUNT_SUM_T">"E_TREE_SUMM1_VW"</definedName>
    <definedName name="NvsValTbl.DEPTID">"DEPARTMENT_TBL"</definedName>
    <definedName name="NvsValTbl.PRODUCT">"MI_GL_PRODCT_VW"</definedName>
    <definedName name="NvsValTbl.SCENARIO">"BD_SCENARIO_TBL"</definedName>
    <definedName name="O._1">#N/A</definedName>
    <definedName name="O._1_3">NA()</definedName>
    <definedName name="O._12">#N/A</definedName>
    <definedName name="O._12_3">NA()</definedName>
    <definedName name="O._13">#N/A</definedName>
    <definedName name="O._13_3">NA()</definedName>
    <definedName name="O._14">#N/A</definedName>
    <definedName name="O._14_3">NA()</definedName>
    <definedName name="O._15">#N/A</definedName>
    <definedName name="O._15_3">NA()</definedName>
    <definedName name="O._16">#N/A</definedName>
    <definedName name="O._16_1">NA()</definedName>
    <definedName name="O._18">#N/A</definedName>
    <definedName name="O._18_1">NA()</definedName>
    <definedName name="O._19">#N/A</definedName>
    <definedName name="O._19_1">NA()</definedName>
    <definedName name="O._2">#N/A</definedName>
    <definedName name="O._2_3">NA()</definedName>
    <definedName name="O._3">#N/A</definedName>
    <definedName name="O._3_3">NA()</definedName>
    <definedName name="O._40_3">NA()</definedName>
    <definedName name="O._41_1">NA()</definedName>
    <definedName name="obdobi">#REF!</definedName>
    <definedName name="ObjectInfo">#REF!</definedName>
    <definedName name="objekty">#REF!</definedName>
    <definedName name="Obklady_keramické">#N/A</definedName>
    <definedName name="OBL_Tisk">#REF!</definedName>
    <definedName name="Oblast05" localSheetId="10">'311_315'!#REF!</definedName>
    <definedName name="Oblast05" localSheetId="3">'[42]Report 2005'!$A$1:$AO$97</definedName>
    <definedName name="Oblast05">#REF!</definedName>
    <definedName name="Oblast05_1">#N/A</definedName>
    <definedName name="Oblast05_1_3">NA()</definedName>
    <definedName name="Oblast05_12">#N/A</definedName>
    <definedName name="Oblast05_12_3">NA()</definedName>
    <definedName name="Oblast05_13">#N/A</definedName>
    <definedName name="Oblast05_13_3">NA()</definedName>
    <definedName name="Oblast05_14">#N/A</definedName>
    <definedName name="Oblast05_14_3">NA()</definedName>
    <definedName name="Oblast05_15">#N/A</definedName>
    <definedName name="Oblast05_15_3">NA()</definedName>
    <definedName name="Oblast05_18">#N/A</definedName>
    <definedName name="Oblast05_18_1">NA()</definedName>
    <definedName name="Oblast05_19">#N/A</definedName>
    <definedName name="Oblast05_19_1">NA()</definedName>
    <definedName name="Oblast05_20">#N/A</definedName>
    <definedName name="Oblast05_20_1">NA()</definedName>
    <definedName name="Oblast05_21">#N/A</definedName>
    <definedName name="Oblast05_21_1">NA()</definedName>
    <definedName name="Oblast05_22">#N/A</definedName>
    <definedName name="Oblast05_22_3">NA()</definedName>
    <definedName name="Oblast05_23">#N/A</definedName>
    <definedName name="Oblast05_23_3">NA()</definedName>
    <definedName name="Oblast05_24">#N/A</definedName>
    <definedName name="Oblast05_24_3">NA()</definedName>
    <definedName name="Oblast05_3">#N/A</definedName>
    <definedName name="Oblast05_3_3">NA()</definedName>
    <definedName name="Oblast05_38">NA()</definedName>
    <definedName name="Oblast05_40">NA()</definedName>
    <definedName name="Obnovení_oblasti_tisku">OFFSET(Úplný_tisk,0,0,Poslední_řádek)</definedName>
    <definedName name="Occ.Bed_Day">[20]DAILY!$P$31</definedName>
    <definedName name="Occ.Bed_MTD">[20]DAILY!$Q$31</definedName>
    <definedName name="Occ.Rm_Day">[20]DAILY!$P$30</definedName>
    <definedName name="Occ.Rm_MTD">[20]DAILY!$Q$30</definedName>
    <definedName name="Occ_Bed">[20]DAILY!$P$6:$AT$6</definedName>
    <definedName name="Occ_Rm">[20]DAILY!$P$5:$AT$5</definedName>
    <definedName name="Odgovorna_oseba" localSheetId="10">'311_315'!#REF!</definedName>
    <definedName name="Odgovorna_oseba" localSheetId="3">#REF!</definedName>
    <definedName name="Odgovorna_oseba">#REF!</definedName>
    <definedName name="odpis" localSheetId="3">'[43]pomocná tabulka'!$J$1:$J$5</definedName>
    <definedName name="odpis">#REF!</definedName>
    <definedName name="ODvkKonec" localSheetId="3">#REF!</definedName>
    <definedName name="ODvkKonec">#REF!</definedName>
    <definedName name="ODvkPocatek">#REF!</definedName>
    <definedName name="ok" hidden="1">#REF!</definedName>
    <definedName name="ok_1">#N/A</definedName>
    <definedName name="ok_1_3">NA()</definedName>
    <definedName name="ok_12">#N/A</definedName>
    <definedName name="ok_12_3">NA()</definedName>
    <definedName name="ok_13">#N/A</definedName>
    <definedName name="ok_13_3">NA()</definedName>
    <definedName name="ok_14">#N/A</definedName>
    <definedName name="ok_14_3">NA()</definedName>
    <definedName name="ok_15">#N/A</definedName>
    <definedName name="ok_15_3">NA()</definedName>
    <definedName name="ok_18">#N/A</definedName>
    <definedName name="ok_18_1">NA()</definedName>
    <definedName name="ok_19">#N/A</definedName>
    <definedName name="ok_19_1">NA()</definedName>
    <definedName name="ok_38">NA()</definedName>
    <definedName name="Oost" localSheetId="10">'311_315'!#REF!</definedName>
    <definedName name="Oost" localSheetId="9">'Amortizační stupnice-mov.vě'!#REF!</definedName>
    <definedName name="Oost" localSheetId="11">#REF!</definedName>
    <definedName name="Oost" localSheetId="4">#REF!</definedName>
    <definedName name="Oost" localSheetId="3">[53]INV_kum!#REF!</definedName>
    <definedName name="Oost">#REF!</definedName>
    <definedName name="OpeningDate" localSheetId="3">[28]UserDefinedVariables!$B$5</definedName>
    <definedName name="OpeningDate">#REF!</definedName>
    <definedName name="OpeningDate_1">#N/A</definedName>
    <definedName name="OpeningDate_1_3">NA()</definedName>
    <definedName name="OpeningDate_25">#N/A</definedName>
    <definedName name="OpeningDate_25_3">NA()</definedName>
    <definedName name="OpeningDate_26">#N/A</definedName>
    <definedName name="OpeningDate_26_1">NA()</definedName>
    <definedName name="OpeningDate_27">#N/A</definedName>
    <definedName name="OpeningDate_27_1">NA()</definedName>
    <definedName name="OpeningDate_28">#N/A</definedName>
    <definedName name="OpeningDate_28_1">NA()</definedName>
    <definedName name="OpeningDate_29">#N/A</definedName>
    <definedName name="OpeningDate_29_1">NA()</definedName>
    <definedName name="OpeningDate_30">#N/A</definedName>
    <definedName name="OpeningDate_30_1">NA()</definedName>
    <definedName name="OpeningDate_31">#N/A</definedName>
    <definedName name="OpeningDate_31_1">NA()</definedName>
    <definedName name="OpeningDate_32">#N/A</definedName>
    <definedName name="OpeningDate_32_1">NA()</definedName>
    <definedName name="OpeningDate_33" localSheetId="3">[29]UserDefinedVariables!$B$5</definedName>
    <definedName name="OpeningDate_33">#REF!</definedName>
    <definedName name="OpeningDate_33_1">NA()</definedName>
    <definedName name="OpeningDate_34" localSheetId="3">[29]UserDefinedVariables!$B$5</definedName>
    <definedName name="OpeningDate_34">#REF!</definedName>
    <definedName name="OpeningDate_34_1">NA()</definedName>
    <definedName name="OpeningDate_35" localSheetId="3">[29]UserDefinedVariables!$B$5</definedName>
    <definedName name="OpeningDate_35">#REF!</definedName>
    <definedName name="OpeningDate_35_1">NA()</definedName>
    <definedName name="OpeningDate_36" localSheetId="3">[29]UserDefinedVariables!$B$5</definedName>
    <definedName name="OpeningDate_36">#REF!</definedName>
    <definedName name="OpeningDate_36_1">NA()</definedName>
    <definedName name="OpeningDate_37" localSheetId="3">[29]UserDefinedVariables!$B$5</definedName>
    <definedName name="OpeningDate_37">#REF!</definedName>
    <definedName name="OpeningDate_37_1">NA()</definedName>
    <definedName name="OpeningDate_38" localSheetId="3">[29]UserDefinedVariables!$B$5</definedName>
    <definedName name="OpeningDate_38">#REF!</definedName>
    <definedName name="OpeningDate_38_1">NA()</definedName>
    <definedName name="OpeningDate_39" localSheetId="3">[29]UserDefinedVariables!$B$5</definedName>
    <definedName name="OpeningDate_39">#REF!</definedName>
    <definedName name="OpeningDate_4">#N/A</definedName>
    <definedName name="OpeningDate_4_3">NA()</definedName>
    <definedName name="OpeningDate_40" localSheetId="3">[29]UserDefinedVariables!$B$5</definedName>
    <definedName name="OpeningDate_40">#REF!</definedName>
    <definedName name="OpeningDate_40_3">NA()</definedName>
    <definedName name="OpeningDate_41" localSheetId="3">[29]UserDefinedVariables!$B$5</definedName>
    <definedName name="OpeningDate_41">#REF!</definedName>
    <definedName name="OpeningDate_42" localSheetId="3">[29]UserDefinedVariables!$B$5</definedName>
    <definedName name="OpeningDate_42">#REF!</definedName>
    <definedName name="OpeningDate_43" localSheetId="3">[29]UserDefinedVariables!$B$5</definedName>
    <definedName name="OpeningDate_43">#REF!</definedName>
    <definedName name="OpeningDate_5">#N/A</definedName>
    <definedName name="OpeningDate_5_1">NA()</definedName>
    <definedName name="Ostatní_výrobky">#REF!</definedName>
    <definedName name="OsX">OFFSET(#REF!,0,#REF!,1,12)</definedName>
    <definedName name="OTH">[20]DAILY!$P$15:$AT$15</definedName>
    <definedName name="Oth_Day">[20]DAILY!$P$28</definedName>
    <definedName name="OTH_Input">[20]DAILY!$P$9:$AT$9</definedName>
    <definedName name="Oth_MTD">[20]DAILY!$Q$28</definedName>
    <definedName name="ou">[0]!ou</definedName>
    <definedName name="OwnershipPercentageP1_1">#N/A</definedName>
    <definedName name="OwnershipPercentageP1_1_3">NA()</definedName>
    <definedName name="OwnershipPercentageP1_12">#N/A</definedName>
    <definedName name="OwnershipPercentageP1_12_3">NA()</definedName>
    <definedName name="OwnershipPercentageP1_13">#N/A</definedName>
    <definedName name="OwnershipPercentageP1_13_3">NA()</definedName>
    <definedName name="OwnershipPercentageP1_14">#N/A</definedName>
    <definedName name="OwnershipPercentageP1_14_3">NA()</definedName>
    <definedName name="OwnershipPercentageP1_15">#N/A</definedName>
    <definedName name="OwnershipPercentageP1_15_3">NA()</definedName>
    <definedName name="OwnershipPercentageP1_16">#N/A</definedName>
    <definedName name="OwnershipPercentageP1_16_1">NA()</definedName>
    <definedName name="OwnershipPercentageP1_18">#N/A</definedName>
    <definedName name="OwnershipPercentageP1_18_1">NA()</definedName>
    <definedName name="OwnershipPercentageP1_19">#N/A</definedName>
    <definedName name="OwnershipPercentageP1_19_1">NA()</definedName>
    <definedName name="OwnershipPercentageP1_2">#N/A</definedName>
    <definedName name="OwnershipPercentageP1_2_3">NA()</definedName>
    <definedName name="OwnershipPercentageP1_3">#N/A</definedName>
    <definedName name="OwnershipPercentageP1_3_3">NA()</definedName>
    <definedName name="OwnershipPercentageP1_40_3">NA()</definedName>
    <definedName name="OwnershipPercentageP1_41_1">NA()</definedName>
    <definedName name="OwnershipPercentageP10_1">#N/A</definedName>
    <definedName name="OwnershipPercentageP10_1_3">NA()</definedName>
    <definedName name="OwnershipPercentageP10_12">#N/A</definedName>
    <definedName name="OwnershipPercentageP10_12_3">NA()</definedName>
    <definedName name="OwnershipPercentageP10_13">#N/A</definedName>
    <definedName name="OwnershipPercentageP10_13_3">NA()</definedName>
    <definedName name="OwnershipPercentageP10_14">#N/A</definedName>
    <definedName name="OwnershipPercentageP10_14_3">NA()</definedName>
    <definedName name="OwnershipPercentageP10_15">#N/A</definedName>
    <definedName name="OwnershipPercentageP10_15_3">NA()</definedName>
    <definedName name="OwnershipPercentageP10_16">#N/A</definedName>
    <definedName name="OwnershipPercentageP10_16_1">NA()</definedName>
    <definedName name="OwnershipPercentageP10_18">#N/A</definedName>
    <definedName name="OwnershipPercentageP10_18_1">NA()</definedName>
    <definedName name="OwnershipPercentageP10_19">#N/A</definedName>
    <definedName name="OwnershipPercentageP10_19_1">NA()</definedName>
    <definedName name="OwnershipPercentageP10_2">#N/A</definedName>
    <definedName name="OwnershipPercentageP10_2_3">NA()</definedName>
    <definedName name="OwnershipPercentageP10_3">#N/A</definedName>
    <definedName name="OwnershipPercentageP10_3_3">NA()</definedName>
    <definedName name="OwnershipPercentageP10_40_3">NA()</definedName>
    <definedName name="OwnershipPercentageP10_41_1">NA()</definedName>
    <definedName name="OwnershipPercentageP2_1">#N/A</definedName>
    <definedName name="OwnershipPercentageP2_1_3">NA()</definedName>
    <definedName name="OwnershipPercentageP2_12">#N/A</definedName>
    <definedName name="OwnershipPercentageP2_12_3">NA()</definedName>
    <definedName name="OwnershipPercentageP2_13">#N/A</definedName>
    <definedName name="OwnershipPercentageP2_13_3">NA()</definedName>
    <definedName name="OwnershipPercentageP2_14">#N/A</definedName>
    <definedName name="OwnershipPercentageP2_14_3">NA()</definedName>
    <definedName name="OwnershipPercentageP2_15">#N/A</definedName>
    <definedName name="OwnershipPercentageP2_15_3">NA()</definedName>
    <definedName name="OwnershipPercentageP2_16">#N/A</definedName>
    <definedName name="OwnershipPercentageP2_16_1">NA()</definedName>
    <definedName name="OwnershipPercentageP2_18">#N/A</definedName>
    <definedName name="OwnershipPercentageP2_18_1">NA()</definedName>
    <definedName name="OwnershipPercentageP2_19">#N/A</definedName>
    <definedName name="OwnershipPercentageP2_19_1">NA()</definedName>
    <definedName name="OwnershipPercentageP2_2">#N/A</definedName>
    <definedName name="OwnershipPercentageP2_2_3">NA()</definedName>
    <definedName name="OwnershipPercentageP2_3">#N/A</definedName>
    <definedName name="OwnershipPercentageP2_3_3">NA()</definedName>
    <definedName name="OwnershipPercentageP2_40_3">NA()</definedName>
    <definedName name="OwnershipPercentageP2_41_1">NA()</definedName>
    <definedName name="OwnershipPercentageP3_1">#N/A</definedName>
    <definedName name="OwnershipPercentageP3_1_3">NA()</definedName>
    <definedName name="OwnershipPercentageP3_12">#N/A</definedName>
    <definedName name="OwnershipPercentageP3_12_3">NA()</definedName>
    <definedName name="OwnershipPercentageP3_13">#N/A</definedName>
    <definedName name="OwnershipPercentageP3_13_3">NA()</definedName>
    <definedName name="OwnershipPercentageP3_14">#N/A</definedName>
    <definedName name="OwnershipPercentageP3_14_3">NA()</definedName>
    <definedName name="OwnershipPercentageP3_15">#N/A</definedName>
    <definedName name="OwnershipPercentageP3_15_3">NA()</definedName>
    <definedName name="OwnershipPercentageP3_16">#N/A</definedName>
    <definedName name="OwnershipPercentageP3_16_1">NA()</definedName>
    <definedName name="OwnershipPercentageP3_18">#N/A</definedName>
    <definedName name="OwnershipPercentageP3_18_1">NA()</definedName>
    <definedName name="OwnershipPercentageP3_19">#N/A</definedName>
    <definedName name="OwnershipPercentageP3_19_1">NA()</definedName>
    <definedName name="OwnershipPercentageP3_2">#N/A</definedName>
    <definedName name="OwnershipPercentageP3_2_3">NA()</definedName>
    <definedName name="OwnershipPercentageP3_3">#N/A</definedName>
    <definedName name="OwnershipPercentageP3_3_3">NA()</definedName>
    <definedName name="OwnershipPercentageP3_40_3">NA()</definedName>
    <definedName name="OwnershipPercentageP3_41_1">NA()</definedName>
    <definedName name="OwnershipPercentageP4_1">#N/A</definedName>
    <definedName name="OwnershipPercentageP4_1_3">NA()</definedName>
    <definedName name="OwnershipPercentageP4_12">#N/A</definedName>
    <definedName name="OwnershipPercentageP4_12_3">NA()</definedName>
    <definedName name="OwnershipPercentageP4_13">#N/A</definedName>
    <definedName name="OwnershipPercentageP4_13_3">NA()</definedName>
    <definedName name="OwnershipPercentageP4_14">#N/A</definedName>
    <definedName name="OwnershipPercentageP4_14_3">NA()</definedName>
    <definedName name="OwnershipPercentageP4_15">#N/A</definedName>
    <definedName name="OwnershipPercentageP4_15_3">NA()</definedName>
    <definedName name="OwnershipPercentageP4_16">#N/A</definedName>
    <definedName name="OwnershipPercentageP4_16_1">NA()</definedName>
    <definedName name="OwnershipPercentageP4_18">#N/A</definedName>
    <definedName name="OwnershipPercentageP4_18_1">NA()</definedName>
    <definedName name="OwnershipPercentageP4_19">#N/A</definedName>
    <definedName name="OwnershipPercentageP4_19_1">NA()</definedName>
    <definedName name="OwnershipPercentageP4_2">#N/A</definedName>
    <definedName name="OwnershipPercentageP4_2_3">NA()</definedName>
    <definedName name="OwnershipPercentageP4_3">#N/A</definedName>
    <definedName name="OwnershipPercentageP4_3_3">NA()</definedName>
    <definedName name="OwnershipPercentageP4_40_3">NA()</definedName>
    <definedName name="OwnershipPercentageP4_41_1">NA()</definedName>
    <definedName name="OwnershipPercentageP5_1">#N/A</definedName>
    <definedName name="OwnershipPercentageP5_1_3">NA()</definedName>
    <definedName name="OwnershipPercentageP5_12">#N/A</definedName>
    <definedName name="OwnershipPercentageP5_12_3">NA()</definedName>
    <definedName name="OwnershipPercentageP5_13">#N/A</definedName>
    <definedName name="OwnershipPercentageP5_13_3">NA()</definedName>
    <definedName name="OwnershipPercentageP5_14">#N/A</definedName>
    <definedName name="OwnershipPercentageP5_14_3">NA()</definedName>
    <definedName name="OwnershipPercentageP5_15">#N/A</definedName>
    <definedName name="OwnershipPercentageP5_15_3">NA()</definedName>
    <definedName name="OwnershipPercentageP5_16">#N/A</definedName>
    <definedName name="OwnershipPercentageP5_16_1">NA()</definedName>
    <definedName name="OwnershipPercentageP5_18">#N/A</definedName>
    <definedName name="OwnershipPercentageP5_18_1">NA()</definedName>
    <definedName name="OwnershipPercentageP5_19">#N/A</definedName>
    <definedName name="OwnershipPercentageP5_19_1">NA()</definedName>
    <definedName name="OwnershipPercentageP5_2">#N/A</definedName>
    <definedName name="OwnershipPercentageP5_2_3">NA()</definedName>
    <definedName name="OwnershipPercentageP5_3">#N/A</definedName>
    <definedName name="OwnershipPercentageP5_3_3">NA()</definedName>
    <definedName name="OwnershipPercentageP5_40_3">NA()</definedName>
    <definedName name="OwnershipPercentageP5_41_1">NA()</definedName>
    <definedName name="OwnershipPercentageP6_1">#N/A</definedName>
    <definedName name="OwnershipPercentageP6_1_3">NA()</definedName>
    <definedName name="OwnershipPercentageP6_12">#N/A</definedName>
    <definedName name="OwnershipPercentageP6_12_3">NA()</definedName>
    <definedName name="OwnershipPercentageP6_13">#N/A</definedName>
    <definedName name="OwnershipPercentageP6_13_3">NA()</definedName>
    <definedName name="OwnershipPercentageP6_14">#N/A</definedName>
    <definedName name="OwnershipPercentageP6_14_3">NA()</definedName>
    <definedName name="OwnershipPercentageP6_15">#N/A</definedName>
    <definedName name="OwnershipPercentageP6_15_3">NA()</definedName>
    <definedName name="OwnershipPercentageP6_16">#N/A</definedName>
    <definedName name="OwnershipPercentageP6_16_1">NA()</definedName>
    <definedName name="OwnershipPercentageP6_18">#N/A</definedName>
    <definedName name="OwnershipPercentageP6_18_1">NA()</definedName>
    <definedName name="OwnershipPercentageP6_19">#N/A</definedName>
    <definedName name="OwnershipPercentageP6_19_1">NA()</definedName>
    <definedName name="OwnershipPercentageP6_2">#N/A</definedName>
    <definedName name="OwnershipPercentageP6_2_3">NA()</definedName>
    <definedName name="OwnershipPercentageP6_3">#N/A</definedName>
    <definedName name="OwnershipPercentageP6_3_3">NA()</definedName>
    <definedName name="OwnershipPercentageP6_40_3">NA()</definedName>
    <definedName name="OwnershipPercentageP6_41_1">NA()</definedName>
    <definedName name="OwnershipPercentageP7_1">#N/A</definedName>
    <definedName name="OwnershipPercentageP7_1_3">NA()</definedName>
    <definedName name="OwnershipPercentageP7_12">#N/A</definedName>
    <definedName name="OwnershipPercentageP7_12_3">NA()</definedName>
    <definedName name="OwnershipPercentageP7_13">#N/A</definedName>
    <definedName name="OwnershipPercentageP7_13_3">NA()</definedName>
    <definedName name="OwnershipPercentageP7_14">#N/A</definedName>
    <definedName name="OwnershipPercentageP7_14_3">NA()</definedName>
    <definedName name="OwnershipPercentageP7_15">#N/A</definedName>
    <definedName name="OwnershipPercentageP7_15_3">NA()</definedName>
    <definedName name="OwnershipPercentageP7_16">#N/A</definedName>
    <definedName name="OwnershipPercentageP7_16_1">NA()</definedName>
    <definedName name="OwnershipPercentageP7_18">#N/A</definedName>
    <definedName name="OwnershipPercentageP7_18_1">NA()</definedName>
    <definedName name="OwnershipPercentageP7_19">#N/A</definedName>
    <definedName name="OwnershipPercentageP7_19_1">NA()</definedName>
    <definedName name="OwnershipPercentageP7_2">#N/A</definedName>
    <definedName name="OwnershipPercentageP7_2_3">NA()</definedName>
    <definedName name="OwnershipPercentageP7_3">#N/A</definedName>
    <definedName name="OwnershipPercentageP7_3_3">NA()</definedName>
    <definedName name="OwnershipPercentageP7_40_3">NA()</definedName>
    <definedName name="OwnershipPercentageP7_41_1">NA()</definedName>
    <definedName name="OwnershipPercentageP8_1">#N/A</definedName>
    <definedName name="OwnershipPercentageP8_1_3">NA()</definedName>
    <definedName name="OwnershipPercentageP8_12">#N/A</definedName>
    <definedName name="OwnershipPercentageP8_12_3">NA()</definedName>
    <definedName name="OwnershipPercentageP8_13">#N/A</definedName>
    <definedName name="OwnershipPercentageP8_13_3">NA()</definedName>
    <definedName name="OwnershipPercentageP8_14">#N/A</definedName>
    <definedName name="OwnershipPercentageP8_14_3">NA()</definedName>
    <definedName name="OwnershipPercentageP8_15">#N/A</definedName>
    <definedName name="OwnershipPercentageP8_15_3">NA()</definedName>
    <definedName name="OwnershipPercentageP8_16">#N/A</definedName>
    <definedName name="OwnershipPercentageP8_16_1">NA()</definedName>
    <definedName name="OwnershipPercentageP8_18">#N/A</definedName>
    <definedName name="OwnershipPercentageP8_18_1">NA()</definedName>
    <definedName name="OwnershipPercentageP8_19">#N/A</definedName>
    <definedName name="OwnershipPercentageP8_19_1">NA()</definedName>
    <definedName name="OwnershipPercentageP8_2">#N/A</definedName>
    <definedName name="OwnershipPercentageP8_2_3">NA()</definedName>
    <definedName name="OwnershipPercentageP8_3">#N/A</definedName>
    <definedName name="OwnershipPercentageP8_3_3">NA()</definedName>
    <definedName name="OwnershipPercentageP8_40_3">NA()</definedName>
    <definedName name="OwnershipPercentageP8_41_1">NA()</definedName>
    <definedName name="OwnershipPercentageP9_1">#N/A</definedName>
    <definedName name="OwnershipPercentageP9_1_3">NA()</definedName>
    <definedName name="OwnershipPercentageP9_12">#N/A</definedName>
    <definedName name="OwnershipPercentageP9_12_3">NA()</definedName>
    <definedName name="OwnershipPercentageP9_13">#N/A</definedName>
    <definedName name="OwnershipPercentageP9_13_3">NA()</definedName>
    <definedName name="OwnershipPercentageP9_14">#N/A</definedName>
    <definedName name="OwnershipPercentageP9_14_3">NA()</definedName>
    <definedName name="OwnershipPercentageP9_15">#N/A</definedName>
    <definedName name="OwnershipPercentageP9_15_3">NA()</definedName>
    <definedName name="OwnershipPercentageP9_16">#N/A</definedName>
    <definedName name="OwnershipPercentageP9_16_1">NA()</definedName>
    <definedName name="OwnershipPercentageP9_18">#N/A</definedName>
    <definedName name="OwnershipPercentageP9_18_1">NA()</definedName>
    <definedName name="OwnershipPercentageP9_19">#N/A</definedName>
    <definedName name="OwnershipPercentageP9_19_1">NA()</definedName>
    <definedName name="OwnershipPercentageP9_2">#N/A</definedName>
    <definedName name="OwnershipPercentageP9_2_3">NA()</definedName>
    <definedName name="OwnershipPercentageP9_3">#N/A</definedName>
    <definedName name="OwnershipPercentageP9_3_3">NA()</definedName>
    <definedName name="OwnershipPercentageP9_40_3">NA()</definedName>
    <definedName name="OwnershipPercentageP9_41_1">NA()</definedName>
    <definedName name="p">#REF!</definedName>
    <definedName name="P._1">#N/A</definedName>
    <definedName name="P._1_3">NA()</definedName>
    <definedName name="P._11">#N/A</definedName>
    <definedName name="P._11_3">NA()</definedName>
    <definedName name="P._12">#N/A</definedName>
    <definedName name="P._12_3">NA()</definedName>
    <definedName name="P._13">#N/A</definedName>
    <definedName name="P._13_3">NA()</definedName>
    <definedName name="P._14">#N/A</definedName>
    <definedName name="P._14_3">NA()</definedName>
    <definedName name="P._15">#N/A</definedName>
    <definedName name="P._15_3">NA()</definedName>
    <definedName name="P._16">#N/A</definedName>
    <definedName name="P._16_1">NA()</definedName>
    <definedName name="P._18">#N/A</definedName>
    <definedName name="P._18_1">NA()</definedName>
    <definedName name="P._19">#N/A</definedName>
    <definedName name="P._19_1">NA()</definedName>
    <definedName name="P._2">#N/A</definedName>
    <definedName name="P._2_3">NA()</definedName>
    <definedName name="P._3">#N/A</definedName>
    <definedName name="P._3_3">NA()</definedName>
    <definedName name="P._40_3">NA()</definedName>
    <definedName name="P._41_1">NA()</definedName>
    <definedName name="P001_" localSheetId="3">#REF!</definedName>
    <definedName name="P001_">#REF!</definedName>
    <definedName name="P002_" localSheetId="3">#REF!</definedName>
    <definedName name="P002_">#REF!</definedName>
    <definedName name="P003_" localSheetId="3">#REF!</definedName>
    <definedName name="P003_">#REF!</definedName>
    <definedName name="P004_">#REF!</definedName>
    <definedName name="P005_">#REF!</definedName>
    <definedName name="P006_">#REF!</definedName>
    <definedName name="P007_">#REF!</definedName>
    <definedName name="P008_">#REF!</definedName>
    <definedName name="P009_">#REF!</definedName>
    <definedName name="P010_">#REF!</definedName>
    <definedName name="P011_">#REF!</definedName>
    <definedName name="P012_">#REF!</definedName>
    <definedName name="P013_">#REF!</definedName>
    <definedName name="P014_">#REF!</definedName>
    <definedName name="P015_">#REF!</definedName>
    <definedName name="P016_">#REF!</definedName>
    <definedName name="P017_">#REF!</definedName>
    <definedName name="P018_">#REF!</definedName>
    <definedName name="P019_">#REF!</definedName>
    <definedName name="P020_">#REF!</definedName>
    <definedName name="P021_">#REF!</definedName>
    <definedName name="P022_">#REF!</definedName>
    <definedName name="P023_">#REF!</definedName>
    <definedName name="P024_">#REF!</definedName>
    <definedName name="P025_">#REF!</definedName>
    <definedName name="P026_">#REF!</definedName>
    <definedName name="P027_">#REF!</definedName>
    <definedName name="P028_">#REF!</definedName>
    <definedName name="P029_">#REF!</definedName>
    <definedName name="P030_">#REF!</definedName>
    <definedName name="P031_">#REF!</definedName>
    <definedName name="P032_">#REF!</definedName>
    <definedName name="P033_">#REF!</definedName>
    <definedName name="P034_">#REF!</definedName>
    <definedName name="P035_">#REF!</definedName>
    <definedName name="P036_">#REF!</definedName>
    <definedName name="P037_">#REF!</definedName>
    <definedName name="P038_">#REF!</definedName>
    <definedName name="P039_">#REF!</definedName>
    <definedName name="P040_">#REF!</definedName>
    <definedName name="P041_">#REF!</definedName>
    <definedName name="P042_">#REF!</definedName>
    <definedName name="P043_">#REF!</definedName>
    <definedName name="P044_">#REF!</definedName>
    <definedName name="P045_">#REF!</definedName>
    <definedName name="P046_">#REF!</definedName>
    <definedName name="P047_">#REF!</definedName>
    <definedName name="P048_">#REF!</definedName>
    <definedName name="P049_">#REF!</definedName>
    <definedName name="P050_">#REF!</definedName>
    <definedName name="P051_">#REF!</definedName>
    <definedName name="P052_">#REF!</definedName>
    <definedName name="P053_">#REF!</definedName>
    <definedName name="P054_">#REF!</definedName>
    <definedName name="P055_">#REF!</definedName>
    <definedName name="P056_">#REF!</definedName>
    <definedName name="P057_">#REF!</definedName>
    <definedName name="P058_">#REF!</definedName>
    <definedName name="P059_">#REF!</definedName>
    <definedName name="P060_">#REF!</definedName>
    <definedName name="P061_">#REF!</definedName>
    <definedName name="P062_">#REF!</definedName>
    <definedName name="P063_">#REF!</definedName>
    <definedName name="P064_">#REF!</definedName>
    <definedName name="P065_">#REF!</definedName>
    <definedName name="P066_">#REF!</definedName>
    <definedName name="P067_">#REF!</definedName>
    <definedName name="P068_">#REF!</definedName>
    <definedName name="P069_">#REF!</definedName>
    <definedName name="P070_">#REF!</definedName>
    <definedName name="P071_">#REF!</definedName>
    <definedName name="P072_">#REF!</definedName>
    <definedName name="P073_">#REF!</definedName>
    <definedName name="P074_">#REF!</definedName>
    <definedName name="P075_">#REF!</definedName>
    <definedName name="P076_">#REF!</definedName>
    <definedName name="P077_">#REF!</definedName>
    <definedName name="P078_">#REF!</definedName>
    <definedName name="P079_">#REF!</definedName>
    <definedName name="P080_">#REF!</definedName>
    <definedName name="P081_">#REF!</definedName>
    <definedName name="P082_">#REF!</definedName>
    <definedName name="P083_">#REF!</definedName>
    <definedName name="P084_">#REF!</definedName>
    <definedName name="P085_">#REF!</definedName>
    <definedName name="P086_">#REF!</definedName>
    <definedName name="P087_">#REF!</definedName>
    <definedName name="P088_">#REF!</definedName>
    <definedName name="P089_">#REF!</definedName>
    <definedName name="P090_">#REF!</definedName>
    <definedName name="P091_">#REF!</definedName>
    <definedName name="P092_">#REF!</definedName>
    <definedName name="P093_">#REF!</definedName>
    <definedName name="P094_">#REF!</definedName>
    <definedName name="P095_">#REF!</definedName>
    <definedName name="P096_">#REF!</definedName>
    <definedName name="P110_" localSheetId="9">#REF!</definedName>
    <definedName name="P110_">#REF!</definedName>
    <definedName name="P111_" localSheetId="9">#REF!</definedName>
    <definedName name="P111_">#REF!</definedName>
    <definedName name="P112_" localSheetId="9">#REF!</definedName>
    <definedName name="P112_">#REF!</definedName>
    <definedName name="P113_" localSheetId="9">#REF!</definedName>
    <definedName name="P113_">#REF!</definedName>
    <definedName name="P114_" localSheetId="9">#REF!</definedName>
    <definedName name="P114_">#REF!</definedName>
    <definedName name="P115_" localSheetId="9">#REF!</definedName>
    <definedName name="P115_">#REF!</definedName>
    <definedName name="P116_" localSheetId="9">#REF!</definedName>
    <definedName name="P116_">#REF!</definedName>
    <definedName name="P117_" localSheetId="9">#REF!</definedName>
    <definedName name="P117_">#REF!</definedName>
    <definedName name="P118_" localSheetId="9">#REF!</definedName>
    <definedName name="P118_">#REF!</definedName>
    <definedName name="P119_" localSheetId="9">#REF!</definedName>
    <definedName name="P119_">#REF!</definedName>
    <definedName name="P120_" localSheetId="9">#REF!</definedName>
    <definedName name="P120_">#REF!</definedName>
    <definedName name="P121_" localSheetId="9">#REF!</definedName>
    <definedName name="P121_">#REF!</definedName>
    <definedName name="P122_" localSheetId="9">#REF!</definedName>
    <definedName name="P122_">#REF!</definedName>
    <definedName name="P123_" localSheetId="9">#REF!</definedName>
    <definedName name="P123_">#REF!</definedName>
    <definedName name="P124_" localSheetId="9">#REF!</definedName>
    <definedName name="P124_">#REF!</definedName>
    <definedName name="P125_" localSheetId="9">#REF!</definedName>
    <definedName name="P125_">#REF!</definedName>
    <definedName name="P126_" localSheetId="9">#REF!</definedName>
    <definedName name="P126_">#REF!</definedName>
    <definedName name="P127_" localSheetId="9">#REF!</definedName>
    <definedName name="P127_">#REF!</definedName>
    <definedName name="P128_" localSheetId="9">#REF!</definedName>
    <definedName name="P128_">#REF!</definedName>
    <definedName name="P129_" localSheetId="9">#REF!</definedName>
    <definedName name="P129_">#REF!</definedName>
    <definedName name="P130_" localSheetId="9">#REF!</definedName>
    <definedName name="P130_">#REF!</definedName>
    <definedName name="P131_" localSheetId="9">#REF!</definedName>
    <definedName name="P131_">#REF!</definedName>
    <definedName name="P132_" localSheetId="9">#REF!</definedName>
    <definedName name="P132_">#REF!</definedName>
    <definedName name="P133_" localSheetId="9">#REF!</definedName>
    <definedName name="P133_">#REF!</definedName>
    <definedName name="P134_" localSheetId="9">#REF!</definedName>
    <definedName name="P134_">#REF!</definedName>
    <definedName name="P135_" localSheetId="9">#REF!</definedName>
    <definedName name="P135_">#REF!</definedName>
    <definedName name="P136_" localSheetId="9">#REF!</definedName>
    <definedName name="P136_">#REF!</definedName>
    <definedName name="P137_" localSheetId="9">#REF!</definedName>
    <definedName name="P137_">#REF!</definedName>
    <definedName name="P138_" localSheetId="9">#REF!</definedName>
    <definedName name="P138_">#REF!</definedName>
    <definedName name="P139_" localSheetId="9">#REF!</definedName>
    <definedName name="P139_">#REF!</definedName>
    <definedName name="P140_" localSheetId="9">#REF!</definedName>
    <definedName name="P140_">#REF!</definedName>
    <definedName name="P141_" localSheetId="9">#REF!</definedName>
    <definedName name="P141_">#REF!</definedName>
    <definedName name="P142_" localSheetId="9">#REF!</definedName>
    <definedName name="P142_">#REF!</definedName>
    <definedName name="P143_" localSheetId="9">#REF!</definedName>
    <definedName name="P143_">#REF!</definedName>
    <definedName name="P144_" localSheetId="9">#REF!</definedName>
    <definedName name="P144_">#REF!</definedName>
    <definedName name="P145_" localSheetId="9">#REF!</definedName>
    <definedName name="P145_">#REF!</definedName>
    <definedName name="P146_" localSheetId="9">#REF!</definedName>
    <definedName name="P146_">#REF!</definedName>
    <definedName name="P147_" localSheetId="9">#REF!</definedName>
    <definedName name="P147_">#REF!</definedName>
    <definedName name="P148_" localSheetId="9">#REF!</definedName>
    <definedName name="P148_">#REF!</definedName>
    <definedName name="P149_" localSheetId="9">#REF!</definedName>
    <definedName name="P149_">#REF!</definedName>
    <definedName name="P150_" localSheetId="9">#REF!</definedName>
    <definedName name="P150_">#REF!</definedName>
    <definedName name="P151_" localSheetId="9">#REF!</definedName>
    <definedName name="P151_">#REF!</definedName>
    <definedName name="P152_" localSheetId="9">#REF!</definedName>
    <definedName name="P152_">#REF!</definedName>
    <definedName name="P153_" localSheetId="9">#REF!</definedName>
    <definedName name="P153_">#REF!</definedName>
    <definedName name="P154_" localSheetId="9">#REF!</definedName>
    <definedName name="P154_">#REF!</definedName>
    <definedName name="P155_" localSheetId="9">#REF!</definedName>
    <definedName name="P155_">#REF!</definedName>
    <definedName name="P156_" localSheetId="9">#REF!</definedName>
    <definedName name="P156_">#REF!</definedName>
    <definedName name="P157_" localSheetId="9">#REF!</definedName>
    <definedName name="P157_">#REF!</definedName>
    <definedName name="P158_" localSheetId="9">#REF!</definedName>
    <definedName name="P158_">#REF!</definedName>
    <definedName name="P159_" localSheetId="9">#REF!</definedName>
    <definedName name="P159_">#REF!</definedName>
    <definedName name="P160_" localSheetId="9">#REF!</definedName>
    <definedName name="P160_">#REF!</definedName>
    <definedName name="P161_" localSheetId="9">#REF!</definedName>
    <definedName name="P161_">#REF!</definedName>
    <definedName name="P162_" localSheetId="9">#REF!</definedName>
    <definedName name="P162_">#REF!</definedName>
    <definedName name="P163_" localSheetId="9">#REF!</definedName>
    <definedName name="P163_">#REF!</definedName>
    <definedName name="P164_" localSheetId="9">#REF!</definedName>
    <definedName name="P164_">#REF!</definedName>
    <definedName name="P165_" localSheetId="9">#REF!</definedName>
    <definedName name="P165_">#REF!</definedName>
    <definedName name="P166_" localSheetId="9">#REF!</definedName>
    <definedName name="P166_">#REF!</definedName>
    <definedName name="P167_" localSheetId="9">#REF!</definedName>
    <definedName name="P167_">#REF!</definedName>
    <definedName name="P168_" localSheetId="9">#REF!</definedName>
    <definedName name="P168_">#REF!</definedName>
    <definedName name="P169_" localSheetId="9">#REF!</definedName>
    <definedName name="P169_">#REF!</definedName>
    <definedName name="P170_" localSheetId="9">#REF!</definedName>
    <definedName name="P170_">#REF!</definedName>
    <definedName name="P171_" localSheetId="9">#REF!</definedName>
    <definedName name="P171_">#REF!</definedName>
    <definedName name="P172_" localSheetId="9">#REF!</definedName>
    <definedName name="P172_">#REF!</definedName>
    <definedName name="P173_" localSheetId="9">#REF!</definedName>
    <definedName name="P173_">#REF!</definedName>
    <definedName name="P174_" localSheetId="9">#REF!</definedName>
    <definedName name="P174_">#REF!</definedName>
    <definedName name="P175_" localSheetId="9">#REF!</definedName>
    <definedName name="P175_">#REF!</definedName>
    <definedName name="P176_" localSheetId="9">#REF!</definedName>
    <definedName name="P176_">#REF!</definedName>
    <definedName name="P177_" localSheetId="9">#REF!</definedName>
    <definedName name="P177_">#REF!</definedName>
    <definedName name="P178_" localSheetId="9">#REF!</definedName>
    <definedName name="P178_">#REF!</definedName>
    <definedName name="P179_" localSheetId="9">#REF!</definedName>
    <definedName name="P179_">#REF!</definedName>
    <definedName name="P180_" localSheetId="9">#REF!</definedName>
    <definedName name="P180_">#REF!</definedName>
    <definedName name="P181_" localSheetId="9">#REF!</definedName>
    <definedName name="P181_">#REF!</definedName>
    <definedName name="P182_" localSheetId="9">#REF!</definedName>
    <definedName name="P182_">#REF!</definedName>
    <definedName name="P183_" localSheetId="9">#REF!</definedName>
    <definedName name="P183_">#REF!</definedName>
    <definedName name="P184_" localSheetId="9">#REF!</definedName>
    <definedName name="P184_">#REF!</definedName>
    <definedName name="P185_" localSheetId="9">#REF!</definedName>
    <definedName name="P185_">#REF!</definedName>
    <definedName name="P186_" localSheetId="9">#REF!</definedName>
    <definedName name="P186_">#REF!</definedName>
    <definedName name="P187_" localSheetId="9">#REF!</definedName>
    <definedName name="P187_">#REF!</definedName>
    <definedName name="P188_" localSheetId="9">#REF!</definedName>
    <definedName name="P188_">#REF!</definedName>
    <definedName name="P189_" localSheetId="9">#REF!</definedName>
    <definedName name="P189_">#REF!</definedName>
    <definedName name="P200_">#REF!</definedName>
    <definedName name="P201_">#REF!</definedName>
    <definedName name="P202_">#REF!</definedName>
    <definedName name="P203_">#REF!</definedName>
    <definedName name="P204_">#REF!</definedName>
    <definedName name="P205_">#REF!</definedName>
    <definedName name="P206_">#REF!</definedName>
    <definedName name="P207_">#REF!</definedName>
    <definedName name="P208_">#REF!</definedName>
    <definedName name="P209_">#REF!</definedName>
    <definedName name="P210_">#REF!</definedName>
    <definedName name="P211_">#REF!</definedName>
    <definedName name="P212_">#REF!</definedName>
    <definedName name="P213_">#REF!</definedName>
    <definedName name="P214_">#REF!</definedName>
    <definedName name="P215_">#REF!</definedName>
    <definedName name="P216_">#REF!</definedName>
    <definedName name="P217_">#REF!</definedName>
    <definedName name="P218_">#REF!</definedName>
    <definedName name="P219_">#REF!</definedName>
    <definedName name="P220_">#REF!</definedName>
    <definedName name="P221_">#REF!</definedName>
    <definedName name="P222_">#REF!</definedName>
    <definedName name="P223_">#REF!</definedName>
    <definedName name="P224_">#REF!</definedName>
    <definedName name="P225_">#REF!</definedName>
    <definedName name="P226_">#REF!</definedName>
    <definedName name="P227_">#REF!</definedName>
    <definedName name="P228_">#REF!</definedName>
    <definedName name="P229_">#REF!</definedName>
    <definedName name="P230_">#REF!</definedName>
    <definedName name="P231_">#REF!</definedName>
    <definedName name="P232_">#REF!</definedName>
    <definedName name="P233_">#REF!</definedName>
    <definedName name="P234_">#REF!</definedName>
    <definedName name="P235_">#REF!</definedName>
    <definedName name="P236_">#REF!</definedName>
    <definedName name="P237_">#REF!</definedName>
    <definedName name="P238_">#REF!</definedName>
    <definedName name="P239_">#REF!</definedName>
    <definedName name="P240_">#REF!</definedName>
    <definedName name="P241_">#REF!</definedName>
    <definedName name="P242_">#REF!</definedName>
    <definedName name="P243_">#REF!</definedName>
    <definedName name="P244_">#REF!</definedName>
    <definedName name="P245_">#REF!</definedName>
    <definedName name="P246_">#REF!</definedName>
    <definedName name="P247_">#REF!</definedName>
    <definedName name="P248_">#REF!</definedName>
    <definedName name="P249_">#REF!</definedName>
    <definedName name="P250_">#REF!</definedName>
    <definedName name="P251_">#REF!</definedName>
    <definedName name="P252_">#REF!</definedName>
    <definedName name="P253_">#REF!</definedName>
    <definedName name="P254_">#REF!</definedName>
    <definedName name="P255_">#REF!</definedName>
    <definedName name="P256_">#REF!</definedName>
    <definedName name="P257_">#REF!</definedName>
    <definedName name="P258_">#REF!</definedName>
    <definedName name="P259_">#REF!</definedName>
    <definedName name="P260_">#REF!</definedName>
    <definedName name="P261_">#REF!</definedName>
    <definedName name="P262_">#REF!</definedName>
    <definedName name="P263_">#REF!</definedName>
    <definedName name="P264_">#REF!</definedName>
    <definedName name="P265_">#REF!</definedName>
    <definedName name="P266_">#REF!</definedName>
    <definedName name="P267_">#REF!</definedName>
    <definedName name="P268_">#REF!</definedName>
    <definedName name="P269_">#REF!</definedName>
    <definedName name="P270_">#REF!</definedName>
    <definedName name="P271_">#REF!</definedName>
    <definedName name="P272_">#REF!</definedName>
    <definedName name="P273_">#REF!</definedName>
    <definedName name="P274_">#REF!</definedName>
    <definedName name="P275_">#REF!</definedName>
    <definedName name="P276_">#REF!</definedName>
    <definedName name="P277_">#REF!</definedName>
    <definedName name="P278_">#REF!</definedName>
    <definedName name="P279_">#REF!</definedName>
    <definedName name="P280_">#REF!</definedName>
    <definedName name="P281_">#REF!</definedName>
    <definedName name="P282_">#REF!</definedName>
    <definedName name="P283_">#REF!</definedName>
    <definedName name="P284_">#REF!</definedName>
    <definedName name="Pa">OFFSET(#REF!,0,#REF!,1,12)</definedName>
    <definedName name="pal">#REF!</definedName>
    <definedName name="pamC72F">#REF!</definedName>
    <definedName name="Pas_pln_rad">#REF!</definedName>
    <definedName name="Pas_zkr_rad">#REF!</definedName>
    <definedName name="Pay_Date">#REF!</definedName>
    <definedName name="Pay_Num">#REF!</definedName>
    <definedName name="Payment_Date">DATE(YEAR(Loan_Start),MONTH(Loan_Start)+Payment_Number,DAY(Loan_Start))</definedName>
    <definedName name="Payment_Needed">"Doplatek"</definedName>
    <definedName name="Pb">OFFSET(#REF!,0,#REF!,1,12)</definedName>
    <definedName name="Pc">OFFSET(#REF!,0,#REF!,1,12)</definedName>
    <definedName name="PCap" hidden="1">#REF!</definedName>
    <definedName name="Pd">OFFSET(#REF!,0,#REF!,1,12)</definedName>
    <definedName name="Pe">OFFSET(#REF!,0,#REF!,1,12)</definedName>
    <definedName name="Percentage">#REF!</definedName>
    <definedName name="period">12</definedName>
    <definedName name="period10">#REF!</definedName>
    <definedName name="period2">#REF!</definedName>
    <definedName name="period3">#REF!</definedName>
    <definedName name="period4">#REF!</definedName>
    <definedName name="period5">#REF!</definedName>
    <definedName name="period6">#REF!</definedName>
    <definedName name="period7">#REF!</definedName>
    <definedName name="period8">#REF!</definedName>
    <definedName name="period9">#REF!</definedName>
    <definedName name="pes" localSheetId="10" hidden="1">{"'Sheet1'!$A$1:$G$85"}</definedName>
    <definedName name="pes" localSheetId="9" hidden="1">{"'Sheet1'!$A$1:$G$85"}</definedName>
    <definedName name="pes" localSheetId="11" hidden="1">{"'Sheet1'!$A$1:$G$85"}</definedName>
    <definedName name="pes" localSheetId="4" hidden="1">{"'Sheet1'!$A$1:$G$85"}</definedName>
    <definedName name="pes" localSheetId="3" hidden="1">{"'Sheet1'!$A$1:$G$85"}</definedName>
    <definedName name="pes" hidden="1">{"'Sheet1'!$A$1:$G$85"}</definedName>
    <definedName name="Pf">OFFSET(#REF!,0,#REF!,1,12)</definedName>
    <definedName name="phAFF4">#REF!</definedName>
    <definedName name="PL_B1" localSheetId="9">#REF!</definedName>
    <definedName name="PL_B1" localSheetId="3">#REF!</definedName>
    <definedName name="PL_B1">#REF!</definedName>
    <definedName name="PL_B10" localSheetId="9">#REF!</definedName>
    <definedName name="PL_B10">#REF!</definedName>
    <definedName name="PL_B11" localSheetId="9">#REF!</definedName>
    <definedName name="PL_B11">#REF!</definedName>
    <definedName name="PL_B12" localSheetId="9">#REF!</definedName>
    <definedName name="PL_B12">#REF!</definedName>
    <definedName name="PL_B13" localSheetId="9">#REF!</definedName>
    <definedName name="PL_B13">#REF!</definedName>
    <definedName name="PL_B14" localSheetId="9">#REF!</definedName>
    <definedName name="PL_B14">#REF!</definedName>
    <definedName name="PL_B15" localSheetId="9">#REF!</definedName>
    <definedName name="PL_B15">#REF!</definedName>
    <definedName name="PL_B16" localSheetId="9">#REF!</definedName>
    <definedName name="PL_B16">#REF!</definedName>
    <definedName name="PL_B17" localSheetId="9">#REF!</definedName>
    <definedName name="PL_B17">#REF!</definedName>
    <definedName name="PL_B18" localSheetId="9">#REF!</definedName>
    <definedName name="PL_B18">#REF!</definedName>
    <definedName name="PL_B19" localSheetId="9">#REF!</definedName>
    <definedName name="PL_B19">#REF!</definedName>
    <definedName name="PL_B2" localSheetId="9">#REF!</definedName>
    <definedName name="PL_B2">#REF!</definedName>
    <definedName name="PL_B20" localSheetId="9">#REF!</definedName>
    <definedName name="PL_B20">#REF!</definedName>
    <definedName name="PL_B3" localSheetId="9">#REF!</definedName>
    <definedName name="PL_B3">#REF!</definedName>
    <definedName name="PL_B4" localSheetId="9">#REF!</definedName>
    <definedName name="PL_B4">#REF!</definedName>
    <definedName name="PL_B5" localSheetId="9">#REF!</definedName>
    <definedName name="PL_B5">#REF!</definedName>
    <definedName name="PL_B6" localSheetId="9">#REF!</definedName>
    <definedName name="PL_B6">#REF!</definedName>
    <definedName name="PL_B7" localSheetId="9">#REF!</definedName>
    <definedName name="PL_B7">#REF!</definedName>
    <definedName name="PL_B8" localSheetId="9">#REF!</definedName>
    <definedName name="PL_B8">#REF!</definedName>
    <definedName name="PL_B9" localSheetId="9">#REF!</definedName>
    <definedName name="PL_B9">#REF!</definedName>
    <definedName name="PL_BC" localSheetId="9">#REF!</definedName>
    <definedName name="PL_BC">#REF!</definedName>
    <definedName name="PL1K">#REF!</definedName>
    <definedName name="PlaceValue">#REF!</definedName>
    <definedName name="Plan" localSheetId="3">[17]Data!$O$10:$Z$3089</definedName>
    <definedName name="Plan">#REF!</definedName>
    <definedName name="PLDAŇ" localSheetId="3">#REF!</definedName>
    <definedName name="PLDAŇ">#REF!</definedName>
    <definedName name="PLPROD">#REF!</definedName>
    <definedName name="PLrows" localSheetId="10">'311_315'!#REF!</definedName>
    <definedName name="PLrows" localSheetId="9">'Amortizační stupnice-mov.vě'!#REF!</definedName>
    <definedName name="PLrows" localSheetId="11">#REF!</definedName>
    <definedName name="PLrows" localSheetId="4">#REF!</definedName>
    <definedName name="PLrows" localSheetId="3">[27]Languages!$A$174:$E$236</definedName>
    <definedName name="PLrows">#REF!</definedName>
    <definedName name="POC" hidden="1">{#N/A,#N/A,FALSE,"INPUTS";#N/A,#N/A,FALSE,"PROFORMA BSHEET";#N/A,#N/A,FALSE,"COMBINED";#N/A,#N/A,FALSE,"ACQUIROR";#N/A,#N/A,FALSE,"TARGET 1";#N/A,#N/A,FALSE,"TARGET 2";#N/A,#N/A,FALSE,"HIGH YIELD";#N/A,#N/A,FALSE,"OVERFUND"}</definedName>
    <definedName name="POC_1" hidden="1">{#N/A,#N/A,FALSE,"INPUTS";#N/A,#N/A,FALSE,"PROFORMA BSHEET";#N/A,#N/A,FALSE,"COMBINED";#N/A,#N/A,FALSE,"ACQUIROR";#N/A,#N/A,FALSE,"TARGET 1";#N/A,#N/A,FALSE,"TARGET 2";#N/A,#N/A,FALSE,"HIGH YIELD";#N/A,#N/A,FALSE,"OVERFUND"}</definedName>
    <definedName name="POC_1_1" hidden="1">{#N/A,#N/A,FALSE,"INPUTS";#N/A,#N/A,FALSE,"PROFORMA BSHEET";#N/A,#N/A,FALSE,"COMBINED";#N/A,#N/A,FALSE,"ACQUIROR";#N/A,#N/A,FALSE,"TARGET 1";#N/A,#N/A,FALSE,"TARGET 2";#N/A,#N/A,FALSE,"HIGH YIELD";#N/A,#N/A,FALSE,"OVERFUND"}</definedName>
    <definedName name="POC_1_2" hidden="1">{#N/A,#N/A,FALSE,"INPUTS";#N/A,#N/A,FALSE,"PROFORMA BSHEET";#N/A,#N/A,FALSE,"COMBINED";#N/A,#N/A,FALSE,"ACQUIROR";#N/A,#N/A,FALSE,"TARGET 1";#N/A,#N/A,FALSE,"TARGET 2";#N/A,#N/A,FALSE,"HIGH YIELD";#N/A,#N/A,FALSE,"OVERFUND"}</definedName>
    <definedName name="POC_1_3" hidden="1">{#N/A,#N/A,FALSE,"INPUTS";#N/A,#N/A,FALSE,"PROFORMA BSHEET";#N/A,#N/A,FALSE,"COMBINED";#N/A,#N/A,FALSE,"ACQUIROR";#N/A,#N/A,FALSE,"TARGET 1";#N/A,#N/A,FALSE,"TARGET 2";#N/A,#N/A,FALSE,"HIGH YIELD";#N/A,#N/A,FALSE,"OVERFUND"}</definedName>
    <definedName name="POC_1_4" hidden="1">{#N/A,#N/A,FALSE,"INPUTS";#N/A,#N/A,FALSE,"PROFORMA BSHEET";#N/A,#N/A,FALSE,"COMBINED";#N/A,#N/A,FALSE,"ACQUIROR";#N/A,#N/A,FALSE,"TARGET 1";#N/A,#N/A,FALSE,"TARGET 2";#N/A,#N/A,FALSE,"HIGH YIELD";#N/A,#N/A,FALSE,"OVERFUND"}</definedName>
    <definedName name="POC_2" hidden="1">{#N/A,#N/A,FALSE,"INPUTS";#N/A,#N/A,FALSE,"PROFORMA BSHEET";#N/A,#N/A,FALSE,"COMBINED";#N/A,#N/A,FALSE,"ACQUIROR";#N/A,#N/A,FALSE,"TARGET 1";#N/A,#N/A,FALSE,"TARGET 2";#N/A,#N/A,FALSE,"HIGH YIELD";#N/A,#N/A,FALSE,"OVERFUND"}</definedName>
    <definedName name="POC_2_1" hidden="1">{#N/A,#N/A,FALSE,"INPUTS";#N/A,#N/A,FALSE,"PROFORMA BSHEET";#N/A,#N/A,FALSE,"COMBINED";#N/A,#N/A,FALSE,"ACQUIROR";#N/A,#N/A,FALSE,"TARGET 1";#N/A,#N/A,FALSE,"TARGET 2";#N/A,#N/A,FALSE,"HIGH YIELD";#N/A,#N/A,FALSE,"OVERFUND"}</definedName>
    <definedName name="POC_2_2" hidden="1">{#N/A,#N/A,FALSE,"INPUTS";#N/A,#N/A,FALSE,"PROFORMA BSHEET";#N/A,#N/A,FALSE,"COMBINED";#N/A,#N/A,FALSE,"ACQUIROR";#N/A,#N/A,FALSE,"TARGET 1";#N/A,#N/A,FALSE,"TARGET 2";#N/A,#N/A,FALSE,"HIGH YIELD";#N/A,#N/A,FALSE,"OVERFUND"}</definedName>
    <definedName name="POC_2_3" hidden="1">{#N/A,#N/A,FALSE,"INPUTS";#N/A,#N/A,FALSE,"PROFORMA BSHEET";#N/A,#N/A,FALSE,"COMBINED";#N/A,#N/A,FALSE,"ACQUIROR";#N/A,#N/A,FALSE,"TARGET 1";#N/A,#N/A,FALSE,"TARGET 2";#N/A,#N/A,FALSE,"HIGH YIELD";#N/A,#N/A,FALSE,"OVERFUND"}</definedName>
    <definedName name="POC_2_4" hidden="1">{#N/A,#N/A,FALSE,"INPUTS";#N/A,#N/A,FALSE,"PROFORMA BSHEET";#N/A,#N/A,FALSE,"COMBINED";#N/A,#N/A,FALSE,"ACQUIROR";#N/A,#N/A,FALSE,"TARGET 1";#N/A,#N/A,FALSE,"TARGET 2";#N/A,#N/A,FALSE,"HIGH YIELD";#N/A,#N/A,FALSE,"OVERFUND"}</definedName>
    <definedName name="POC_3" hidden="1">{#N/A,#N/A,FALSE,"INPUTS";#N/A,#N/A,FALSE,"PROFORMA BSHEET";#N/A,#N/A,FALSE,"COMBINED";#N/A,#N/A,FALSE,"ACQUIROR";#N/A,#N/A,FALSE,"TARGET 1";#N/A,#N/A,FALSE,"TARGET 2";#N/A,#N/A,FALSE,"HIGH YIELD";#N/A,#N/A,FALSE,"OVERFUND"}</definedName>
    <definedName name="POC_4" hidden="1">{#N/A,#N/A,FALSE,"INPUTS";#N/A,#N/A,FALSE,"PROFORMA BSHEET";#N/A,#N/A,FALSE,"COMBINED";#N/A,#N/A,FALSE,"ACQUIROR";#N/A,#N/A,FALSE,"TARGET 1";#N/A,#N/A,FALSE,"TARGET 2";#N/A,#N/A,FALSE,"HIGH YIELD";#N/A,#N/A,FALSE,"OVERFUND"}</definedName>
    <definedName name="POC_5" hidden="1">{#N/A,#N/A,FALSE,"INPUTS";#N/A,#N/A,FALSE,"PROFORMA BSHEET";#N/A,#N/A,FALSE,"COMBINED";#N/A,#N/A,FALSE,"ACQUIROR";#N/A,#N/A,FALSE,"TARGET 1";#N/A,#N/A,FALSE,"TARGET 2";#N/A,#N/A,FALSE,"HIGH YIELD";#N/A,#N/A,FALSE,"OVERFUND"}</definedName>
    <definedName name="Počet_plateb">MATCH(0.01,Konc_zůst,-1)+1</definedName>
    <definedName name="Podhl">#REF!</definedName>
    <definedName name="Podhledy">#N/A</definedName>
    <definedName name="podnik">#REF!</definedName>
    <definedName name="pokus" localSheetId="9">#REF!</definedName>
    <definedName name="pokus">#REF!</definedName>
    <definedName name="pokus1" localSheetId="10">'311_315'!#REF!,'311_315'!#REF!</definedName>
    <definedName name="pokus1" localSheetId="3">#REF!,#REF!</definedName>
    <definedName name="pokus1">#REF!,#REF!</definedName>
    <definedName name="pom" localSheetId="10" hidden="1">{#N/A,#N/A,FALSE,"List1";#N/A,#N/A,FALSE,"List2";#N/A,#N/A,FALSE,"List3";#N/A,#N/A,FALSE,"List4";#N/A,#N/A,FALSE,"List5";#N/A,#N/A,FALSE,"List11"}</definedName>
    <definedName name="pom" localSheetId="9" hidden="1">{#N/A,#N/A,FALSE,"List1";#N/A,#N/A,FALSE,"List2";#N/A,#N/A,FALSE,"List3";#N/A,#N/A,FALSE,"List4";#N/A,#N/A,FALSE,"List5";#N/A,#N/A,FALSE,"List11"}</definedName>
    <definedName name="pom" localSheetId="11" hidden="1">{#N/A,#N/A,FALSE,"List1";#N/A,#N/A,FALSE,"List2";#N/A,#N/A,FALSE,"List3";#N/A,#N/A,FALSE,"List4";#N/A,#N/A,FALSE,"List5";#N/A,#N/A,FALSE,"List11"}</definedName>
    <definedName name="pom" localSheetId="4" hidden="1">{#N/A,#N/A,FALSE,"List1";#N/A,#N/A,FALSE,"List2";#N/A,#N/A,FALSE,"List3";#N/A,#N/A,FALSE,"List4";#N/A,#N/A,FALSE,"List5";#N/A,#N/A,FALSE,"List11"}</definedName>
    <definedName name="pom" localSheetId="3" hidden="1">{#N/A,#N/A,FALSE,"List1";#N/A,#N/A,FALSE,"List2";#N/A,#N/A,FALSE,"List3";#N/A,#N/A,FALSE,"List4";#N/A,#N/A,FALSE,"List5";#N/A,#N/A,FALSE,"List11"}</definedName>
    <definedName name="pom" hidden="1">{#N/A,#N/A,FALSE,"List1";#N/A,#N/A,FALSE,"List2";#N/A,#N/A,FALSE,"List3";#N/A,#N/A,FALSE,"List4";#N/A,#N/A,FALSE,"List5";#N/A,#N/A,FALSE,"List11"}</definedName>
    <definedName name="POM11A" localSheetId="3">#REF!</definedName>
    <definedName name="POM11A">#REF!</definedName>
    <definedName name="POM11D" localSheetId="3">#REF!</definedName>
    <definedName name="POM11D">#REF!</definedName>
    <definedName name="position_day">[20]DAILY!$P$25</definedName>
    <definedName name="Position_MTD">[20]DAILY!$Q$25</definedName>
    <definedName name="Poslední_řádek">IF(Zadané_hodnoty,Řádek_záhlaví+Počet_plateb,Řádek_záhlaví)</definedName>
    <definedName name="Postup_ocenění_jednotky__bytu_nebo_nebytového_prostoru">#REF!</definedName>
    <definedName name="pozemky">[54]pozemky!$E$11</definedName>
    <definedName name="PREVADZKA">#REF!</definedName>
    <definedName name="Price" localSheetId="3">#REF!</definedName>
    <definedName name="Price">#REF!</definedName>
    <definedName name="prih_predp">#REF!</definedName>
    <definedName name="Princ">#REF!</definedName>
    <definedName name="PRINT_AREA_MI">"#REF!"</definedName>
    <definedName name="PRINT_AREA_MI_1">"#REF!"</definedName>
    <definedName name="Print_Area_Reset">OFFSET(Full_Print,0,0,Last_Row)</definedName>
    <definedName name="ProformaCurrency" localSheetId="3">[28]UserDefinedVariables!$B$6</definedName>
    <definedName name="ProformaCurrency">#REF!</definedName>
    <definedName name="ProformaCurrency_1">#N/A</definedName>
    <definedName name="ProformaCurrency_1_3">NA()</definedName>
    <definedName name="ProformaCurrency_25">#N/A</definedName>
    <definedName name="ProformaCurrency_25_3">NA()</definedName>
    <definedName name="ProformaCurrency_26">#N/A</definedName>
    <definedName name="ProformaCurrency_26_1">NA()</definedName>
    <definedName name="ProformaCurrency_27">#N/A</definedName>
    <definedName name="ProformaCurrency_27_1">NA()</definedName>
    <definedName name="ProformaCurrency_28">#N/A</definedName>
    <definedName name="ProformaCurrency_28_1">NA()</definedName>
    <definedName name="ProformaCurrency_29">#N/A</definedName>
    <definedName name="ProformaCurrency_29_1">NA()</definedName>
    <definedName name="ProformaCurrency_30">#N/A</definedName>
    <definedName name="ProformaCurrency_30_1">NA()</definedName>
    <definedName name="ProformaCurrency_31">#N/A</definedName>
    <definedName name="ProformaCurrency_31_1">NA()</definedName>
    <definedName name="ProformaCurrency_32">#N/A</definedName>
    <definedName name="ProformaCurrency_32_1">NA()</definedName>
    <definedName name="ProformaCurrency_33" localSheetId="3">[29]UserDefinedVariables!$B$6</definedName>
    <definedName name="ProformaCurrency_33">#REF!</definedName>
    <definedName name="ProformaCurrency_33_1">NA()</definedName>
    <definedName name="ProformaCurrency_34" localSheetId="3">[29]UserDefinedVariables!$B$6</definedName>
    <definedName name="ProformaCurrency_34">#REF!</definedName>
    <definedName name="ProformaCurrency_34_1">NA()</definedName>
    <definedName name="ProformaCurrency_35" localSheetId="3">[29]UserDefinedVariables!$B$6</definedName>
    <definedName name="ProformaCurrency_35">#REF!</definedName>
    <definedName name="ProformaCurrency_35_1">NA()</definedName>
    <definedName name="ProformaCurrency_36" localSheetId="3">[29]UserDefinedVariables!$B$6</definedName>
    <definedName name="ProformaCurrency_36">#REF!</definedName>
    <definedName name="ProformaCurrency_36_1">NA()</definedName>
    <definedName name="ProformaCurrency_37" localSheetId="3">[29]UserDefinedVariables!$B$6</definedName>
    <definedName name="ProformaCurrency_37">#REF!</definedName>
    <definedName name="ProformaCurrency_37_1">NA()</definedName>
    <definedName name="ProformaCurrency_38" localSheetId="3">[29]UserDefinedVariables!$B$6</definedName>
    <definedName name="ProformaCurrency_38">#REF!</definedName>
    <definedName name="ProformaCurrency_38_1">NA()</definedName>
    <definedName name="ProformaCurrency_39" localSheetId="3">[29]UserDefinedVariables!$B$6</definedName>
    <definedName name="ProformaCurrency_39">#REF!</definedName>
    <definedName name="ProformaCurrency_4">#N/A</definedName>
    <definedName name="ProformaCurrency_4_3">NA()</definedName>
    <definedName name="ProformaCurrency_40" localSheetId="3">[29]UserDefinedVariables!$B$6</definedName>
    <definedName name="ProformaCurrency_40">#REF!</definedName>
    <definedName name="ProformaCurrency_40_3">NA()</definedName>
    <definedName name="ProformaCurrency_41" localSheetId="3">[29]UserDefinedVariables!$B$6</definedName>
    <definedName name="ProformaCurrency_41">#REF!</definedName>
    <definedName name="ProformaCurrency_42" localSheetId="3">[29]UserDefinedVariables!$B$6</definedName>
    <definedName name="ProformaCurrency_42">#REF!</definedName>
    <definedName name="ProformaCurrency_43" localSheetId="3">[29]UserDefinedVariables!$B$6</definedName>
    <definedName name="ProformaCurrency_43">#REF!</definedName>
    <definedName name="ProformaCurrency_5">#N/A</definedName>
    <definedName name="ProformaCurrency_5_1">NA()</definedName>
    <definedName name="ProformaDate" localSheetId="3">[28]UserDefinedVariables!$B$3</definedName>
    <definedName name="ProformaDate">#REF!</definedName>
    <definedName name="ProformaDate_1">#N/A</definedName>
    <definedName name="ProformaDate_1_3">NA()</definedName>
    <definedName name="ProformaDate_25">#N/A</definedName>
    <definedName name="ProformaDate_25_3">NA()</definedName>
    <definedName name="ProformaDate_26">#N/A</definedName>
    <definedName name="ProformaDate_26_1">NA()</definedName>
    <definedName name="ProformaDate_27">#N/A</definedName>
    <definedName name="ProformaDate_27_1">NA()</definedName>
    <definedName name="ProformaDate_28">#N/A</definedName>
    <definedName name="ProformaDate_28_1">NA()</definedName>
    <definedName name="ProformaDate_29">#N/A</definedName>
    <definedName name="ProformaDate_29_1">NA()</definedName>
    <definedName name="ProformaDate_30">#N/A</definedName>
    <definedName name="ProformaDate_30_1">NA()</definedName>
    <definedName name="ProformaDate_31">#N/A</definedName>
    <definedName name="ProformaDate_31_1">NA()</definedName>
    <definedName name="ProformaDate_32">#N/A</definedName>
    <definedName name="ProformaDate_32_1">NA()</definedName>
    <definedName name="ProformaDate_33" localSheetId="3">[29]UserDefinedVariables!$B$3</definedName>
    <definedName name="ProformaDate_33">#REF!</definedName>
    <definedName name="ProformaDate_33_1">NA()</definedName>
    <definedName name="ProformaDate_34" localSheetId="3">[29]UserDefinedVariables!$B$3</definedName>
    <definedName name="ProformaDate_34">#REF!</definedName>
    <definedName name="ProformaDate_34_1">NA()</definedName>
    <definedName name="ProformaDate_35" localSheetId="3">[29]UserDefinedVariables!$B$3</definedName>
    <definedName name="ProformaDate_35">#REF!</definedName>
    <definedName name="ProformaDate_35_1">NA()</definedName>
    <definedName name="ProformaDate_36" localSheetId="3">[29]UserDefinedVariables!$B$3</definedName>
    <definedName name="ProformaDate_36">#REF!</definedName>
    <definedName name="ProformaDate_36_1">NA()</definedName>
    <definedName name="ProformaDate_37" localSheetId="3">[29]UserDefinedVariables!$B$3</definedName>
    <definedName name="ProformaDate_37">#REF!</definedName>
    <definedName name="ProformaDate_37_1">NA()</definedName>
    <definedName name="ProformaDate_38" localSheetId="3">[29]UserDefinedVariables!$B$3</definedName>
    <definedName name="ProformaDate_38">#REF!</definedName>
    <definedName name="ProformaDate_38_1">NA()</definedName>
    <definedName name="ProformaDate_39" localSheetId="3">[29]UserDefinedVariables!$B$3</definedName>
    <definedName name="ProformaDate_39">#REF!</definedName>
    <definedName name="ProformaDate_4">#N/A</definedName>
    <definedName name="ProformaDate_4_3">NA()</definedName>
    <definedName name="ProformaDate_40" localSheetId="3">[29]UserDefinedVariables!$B$3</definedName>
    <definedName name="ProformaDate_40">#REF!</definedName>
    <definedName name="ProformaDate_40_3">NA()</definedName>
    <definedName name="ProformaDate_41" localSheetId="3">[29]UserDefinedVariables!$B$3</definedName>
    <definedName name="ProformaDate_41">#REF!</definedName>
    <definedName name="ProformaDate_42" localSheetId="3">[29]UserDefinedVariables!$B$3</definedName>
    <definedName name="ProformaDate_42">#REF!</definedName>
    <definedName name="ProformaDate_43" localSheetId="3">[29]UserDefinedVariables!$B$3</definedName>
    <definedName name="ProformaDate_43">#REF!</definedName>
    <definedName name="ProformaDate_5">#N/A</definedName>
    <definedName name="ProformaDate_5_1">NA()</definedName>
    <definedName name="ProformaTitle" localSheetId="3">[28]UserDefinedVariables!$B$4</definedName>
    <definedName name="ProformaTitle">#REF!</definedName>
    <definedName name="ProformaTitle_1">#N/A</definedName>
    <definedName name="ProformaTitle_1_3">NA()</definedName>
    <definedName name="ProformaTitle_25">#N/A</definedName>
    <definedName name="ProformaTitle_25_3">NA()</definedName>
    <definedName name="ProformaTitle_26">#N/A</definedName>
    <definedName name="ProformaTitle_26_1">NA()</definedName>
    <definedName name="ProformaTitle_27">#N/A</definedName>
    <definedName name="ProformaTitle_27_1">NA()</definedName>
    <definedName name="ProformaTitle_28">#N/A</definedName>
    <definedName name="ProformaTitle_28_1">NA()</definedName>
    <definedName name="ProformaTitle_29">#N/A</definedName>
    <definedName name="ProformaTitle_29_1">NA()</definedName>
    <definedName name="ProformaTitle_30">#N/A</definedName>
    <definedName name="ProformaTitle_30_1">NA()</definedName>
    <definedName name="ProformaTitle_31">#N/A</definedName>
    <definedName name="ProformaTitle_31_1">NA()</definedName>
    <definedName name="ProformaTitle_32">#N/A</definedName>
    <definedName name="ProformaTitle_32_1">NA()</definedName>
    <definedName name="ProformaTitle_33" localSheetId="3">[29]UserDefinedVariables!$B$4</definedName>
    <definedName name="ProformaTitle_33">#REF!</definedName>
    <definedName name="ProformaTitle_33_1">NA()</definedName>
    <definedName name="ProformaTitle_34" localSheetId="3">[29]UserDefinedVariables!$B$4</definedName>
    <definedName name="ProformaTitle_34">#REF!</definedName>
    <definedName name="ProformaTitle_34_1">NA()</definedName>
    <definedName name="ProformaTitle_35" localSheetId="3">[29]UserDefinedVariables!$B$4</definedName>
    <definedName name="ProformaTitle_35">#REF!</definedName>
    <definedName name="ProformaTitle_35_1">NA()</definedName>
    <definedName name="ProformaTitle_36" localSheetId="3">[29]UserDefinedVariables!$B$4</definedName>
    <definedName name="ProformaTitle_36">#REF!</definedName>
    <definedName name="ProformaTitle_36_1">NA()</definedName>
    <definedName name="ProformaTitle_37" localSheetId="3">[29]UserDefinedVariables!$B$4</definedName>
    <definedName name="ProformaTitle_37">#REF!</definedName>
    <definedName name="ProformaTitle_37_1">NA()</definedName>
    <definedName name="ProformaTitle_38" localSheetId="3">[29]UserDefinedVariables!$B$4</definedName>
    <definedName name="ProformaTitle_38">#REF!</definedName>
    <definedName name="ProformaTitle_38_1">NA()</definedName>
    <definedName name="ProformaTitle_39" localSheetId="3">[29]UserDefinedVariables!$B$4</definedName>
    <definedName name="ProformaTitle_39">#REF!</definedName>
    <definedName name="ProformaTitle_4">#N/A</definedName>
    <definedName name="ProformaTitle_4_3">NA()</definedName>
    <definedName name="ProformaTitle_40" localSheetId="3">[29]UserDefinedVariables!$B$4</definedName>
    <definedName name="ProformaTitle_40">#REF!</definedName>
    <definedName name="ProformaTitle_40_3">NA()</definedName>
    <definedName name="ProformaTitle_41" localSheetId="3">[29]UserDefinedVariables!$B$4</definedName>
    <definedName name="ProformaTitle_41">#REF!</definedName>
    <definedName name="ProformaTitle_42" localSheetId="3">[29]UserDefinedVariables!$B$4</definedName>
    <definedName name="ProformaTitle_42">#REF!</definedName>
    <definedName name="ProformaTitle_43" localSheetId="3">[29]UserDefinedVariables!$B$4</definedName>
    <definedName name="ProformaTitle_43">#REF!</definedName>
    <definedName name="ProformaTitle_5">#N/A</definedName>
    <definedName name="ProformaTitle_5_1">NA()</definedName>
    <definedName name="ProformaVersion" localSheetId="3">[28]UserDefinedVariables!$B$2</definedName>
    <definedName name="ProformaVersion">#REF!</definedName>
    <definedName name="ProformaVersion_1">#N/A</definedName>
    <definedName name="ProformaVersion_1_3">NA()</definedName>
    <definedName name="ProformaVersion_25">#N/A</definedName>
    <definedName name="ProformaVersion_25_3">NA()</definedName>
    <definedName name="ProformaVersion_26">#N/A</definedName>
    <definedName name="ProformaVersion_26_1">NA()</definedName>
    <definedName name="ProformaVersion_27">#N/A</definedName>
    <definedName name="ProformaVersion_27_1">NA()</definedName>
    <definedName name="ProformaVersion_28">#N/A</definedName>
    <definedName name="ProformaVersion_28_1">NA()</definedName>
    <definedName name="ProformaVersion_29">#N/A</definedName>
    <definedName name="ProformaVersion_29_1">NA()</definedName>
    <definedName name="ProformaVersion_30">#N/A</definedName>
    <definedName name="ProformaVersion_30_1">NA()</definedName>
    <definedName name="ProformaVersion_31">#N/A</definedName>
    <definedName name="ProformaVersion_31_1">NA()</definedName>
    <definedName name="ProformaVersion_32">#N/A</definedName>
    <definedName name="ProformaVersion_32_1">NA()</definedName>
    <definedName name="ProformaVersion_33" localSheetId="3">[29]UserDefinedVariables!$B$2</definedName>
    <definedName name="ProformaVersion_33">#REF!</definedName>
    <definedName name="ProformaVersion_33_1">NA()</definedName>
    <definedName name="ProformaVersion_34" localSheetId="3">[29]UserDefinedVariables!$B$2</definedName>
    <definedName name="ProformaVersion_34">#REF!</definedName>
    <definedName name="ProformaVersion_34_1">NA()</definedName>
    <definedName name="ProformaVersion_35" localSheetId="3">[29]UserDefinedVariables!$B$2</definedName>
    <definedName name="ProformaVersion_35">#REF!</definedName>
    <definedName name="ProformaVersion_35_1">NA()</definedName>
    <definedName name="ProformaVersion_36" localSheetId="3">[29]UserDefinedVariables!$B$2</definedName>
    <definedName name="ProformaVersion_36">#REF!</definedName>
    <definedName name="ProformaVersion_36_1">NA()</definedName>
    <definedName name="ProformaVersion_37" localSheetId="3">[29]UserDefinedVariables!$B$2</definedName>
    <definedName name="ProformaVersion_37">#REF!</definedName>
    <definedName name="ProformaVersion_37_1">NA()</definedName>
    <definedName name="ProformaVersion_38" localSheetId="3">[29]UserDefinedVariables!$B$2</definedName>
    <definedName name="ProformaVersion_38">#REF!</definedName>
    <definedName name="ProformaVersion_38_1">NA()</definedName>
    <definedName name="ProformaVersion_39" localSheetId="3">[29]UserDefinedVariables!$B$2</definedName>
    <definedName name="ProformaVersion_39">#REF!</definedName>
    <definedName name="ProformaVersion_4">#N/A</definedName>
    <definedName name="ProformaVersion_4_3">NA()</definedName>
    <definedName name="ProformaVersion_40" localSheetId="3">[29]UserDefinedVariables!$B$2</definedName>
    <definedName name="ProformaVersion_40">#REF!</definedName>
    <definedName name="ProformaVersion_40_3">NA()</definedName>
    <definedName name="ProformaVersion_41" localSheetId="3">[29]UserDefinedVariables!$B$2</definedName>
    <definedName name="ProformaVersion_41">#REF!</definedName>
    <definedName name="ProformaVersion_42" localSheetId="3">[29]UserDefinedVariables!$B$2</definedName>
    <definedName name="ProformaVersion_42">#REF!</definedName>
    <definedName name="ProformaVersion_43" localSheetId="3">[29]UserDefinedVariables!$B$2</definedName>
    <definedName name="ProformaVersion_43">#REF!</definedName>
    <definedName name="ProformaVersion_5">#N/A</definedName>
    <definedName name="ProformaVersion_5_1">NA()</definedName>
    <definedName name="Project_name" localSheetId="3">[55]Face!$J$21</definedName>
    <definedName name="Project_name">#REF!</definedName>
    <definedName name="ProjectName" localSheetId="3">[28]UserDefinedVariables!$B$1</definedName>
    <definedName name="ProjectName">#REF!</definedName>
    <definedName name="ProjectName_1">#N/A</definedName>
    <definedName name="ProjectName_1_3">NA()</definedName>
    <definedName name="ProjectName_25">#N/A</definedName>
    <definedName name="ProjectName_25_3">NA()</definedName>
    <definedName name="ProjectName_26">#N/A</definedName>
    <definedName name="ProjectName_26_1">NA()</definedName>
    <definedName name="ProjectName_27">#N/A</definedName>
    <definedName name="ProjectName_27_1">NA()</definedName>
    <definedName name="ProjectName_28">#N/A</definedName>
    <definedName name="ProjectName_28_1">NA()</definedName>
    <definedName name="ProjectName_29">#N/A</definedName>
    <definedName name="ProjectName_29_1">NA()</definedName>
    <definedName name="ProjectName_30">#N/A</definedName>
    <definedName name="ProjectName_30_1">NA()</definedName>
    <definedName name="ProjectName_31">#N/A</definedName>
    <definedName name="ProjectName_31_1">NA()</definedName>
    <definedName name="ProjectName_32">#N/A</definedName>
    <definedName name="ProjectName_32_1">NA()</definedName>
    <definedName name="ProjectName_33" localSheetId="3">[29]UserDefinedVariables!$B$1</definedName>
    <definedName name="ProjectName_33">#REF!</definedName>
    <definedName name="ProjectName_33_1">NA()</definedName>
    <definedName name="ProjectName_34" localSheetId="3">[29]UserDefinedVariables!$B$1</definedName>
    <definedName name="ProjectName_34">#REF!</definedName>
    <definedName name="ProjectName_34_1">NA()</definedName>
    <definedName name="ProjectName_35" localSheetId="3">[29]UserDefinedVariables!$B$1</definedName>
    <definedName name="ProjectName_35">#REF!</definedName>
    <definedName name="ProjectName_35_1">NA()</definedName>
    <definedName name="ProjectName_36" localSheetId="3">[29]UserDefinedVariables!$B$1</definedName>
    <definedName name="ProjectName_36">#REF!</definedName>
    <definedName name="ProjectName_36_1">NA()</definedName>
    <definedName name="ProjectName_37" localSheetId="3">[29]UserDefinedVariables!$B$1</definedName>
    <definedName name="ProjectName_37">#REF!</definedName>
    <definedName name="ProjectName_37_1">NA()</definedName>
    <definedName name="ProjectName_38" localSheetId="3">[29]UserDefinedVariables!$B$1</definedName>
    <definedName name="ProjectName_38">#REF!</definedName>
    <definedName name="ProjectName_38_1">NA()</definedName>
    <definedName name="ProjectName_39" localSheetId="3">[29]UserDefinedVariables!$B$1</definedName>
    <definedName name="ProjectName_39">#REF!</definedName>
    <definedName name="ProjectName_4">#N/A</definedName>
    <definedName name="ProjectName_4_3">NA()</definedName>
    <definedName name="ProjectName_40" localSheetId="3">[29]UserDefinedVariables!$B$1</definedName>
    <definedName name="ProjectName_40">#REF!</definedName>
    <definedName name="ProjectName_40_3">NA()</definedName>
    <definedName name="ProjectName_41" localSheetId="3">[29]UserDefinedVariables!$B$1</definedName>
    <definedName name="ProjectName_41">#REF!</definedName>
    <definedName name="ProjectName_42" localSheetId="3">[29]UserDefinedVariables!$B$1</definedName>
    <definedName name="ProjectName_42">#REF!</definedName>
    <definedName name="ProjectName_43" localSheetId="3">[29]UserDefinedVariables!$B$1</definedName>
    <definedName name="ProjectName_43">#REF!</definedName>
    <definedName name="ProjectName_5">#N/A</definedName>
    <definedName name="ProjectName_5_1">NA()</definedName>
    <definedName name="ProjectName1_12">#N/A</definedName>
    <definedName name="ProjectName1_12_3">NA()</definedName>
    <definedName name="ProjectName1_13">#N/A</definedName>
    <definedName name="ProjectName1_13_3">NA()</definedName>
    <definedName name="ProjectName1_14">#N/A</definedName>
    <definedName name="ProjectName1_14_3">NA()</definedName>
    <definedName name="ProjectName1_15">#N/A</definedName>
    <definedName name="ProjectName1_15_3">NA()</definedName>
    <definedName name="ProjectName1_16">#N/A</definedName>
    <definedName name="ProjectName1_16_1">NA()</definedName>
    <definedName name="ProjectName1_18">#N/A</definedName>
    <definedName name="ProjectName1_18_1">NA()</definedName>
    <definedName name="ProjectName1_19">#N/A</definedName>
    <definedName name="ProjectName1_19_1">NA()</definedName>
    <definedName name="ProjectName1_2">#N/A</definedName>
    <definedName name="ProjectName1_2_3">NA()</definedName>
    <definedName name="ProjectName1_3">#N/A</definedName>
    <definedName name="ProjectName1_3_3">NA()</definedName>
    <definedName name="ProjectName1_40_3">NA()</definedName>
    <definedName name="ProjectName1_41_1">NA()</definedName>
    <definedName name="ProjectName10_1">#N/A</definedName>
    <definedName name="ProjectName10_1_3">NA()</definedName>
    <definedName name="ProjectName10_12">#N/A</definedName>
    <definedName name="ProjectName10_12_3">NA()</definedName>
    <definedName name="ProjectName10_13">#N/A</definedName>
    <definedName name="ProjectName10_13_3">NA()</definedName>
    <definedName name="ProjectName10_14">#N/A</definedName>
    <definedName name="ProjectName10_14_3">NA()</definedName>
    <definedName name="ProjectName10_15">#N/A</definedName>
    <definedName name="ProjectName10_15_3">NA()</definedName>
    <definedName name="ProjectName10_16">#N/A</definedName>
    <definedName name="ProjectName10_16_1">NA()</definedName>
    <definedName name="ProjectName10_18">#N/A</definedName>
    <definedName name="ProjectName10_18_1">NA()</definedName>
    <definedName name="ProjectName10_19">#N/A</definedName>
    <definedName name="ProjectName10_19_1">NA()</definedName>
    <definedName name="ProjectName10_2">#N/A</definedName>
    <definedName name="ProjectName10_2_3">NA()</definedName>
    <definedName name="ProjectName10_3">#N/A</definedName>
    <definedName name="ProjectName10_3_3">NA()</definedName>
    <definedName name="ProjectName10_40_3">NA()</definedName>
    <definedName name="ProjectName10_41_1">NA()</definedName>
    <definedName name="Projectname2_12">#N/A</definedName>
    <definedName name="Projectname2_12_3">NA()</definedName>
    <definedName name="Projectname2_13">#N/A</definedName>
    <definedName name="Projectname2_13_3">NA()</definedName>
    <definedName name="Projectname2_14">#N/A</definedName>
    <definedName name="Projectname2_14_3">NA()</definedName>
    <definedName name="Projectname2_15">#N/A</definedName>
    <definedName name="Projectname2_15_3">NA()</definedName>
    <definedName name="Projectname2_16">#N/A</definedName>
    <definedName name="Projectname2_16_1">NA()</definedName>
    <definedName name="Projectname2_18">#N/A</definedName>
    <definedName name="Projectname2_18_1">NA()</definedName>
    <definedName name="Projectname2_19">#N/A</definedName>
    <definedName name="Projectname2_19_1">NA()</definedName>
    <definedName name="Projectname2_2">#N/A</definedName>
    <definedName name="Projectname2_2_3">NA()</definedName>
    <definedName name="Projectname2_3">#N/A</definedName>
    <definedName name="Projectname2_3_3">NA()</definedName>
    <definedName name="Projectname2_40_3">NA()</definedName>
    <definedName name="Projectname2_41_1">NA()</definedName>
    <definedName name="Projectname3_12">#N/A</definedName>
    <definedName name="Projectname3_12_3">NA()</definedName>
    <definedName name="Projectname3_13">#N/A</definedName>
    <definedName name="Projectname3_13_3">NA()</definedName>
    <definedName name="Projectname3_14">#N/A</definedName>
    <definedName name="Projectname3_14_3">NA()</definedName>
    <definedName name="Projectname3_15">#N/A</definedName>
    <definedName name="Projectname3_15_3">NA()</definedName>
    <definedName name="Projectname3_16">#N/A</definedName>
    <definedName name="Projectname3_16_1">NA()</definedName>
    <definedName name="Projectname3_18">#N/A</definedName>
    <definedName name="Projectname3_18_1">NA()</definedName>
    <definedName name="Projectname3_19">#N/A</definedName>
    <definedName name="Projectname3_19_1">NA()</definedName>
    <definedName name="Projectname3_2">#N/A</definedName>
    <definedName name="Projectname3_2_3">NA()</definedName>
    <definedName name="Projectname3_3">#N/A</definedName>
    <definedName name="Projectname3_3_3">NA()</definedName>
    <definedName name="Projectname3_40_3">NA()</definedName>
    <definedName name="Projectname3_41_1">NA()</definedName>
    <definedName name="Projectname4_1">#N/A</definedName>
    <definedName name="Projectname4_1_3">NA()</definedName>
    <definedName name="Projectname4_12">#N/A</definedName>
    <definedName name="Projectname4_12_3">NA()</definedName>
    <definedName name="Projectname4_13">#N/A</definedName>
    <definedName name="Projectname4_13_3">NA()</definedName>
    <definedName name="Projectname4_14">#N/A</definedName>
    <definedName name="Projectname4_14_3">NA()</definedName>
    <definedName name="Projectname4_15">#N/A</definedName>
    <definedName name="Projectname4_15_3">NA()</definedName>
    <definedName name="Projectname4_16">#N/A</definedName>
    <definedName name="Projectname4_16_1">NA()</definedName>
    <definedName name="Projectname4_18">#N/A</definedName>
    <definedName name="Projectname4_18_1">NA()</definedName>
    <definedName name="Projectname4_19">#N/A</definedName>
    <definedName name="Projectname4_19_1">NA()</definedName>
    <definedName name="Projectname4_2">#N/A</definedName>
    <definedName name="Projectname4_2_3">NA()</definedName>
    <definedName name="Projectname4_3">#N/A</definedName>
    <definedName name="Projectname4_3_3">NA()</definedName>
    <definedName name="Projectname4_40_3">NA()</definedName>
    <definedName name="Projectname4_41_1">NA()</definedName>
    <definedName name="Projectname5_1">#N/A</definedName>
    <definedName name="Projectname5_1_3">NA()</definedName>
    <definedName name="Projectname5_12">#N/A</definedName>
    <definedName name="Projectname5_12_3">NA()</definedName>
    <definedName name="Projectname5_13">#N/A</definedName>
    <definedName name="Projectname5_13_3">NA()</definedName>
    <definedName name="Projectname5_14">#N/A</definedName>
    <definedName name="Projectname5_14_3">NA()</definedName>
    <definedName name="Projectname5_15">#N/A</definedName>
    <definedName name="Projectname5_15_3">NA()</definedName>
    <definedName name="Projectname5_16">#N/A</definedName>
    <definedName name="Projectname5_16_1">NA()</definedName>
    <definedName name="Projectname5_18">#N/A</definedName>
    <definedName name="Projectname5_18_1">NA()</definedName>
    <definedName name="Projectname5_19">#N/A</definedName>
    <definedName name="Projectname5_19_1">NA()</definedName>
    <definedName name="Projectname5_2">#N/A</definedName>
    <definedName name="Projectname5_2_3">NA()</definedName>
    <definedName name="Projectname5_3">#N/A</definedName>
    <definedName name="Projectname5_3_3">NA()</definedName>
    <definedName name="Projectname5_40_3">NA()</definedName>
    <definedName name="Projectname5_41_1">NA()</definedName>
    <definedName name="Projectname6_1">#N/A</definedName>
    <definedName name="Projectname6_1_3">NA()</definedName>
    <definedName name="Projectname6_12">#N/A</definedName>
    <definedName name="Projectname6_12_3">NA()</definedName>
    <definedName name="Projectname6_13">#N/A</definedName>
    <definedName name="Projectname6_13_3">NA()</definedName>
    <definedName name="Projectname6_14">#N/A</definedName>
    <definedName name="Projectname6_14_3">NA()</definedName>
    <definedName name="Projectname6_15">#N/A</definedName>
    <definedName name="Projectname6_15_3">NA()</definedName>
    <definedName name="Projectname6_16">#N/A</definedName>
    <definedName name="Projectname6_16_1">NA()</definedName>
    <definedName name="Projectname6_18">#N/A</definedName>
    <definedName name="Projectname6_18_1">NA()</definedName>
    <definedName name="Projectname6_19">#N/A</definedName>
    <definedName name="Projectname6_19_1">NA()</definedName>
    <definedName name="Projectname6_2">#N/A</definedName>
    <definedName name="Projectname6_2_3">NA()</definedName>
    <definedName name="Projectname6_3">#N/A</definedName>
    <definedName name="Projectname6_3_3">NA()</definedName>
    <definedName name="Projectname6_40_3">NA()</definedName>
    <definedName name="Projectname6_41_1">NA()</definedName>
    <definedName name="Projectname7_1">#N/A</definedName>
    <definedName name="Projectname7_1_3">NA()</definedName>
    <definedName name="Projectname7_12">#N/A</definedName>
    <definedName name="Projectname7_12_3">NA()</definedName>
    <definedName name="Projectname7_13">#N/A</definedName>
    <definedName name="Projectname7_13_3">NA()</definedName>
    <definedName name="Projectname7_14">#N/A</definedName>
    <definedName name="Projectname7_14_3">NA()</definedName>
    <definedName name="Projectname7_15">#N/A</definedName>
    <definedName name="Projectname7_15_3">NA()</definedName>
    <definedName name="Projectname7_16">#N/A</definedName>
    <definedName name="Projectname7_16_1">NA()</definedName>
    <definedName name="Projectname7_18">#N/A</definedName>
    <definedName name="Projectname7_18_1">NA()</definedName>
    <definedName name="Projectname7_19">#N/A</definedName>
    <definedName name="Projectname7_19_1">NA()</definedName>
    <definedName name="Projectname7_2">#N/A</definedName>
    <definedName name="Projectname7_2_3">NA()</definedName>
    <definedName name="Projectname7_3">#N/A</definedName>
    <definedName name="Projectname7_3_3">NA()</definedName>
    <definedName name="Projectname7_40_3">NA()</definedName>
    <definedName name="Projectname7_41_1">NA()</definedName>
    <definedName name="Projectname8_1">#N/A</definedName>
    <definedName name="Projectname8_1_3">NA()</definedName>
    <definedName name="Projectname8_12">#N/A</definedName>
    <definedName name="Projectname8_12_3">NA()</definedName>
    <definedName name="Projectname8_13">#N/A</definedName>
    <definedName name="Projectname8_13_3">NA()</definedName>
    <definedName name="Projectname8_14">#N/A</definedName>
    <definedName name="Projectname8_14_3">NA()</definedName>
    <definedName name="Projectname8_15">#N/A</definedName>
    <definedName name="Projectname8_15_3">NA()</definedName>
    <definedName name="Projectname8_16">#N/A</definedName>
    <definedName name="Projectname8_16_1">NA()</definedName>
    <definedName name="Projectname8_18">#N/A</definedName>
    <definedName name="Projectname8_18_1">NA()</definedName>
    <definedName name="Projectname8_19">#N/A</definedName>
    <definedName name="Projectname8_19_1">NA()</definedName>
    <definedName name="Projectname8_2">#N/A</definedName>
    <definedName name="Projectname8_2_3">NA()</definedName>
    <definedName name="Projectname8_3">#N/A</definedName>
    <definedName name="Projectname8_3_3">NA()</definedName>
    <definedName name="Projectname8_40_3">NA()</definedName>
    <definedName name="Projectname8_41_1">NA()</definedName>
    <definedName name="ProjectName9_1">#N/A</definedName>
    <definedName name="ProjectName9_1_3">NA()</definedName>
    <definedName name="ProjectName9_12">#N/A</definedName>
    <definedName name="ProjectName9_12_3">NA()</definedName>
    <definedName name="ProjectName9_13">#N/A</definedName>
    <definedName name="ProjectName9_13_3">NA()</definedName>
    <definedName name="ProjectName9_14">#N/A</definedName>
    <definedName name="ProjectName9_14_3">NA()</definedName>
    <definedName name="ProjectName9_15">#N/A</definedName>
    <definedName name="ProjectName9_15_3">NA()</definedName>
    <definedName name="ProjectName9_16">#N/A</definedName>
    <definedName name="ProjectName9_16_1">NA()</definedName>
    <definedName name="ProjectName9_18">#N/A</definedName>
    <definedName name="ProjectName9_18_1">NA()</definedName>
    <definedName name="ProjectName9_19">#N/A</definedName>
    <definedName name="ProjectName9_19_1">NA()</definedName>
    <definedName name="ProjectName9_2">#N/A</definedName>
    <definedName name="ProjectName9_2_3">NA()</definedName>
    <definedName name="ProjectName9_3">#N/A</definedName>
    <definedName name="ProjectName9_3_3">NA()</definedName>
    <definedName name="ProjectName9_40_3">NA()</definedName>
    <definedName name="ProjectName9_41_1">NA()</definedName>
    <definedName name="Projectopen1_12">#N/A</definedName>
    <definedName name="Projectopen1_12_3">NA()</definedName>
    <definedName name="Projectopen1_13">#N/A</definedName>
    <definedName name="Projectopen1_13_3">NA()</definedName>
    <definedName name="Projectopen1_14">#N/A</definedName>
    <definedName name="Projectopen1_14_3">NA()</definedName>
    <definedName name="Projectopen1_15">#N/A</definedName>
    <definedName name="Projectopen1_15_3">NA()</definedName>
    <definedName name="Projectopen1_16">#N/A</definedName>
    <definedName name="Projectopen1_16_1">NA()</definedName>
    <definedName name="Projectopen1_18">#N/A</definedName>
    <definedName name="Projectopen1_18_1">NA()</definedName>
    <definedName name="Projectopen1_19">#N/A</definedName>
    <definedName name="Projectopen1_19_1">NA()</definedName>
    <definedName name="Projectopen1_2">#N/A</definedName>
    <definedName name="Projectopen1_2_3">NA()</definedName>
    <definedName name="Projectopen1_3">#N/A</definedName>
    <definedName name="Projectopen1_3_3">NA()</definedName>
    <definedName name="Projectopen1_40_3">NA()</definedName>
    <definedName name="Projectopen1_41_1">NA()</definedName>
    <definedName name="Projectopen10_1">#N/A</definedName>
    <definedName name="Projectopen10_1_3">NA()</definedName>
    <definedName name="Projectopen10_12">#N/A</definedName>
    <definedName name="Projectopen10_12_3">NA()</definedName>
    <definedName name="Projectopen10_13">#N/A</definedName>
    <definedName name="Projectopen10_13_3">NA()</definedName>
    <definedName name="Projectopen10_14">#N/A</definedName>
    <definedName name="Projectopen10_14_3">NA()</definedName>
    <definedName name="Projectopen10_15">#N/A</definedName>
    <definedName name="Projectopen10_15_3">NA()</definedName>
    <definedName name="Projectopen10_16">#N/A</definedName>
    <definedName name="Projectopen10_16_1">NA()</definedName>
    <definedName name="Projectopen10_18">#N/A</definedName>
    <definedName name="Projectopen10_18_1">NA()</definedName>
    <definedName name="Projectopen10_19">#N/A</definedName>
    <definedName name="Projectopen10_19_1">NA()</definedName>
    <definedName name="Projectopen10_2">#N/A</definedName>
    <definedName name="Projectopen10_2_3">NA()</definedName>
    <definedName name="Projectopen10_3">#N/A</definedName>
    <definedName name="Projectopen10_3_3">NA()</definedName>
    <definedName name="Projectopen10_40_3">NA()</definedName>
    <definedName name="Projectopen10_41_1">NA()</definedName>
    <definedName name="Projectopen2_12">#N/A</definedName>
    <definedName name="Projectopen2_12_3">NA()</definedName>
    <definedName name="Projectopen2_13">#N/A</definedName>
    <definedName name="Projectopen2_13_3">NA()</definedName>
    <definedName name="Projectopen2_14">#N/A</definedName>
    <definedName name="Projectopen2_14_3">NA()</definedName>
    <definedName name="Projectopen2_15">#N/A</definedName>
    <definedName name="Projectopen2_15_3">NA()</definedName>
    <definedName name="Projectopen2_16">#N/A</definedName>
    <definedName name="Projectopen2_16_1">NA()</definedName>
    <definedName name="Projectopen2_18">#N/A</definedName>
    <definedName name="Projectopen2_18_1">NA()</definedName>
    <definedName name="Projectopen2_19">#N/A</definedName>
    <definedName name="Projectopen2_19_1">NA()</definedName>
    <definedName name="Projectopen2_2">#N/A</definedName>
    <definedName name="Projectopen2_2_3">NA()</definedName>
    <definedName name="Projectopen2_3">#N/A</definedName>
    <definedName name="Projectopen2_3_3">NA()</definedName>
    <definedName name="Projectopen2_40_3">NA()</definedName>
    <definedName name="Projectopen2_41_1">NA()</definedName>
    <definedName name="Projectopen3_12">#N/A</definedName>
    <definedName name="Projectopen3_12_3">NA()</definedName>
    <definedName name="Projectopen3_13">#N/A</definedName>
    <definedName name="Projectopen3_13_3">NA()</definedName>
    <definedName name="Projectopen3_14">#N/A</definedName>
    <definedName name="Projectopen3_14_3">NA()</definedName>
    <definedName name="Projectopen3_15">#N/A</definedName>
    <definedName name="Projectopen3_15_3">NA()</definedName>
    <definedName name="Projectopen3_16">#N/A</definedName>
    <definedName name="Projectopen3_16_1">NA()</definedName>
    <definedName name="Projectopen3_18">#N/A</definedName>
    <definedName name="Projectopen3_18_1">NA()</definedName>
    <definedName name="Projectopen3_19">#N/A</definedName>
    <definedName name="Projectopen3_19_1">NA()</definedName>
    <definedName name="Projectopen3_2">#N/A</definedName>
    <definedName name="Projectopen3_2_3">NA()</definedName>
    <definedName name="Projectopen3_3">#N/A</definedName>
    <definedName name="Projectopen3_3_3">NA()</definedName>
    <definedName name="Projectopen3_40_3">NA()</definedName>
    <definedName name="Projectopen3_41_1">NA()</definedName>
    <definedName name="Projectopen4_1">#N/A</definedName>
    <definedName name="Projectopen4_1_3">NA()</definedName>
    <definedName name="Projectopen4_12">#N/A</definedName>
    <definedName name="Projectopen4_12_3">NA()</definedName>
    <definedName name="Projectopen4_13">#N/A</definedName>
    <definedName name="Projectopen4_13_3">NA()</definedName>
    <definedName name="Projectopen4_14">#N/A</definedName>
    <definedName name="Projectopen4_14_3">NA()</definedName>
    <definedName name="Projectopen4_15">#N/A</definedName>
    <definedName name="Projectopen4_15_3">NA()</definedName>
    <definedName name="Projectopen4_16">#N/A</definedName>
    <definedName name="Projectopen4_16_1">NA()</definedName>
    <definedName name="Projectopen4_18">#N/A</definedName>
    <definedName name="Projectopen4_18_1">NA()</definedName>
    <definedName name="Projectopen4_19">#N/A</definedName>
    <definedName name="Projectopen4_19_1">NA()</definedName>
    <definedName name="Projectopen4_2">#N/A</definedName>
    <definedName name="Projectopen4_2_3">NA()</definedName>
    <definedName name="Projectopen4_3">#N/A</definedName>
    <definedName name="Projectopen4_3_3">NA()</definedName>
    <definedName name="Projectopen4_40_3">NA()</definedName>
    <definedName name="Projectopen4_41_1">NA()</definedName>
    <definedName name="Projectopen5_1">#N/A</definedName>
    <definedName name="Projectopen5_1_3">NA()</definedName>
    <definedName name="Projectopen5_12">#N/A</definedName>
    <definedName name="Projectopen5_12_3">NA()</definedName>
    <definedName name="Projectopen5_13">#N/A</definedName>
    <definedName name="Projectopen5_13_3">NA()</definedName>
    <definedName name="Projectopen5_14">#N/A</definedName>
    <definedName name="Projectopen5_14_3">NA()</definedName>
    <definedName name="Projectopen5_15">#N/A</definedName>
    <definedName name="Projectopen5_15_3">NA()</definedName>
    <definedName name="Projectopen5_16">#N/A</definedName>
    <definedName name="Projectopen5_16_1">NA()</definedName>
    <definedName name="Projectopen5_18">#N/A</definedName>
    <definedName name="Projectopen5_18_1">NA()</definedName>
    <definedName name="Projectopen5_19">#N/A</definedName>
    <definedName name="Projectopen5_19_1">NA()</definedName>
    <definedName name="Projectopen5_2">#N/A</definedName>
    <definedName name="Projectopen5_2_3">NA()</definedName>
    <definedName name="Projectopen5_3">#N/A</definedName>
    <definedName name="Projectopen5_3_3">NA()</definedName>
    <definedName name="Projectopen5_40_3">NA()</definedName>
    <definedName name="Projectopen5_41_1">NA()</definedName>
    <definedName name="Projectopen6_1">#N/A</definedName>
    <definedName name="Projectopen6_1_3">NA()</definedName>
    <definedName name="Projectopen6_12">#N/A</definedName>
    <definedName name="Projectopen6_12_3">NA()</definedName>
    <definedName name="Projectopen6_13">#N/A</definedName>
    <definedName name="Projectopen6_13_3">NA()</definedName>
    <definedName name="Projectopen6_14">#N/A</definedName>
    <definedName name="Projectopen6_14_3">NA()</definedName>
    <definedName name="Projectopen6_15">#N/A</definedName>
    <definedName name="Projectopen6_15_3">NA()</definedName>
    <definedName name="Projectopen6_16">#N/A</definedName>
    <definedName name="Projectopen6_16_1">NA()</definedName>
    <definedName name="Projectopen6_18">#N/A</definedName>
    <definedName name="Projectopen6_18_1">NA()</definedName>
    <definedName name="Projectopen6_19">#N/A</definedName>
    <definedName name="Projectopen6_19_1">NA()</definedName>
    <definedName name="Projectopen6_2">#N/A</definedName>
    <definedName name="Projectopen6_2_3">NA()</definedName>
    <definedName name="Projectopen6_3">#N/A</definedName>
    <definedName name="Projectopen6_3_3">NA()</definedName>
    <definedName name="Projectopen6_40_3">NA()</definedName>
    <definedName name="Projectopen6_41_1">NA()</definedName>
    <definedName name="Projectopen7_1">#N/A</definedName>
    <definedName name="Projectopen7_1_3">NA()</definedName>
    <definedName name="Projectopen7_12">#N/A</definedName>
    <definedName name="Projectopen7_12_3">NA()</definedName>
    <definedName name="Projectopen7_13">#N/A</definedName>
    <definedName name="Projectopen7_13_3">NA()</definedName>
    <definedName name="Projectopen7_14">#N/A</definedName>
    <definedName name="Projectopen7_14_3">NA()</definedName>
    <definedName name="Projectopen7_15">#N/A</definedName>
    <definedName name="Projectopen7_15_3">NA()</definedName>
    <definedName name="Projectopen7_16">#N/A</definedName>
    <definedName name="Projectopen7_16_1">NA()</definedName>
    <definedName name="Projectopen7_18">#N/A</definedName>
    <definedName name="Projectopen7_18_1">NA()</definedName>
    <definedName name="Projectopen7_19">#N/A</definedName>
    <definedName name="Projectopen7_19_1">NA()</definedName>
    <definedName name="Projectopen7_2">#N/A</definedName>
    <definedName name="Projectopen7_2_3">NA()</definedName>
    <definedName name="Projectopen7_3">#N/A</definedName>
    <definedName name="Projectopen7_3_3">NA()</definedName>
    <definedName name="Projectopen7_40_3">NA()</definedName>
    <definedName name="Projectopen7_41_1">NA()</definedName>
    <definedName name="Projectopen8_1">#N/A</definedName>
    <definedName name="Projectopen8_1_3">NA()</definedName>
    <definedName name="Projectopen8_12">#N/A</definedName>
    <definedName name="Projectopen8_12_3">NA()</definedName>
    <definedName name="Projectopen8_13">#N/A</definedName>
    <definedName name="Projectopen8_13_3">NA()</definedName>
    <definedName name="Projectopen8_14">#N/A</definedName>
    <definedName name="Projectopen8_14_3">NA()</definedName>
    <definedName name="Projectopen8_15">#N/A</definedName>
    <definedName name="Projectopen8_15_3">NA()</definedName>
    <definedName name="Projectopen8_16">#N/A</definedName>
    <definedName name="Projectopen8_16_1">NA()</definedName>
    <definedName name="Projectopen8_18">#N/A</definedName>
    <definedName name="Projectopen8_18_1">NA()</definedName>
    <definedName name="Projectopen8_19">#N/A</definedName>
    <definedName name="Projectopen8_19_1">NA()</definedName>
    <definedName name="Projectopen8_2">#N/A</definedName>
    <definedName name="Projectopen8_2_3">NA()</definedName>
    <definedName name="Projectopen8_3">#N/A</definedName>
    <definedName name="Projectopen8_3_3">NA()</definedName>
    <definedName name="Projectopen8_40_3">NA()</definedName>
    <definedName name="Projectopen8_41_1">NA()</definedName>
    <definedName name="Projectopen9_1">#N/A</definedName>
    <definedName name="Projectopen9_1_3">NA()</definedName>
    <definedName name="Projectopen9_12">#N/A</definedName>
    <definedName name="Projectopen9_12_3">NA()</definedName>
    <definedName name="Projectopen9_13">#N/A</definedName>
    <definedName name="Projectopen9_13_3">NA()</definedName>
    <definedName name="Projectopen9_14">#N/A</definedName>
    <definedName name="Projectopen9_14_3">NA()</definedName>
    <definedName name="Projectopen9_15">#N/A</definedName>
    <definedName name="Projectopen9_15_3">NA()</definedName>
    <definedName name="Projectopen9_16">#N/A</definedName>
    <definedName name="Projectopen9_16_1">NA()</definedName>
    <definedName name="Projectopen9_18">#N/A</definedName>
    <definedName name="Projectopen9_18_1">NA()</definedName>
    <definedName name="Projectopen9_19">#N/A</definedName>
    <definedName name="Projectopen9_19_1">NA()</definedName>
    <definedName name="Projectopen9_2">#N/A</definedName>
    <definedName name="Projectopen9_2_3">NA()</definedName>
    <definedName name="Projectopen9_3">#N/A</definedName>
    <definedName name="Projectopen9_3_3">NA()</definedName>
    <definedName name="Projectopen9_40_3">NA()</definedName>
    <definedName name="Projectopen9_41_1">NA()</definedName>
    <definedName name="Projectownership1_12">#N/A</definedName>
    <definedName name="Projectownership1_12_3">NA()</definedName>
    <definedName name="Projectownership1_13">#N/A</definedName>
    <definedName name="Projectownership1_13_3">NA()</definedName>
    <definedName name="Projectownership1_14">#N/A</definedName>
    <definedName name="Projectownership1_14_3">NA()</definedName>
    <definedName name="Projectownership1_15">#N/A</definedName>
    <definedName name="Projectownership1_15_3">NA()</definedName>
    <definedName name="Projectownership1_16">#N/A</definedName>
    <definedName name="Projectownership1_16_1">NA()</definedName>
    <definedName name="Projectownership1_18">#N/A</definedName>
    <definedName name="Projectownership1_18_1">NA()</definedName>
    <definedName name="Projectownership1_19">#N/A</definedName>
    <definedName name="Projectownership1_19_1">NA()</definedName>
    <definedName name="Projectownership1_2">#N/A</definedName>
    <definedName name="Projectownership1_2_3">NA()</definedName>
    <definedName name="Projectownership1_3">#N/A</definedName>
    <definedName name="Projectownership1_3_3">NA()</definedName>
    <definedName name="Projectownership1_40_3">NA()</definedName>
    <definedName name="Projectownership1_41_1">NA()</definedName>
    <definedName name="Projectownership10_1">#N/A</definedName>
    <definedName name="Projectownership10_1_3">NA()</definedName>
    <definedName name="Projectownership10_12">#N/A</definedName>
    <definedName name="Projectownership10_12_3">NA()</definedName>
    <definedName name="Projectownership10_13">#N/A</definedName>
    <definedName name="Projectownership10_13_3">NA()</definedName>
    <definedName name="Projectownership10_14">#N/A</definedName>
    <definedName name="Projectownership10_14_3">NA()</definedName>
    <definedName name="Projectownership10_15">#N/A</definedName>
    <definedName name="Projectownership10_15_3">NA()</definedName>
    <definedName name="Projectownership10_16">#N/A</definedName>
    <definedName name="Projectownership10_16_1">NA()</definedName>
    <definedName name="Projectownership10_18">#N/A</definedName>
    <definedName name="Projectownership10_18_1">NA()</definedName>
    <definedName name="Projectownership10_19">#N/A</definedName>
    <definedName name="Projectownership10_19_1">NA()</definedName>
    <definedName name="Projectownership10_2">#N/A</definedName>
    <definedName name="Projectownership10_2_3">NA()</definedName>
    <definedName name="Projectownership10_3">#N/A</definedName>
    <definedName name="Projectownership10_3_3">NA()</definedName>
    <definedName name="Projectownership10_40_3">NA()</definedName>
    <definedName name="Projectownership10_41_1">NA()</definedName>
    <definedName name="Projectownership2_12">#N/A</definedName>
    <definedName name="Projectownership2_12_3">NA()</definedName>
    <definedName name="Projectownership2_13">#N/A</definedName>
    <definedName name="Projectownership2_13_3">NA()</definedName>
    <definedName name="Projectownership2_14">#N/A</definedName>
    <definedName name="Projectownership2_14_3">NA()</definedName>
    <definedName name="Projectownership2_15">#N/A</definedName>
    <definedName name="Projectownership2_15_3">NA()</definedName>
    <definedName name="Projectownership2_16">#N/A</definedName>
    <definedName name="Projectownership2_16_1">NA()</definedName>
    <definedName name="Projectownership2_18">#N/A</definedName>
    <definedName name="Projectownership2_18_1">NA()</definedName>
    <definedName name="Projectownership2_19">#N/A</definedName>
    <definedName name="Projectownership2_19_1">NA()</definedName>
    <definedName name="Projectownership2_2">#N/A</definedName>
    <definedName name="Projectownership2_2_3">NA()</definedName>
    <definedName name="Projectownership2_3">#N/A</definedName>
    <definedName name="Projectownership2_3_3">NA()</definedName>
    <definedName name="Projectownership2_40_3">NA()</definedName>
    <definedName name="Projectownership2_41_1">NA()</definedName>
    <definedName name="Projectownership3_12">#N/A</definedName>
    <definedName name="Projectownership3_12_3">NA()</definedName>
    <definedName name="Projectownership3_13">#N/A</definedName>
    <definedName name="Projectownership3_13_3">NA()</definedName>
    <definedName name="Projectownership3_14">#N/A</definedName>
    <definedName name="Projectownership3_14_3">NA()</definedName>
    <definedName name="Projectownership3_15">#N/A</definedName>
    <definedName name="Projectownership3_15_3">NA()</definedName>
    <definedName name="Projectownership3_16">#N/A</definedName>
    <definedName name="Projectownership3_16_1">NA()</definedName>
    <definedName name="Projectownership3_18">#N/A</definedName>
    <definedName name="Projectownership3_18_1">NA()</definedName>
    <definedName name="Projectownership3_19">#N/A</definedName>
    <definedName name="Projectownership3_19_1">NA()</definedName>
    <definedName name="Projectownership3_2">#N/A</definedName>
    <definedName name="Projectownership3_2_3">NA()</definedName>
    <definedName name="Projectownership3_3">#N/A</definedName>
    <definedName name="Projectownership3_3_3">NA()</definedName>
    <definedName name="Projectownership3_40_3">NA()</definedName>
    <definedName name="Projectownership3_41_1">NA()</definedName>
    <definedName name="Projectownership4_1">#N/A</definedName>
    <definedName name="Projectownership4_1_3">NA()</definedName>
    <definedName name="Projectownership4_12">#N/A</definedName>
    <definedName name="Projectownership4_12_3">NA()</definedName>
    <definedName name="Projectownership4_13">#N/A</definedName>
    <definedName name="Projectownership4_13_3">NA()</definedName>
    <definedName name="Projectownership4_14">#N/A</definedName>
    <definedName name="Projectownership4_14_3">NA()</definedName>
    <definedName name="Projectownership4_15">#N/A</definedName>
    <definedName name="Projectownership4_15_3">NA()</definedName>
    <definedName name="Projectownership4_16">#N/A</definedName>
    <definedName name="Projectownership4_16_1">NA()</definedName>
    <definedName name="Projectownership4_18">#N/A</definedName>
    <definedName name="Projectownership4_18_1">NA()</definedName>
    <definedName name="Projectownership4_19">#N/A</definedName>
    <definedName name="Projectownership4_19_1">NA()</definedName>
    <definedName name="Projectownership4_2">#N/A</definedName>
    <definedName name="Projectownership4_2_3">NA()</definedName>
    <definedName name="Projectownership4_3">#N/A</definedName>
    <definedName name="Projectownership4_3_3">NA()</definedName>
    <definedName name="Projectownership4_40_3">NA()</definedName>
    <definedName name="Projectownership4_41_1">NA()</definedName>
    <definedName name="Projectownership5_1">#N/A</definedName>
    <definedName name="Projectownership5_1_3">NA()</definedName>
    <definedName name="Projectownership5_12">#N/A</definedName>
    <definedName name="Projectownership5_12_3">NA()</definedName>
    <definedName name="Projectownership5_13">#N/A</definedName>
    <definedName name="Projectownership5_13_3">NA()</definedName>
    <definedName name="Projectownership5_14">#N/A</definedName>
    <definedName name="Projectownership5_14_3">NA()</definedName>
    <definedName name="Projectownership5_15">#N/A</definedName>
    <definedName name="Projectownership5_15_3">NA()</definedName>
    <definedName name="Projectownership5_16">#N/A</definedName>
    <definedName name="Projectownership5_16_1">NA()</definedName>
    <definedName name="Projectownership5_18">#N/A</definedName>
    <definedName name="Projectownership5_18_1">NA()</definedName>
    <definedName name="Projectownership5_19">#N/A</definedName>
    <definedName name="Projectownership5_19_1">NA()</definedName>
    <definedName name="Projectownership5_2">#N/A</definedName>
    <definedName name="Projectownership5_2_3">NA()</definedName>
    <definedName name="Projectownership5_3">#N/A</definedName>
    <definedName name="Projectownership5_3_3">NA()</definedName>
    <definedName name="Projectownership5_40_3">NA()</definedName>
    <definedName name="Projectownership5_41_1">NA()</definedName>
    <definedName name="Projectownership6_1">#N/A</definedName>
    <definedName name="Projectownership6_1_3">NA()</definedName>
    <definedName name="Projectownership6_12">#N/A</definedName>
    <definedName name="Projectownership6_12_3">NA()</definedName>
    <definedName name="Projectownership6_13">#N/A</definedName>
    <definedName name="Projectownership6_13_3">NA()</definedName>
    <definedName name="Projectownership6_14">#N/A</definedName>
    <definedName name="Projectownership6_14_3">NA()</definedName>
    <definedName name="Projectownership6_15">#N/A</definedName>
    <definedName name="Projectownership6_15_3">NA()</definedName>
    <definedName name="Projectownership6_16">#N/A</definedName>
    <definedName name="Projectownership6_16_1">NA()</definedName>
    <definedName name="Projectownership6_18">#N/A</definedName>
    <definedName name="Projectownership6_18_1">NA()</definedName>
    <definedName name="Projectownership6_19">#N/A</definedName>
    <definedName name="Projectownership6_19_1">NA()</definedName>
    <definedName name="Projectownership6_2">#N/A</definedName>
    <definedName name="Projectownership6_2_3">NA()</definedName>
    <definedName name="Projectownership6_3">#N/A</definedName>
    <definedName name="Projectownership6_3_3">NA()</definedName>
    <definedName name="Projectownership6_40_3">NA()</definedName>
    <definedName name="Projectownership6_41_1">NA()</definedName>
    <definedName name="Projectownership7_1">#N/A</definedName>
    <definedName name="Projectownership7_1_3">NA()</definedName>
    <definedName name="Projectownership7_12">#N/A</definedName>
    <definedName name="Projectownership7_12_3">NA()</definedName>
    <definedName name="Projectownership7_13">#N/A</definedName>
    <definedName name="Projectownership7_13_3">NA()</definedName>
    <definedName name="Projectownership7_14">#N/A</definedName>
    <definedName name="Projectownership7_14_3">NA()</definedName>
    <definedName name="Projectownership7_15">#N/A</definedName>
    <definedName name="Projectownership7_15_3">NA()</definedName>
    <definedName name="Projectownership7_16">#N/A</definedName>
    <definedName name="Projectownership7_16_1">NA()</definedName>
    <definedName name="Projectownership7_18">#N/A</definedName>
    <definedName name="Projectownership7_18_1">NA()</definedName>
    <definedName name="Projectownership7_19">#N/A</definedName>
    <definedName name="Projectownership7_19_1">NA()</definedName>
    <definedName name="Projectownership7_2">#N/A</definedName>
    <definedName name="Projectownership7_2_3">NA()</definedName>
    <definedName name="Projectownership7_3">#N/A</definedName>
    <definedName name="Projectownership7_3_3">NA()</definedName>
    <definedName name="Projectownership7_40_3">NA()</definedName>
    <definedName name="Projectownership7_41_1">NA()</definedName>
    <definedName name="Projectownership8_1">#N/A</definedName>
    <definedName name="Projectownership8_1_3">NA()</definedName>
    <definedName name="Projectownership8_12">#N/A</definedName>
    <definedName name="Projectownership8_12_3">NA()</definedName>
    <definedName name="Projectownership8_13">#N/A</definedName>
    <definedName name="Projectownership8_13_3">NA()</definedName>
    <definedName name="Projectownership8_14">#N/A</definedName>
    <definedName name="Projectownership8_14_3">NA()</definedName>
    <definedName name="Projectownership8_15">#N/A</definedName>
    <definedName name="Projectownership8_15_3">NA()</definedName>
    <definedName name="Projectownership8_16">#N/A</definedName>
    <definedName name="Projectownership8_16_1">NA()</definedName>
    <definedName name="Projectownership8_18">#N/A</definedName>
    <definedName name="Projectownership8_18_1">NA()</definedName>
    <definedName name="Projectownership8_19">#N/A</definedName>
    <definedName name="Projectownership8_19_1">NA()</definedName>
    <definedName name="Projectownership8_2">#N/A</definedName>
    <definedName name="Projectownership8_2_3">NA()</definedName>
    <definedName name="Projectownership8_3">#N/A</definedName>
    <definedName name="Projectownership8_3_3">NA()</definedName>
    <definedName name="Projectownership8_40_3">NA()</definedName>
    <definedName name="Projectownership8_41_1">NA()</definedName>
    <definedName name="Projectownership9_1">#N/A</definedName>
    <definedName name="Projectownership9_1_3">NA()</definedName>
    <definedName name="Projectownership9_12">#N/A</definedName>
    <definedName name="Projectownership9_12_3">NA()</definedName>
    <definedName name="Projectownership9_13">#N/A</definedName>
    <definedName name="Projectownership9_13_3">NA()</definedName>
    <definedName name="Projectownership9_14">#N/A</definedName>
    <definedName name="Projectownership9_14_3">NA()</definedName>
    <definedName name="Projectownership9_15">#N/A</definedName>
    <definedName name="Projectownership9_15_3">NA()</definedName>
    <definedName name="Projectownership9_16">#N/A</definedName>
    <definedName name="Projectownership9_16_1">NA()</definedName>
    <definedName name="Projectownership9_18">#N/A</definedName>
    <definedName name="Projectownership9_18_1">NA()</definedName>
    <definedName name="Projectownership9_19">#N/A</definedName>
    <definedName name="Projectownership9_19_1">NA()</definedName>
    <definedName name="Projectownership9_2">#N/A</definedName>
    <definedName name="Projectownership9_2_3">NA()</definedName>
    <definedName name="Projectownership9_3">#N/A</definedName>
    <definedName name="Projectownership9_3_3">NA()</definedName>
    <definedName name="Projectownership9_40_3">NA()</definedName>
    <definedName name="Projectownership9_41_1">NA()</definedName>
    <definedName name="ProjectSqm1_12">#N/A</definedName>
    <definedName name="ProjectSqm1_12_3">NA()</definedName>
    <definedName name="ProjectSqm1_13">#N/A</definedName>
    <definedName name="ProjectSqm1_13_3">NA()</definedName>
    <definedName name="ProjectSqm1_14">#N/A</definedName>
    <definedName name="ProjectSqm1_14_3">NA()</definedName>
    <definedName name="ProjectSqm1_15">#N/A</definedName>
    <definedName name="ProjectSqm1_15_3">NA()</definedName>
    <definedName name="ProjectSqm1_16">#N/A</definedName>
    <definedName name="ProjectSqm1_16_1">NA()</definedName>
    <definedName name="ProjectSqm1_18">#N/A</definedName>
    <definedName name="ProjectSqm1_18_1">NA()</definedName>
    <definedName name="ProjectSqm1_19">#N/A</definedName>
    <definedName name="ProjectSqm1_19_1">NA()</definedName>
    <definedName name="ProjectSqm1_2">#N/A</definedName>
    <definedName name="ProjectSqm1_2_3">NA()</definedName>
    <definedName name="ProjectSqm1_3">#N/A</definedName>
    <definedName name="ProjectSqm1_3_3">NA()</definedName>
    <definedName name="ProjectSqm1_40_3">NA()</definedName>
    <definedName name="ProjectSqm1_41_1">NA()</definedName>
    <definedName name="ProjectSqm10_1">#N/A</definedName>
    <definedName name="ProjectSqm10_1_3">NA()</definedName>
    <definedName name="ProjectSqm10_12">#N/A</definedName>
    <definedName name="ProjectSqm10_12_3">NA()</definedName>
    <definedName name="ProjectSqm10_13">#N/A</definedName>
    <definedName name="ProjectSqm10_13_3">NA()</definedName>
    <definedName name="ProjectSqm10_14">#N/A</definedName>
    <definedName name="ProjectSqm10_14_3">NA()</definedName>
    <definedName name="ProjectSqm10_15">#N/A</definedName>
    <definedName name="ProjectSqm10_15_3">NA()</definedName>
    <definedName name="ProjectSqm10_16">#N/A</definedName>
    <definedName name="ProjectSqm10_16_1">NA()</definedName>
    <definedName name="ProjectSqm10_18">#N/A</definedName>
    <definedName name="ProjectSqm10_18_1">NA()</definedName>
    <definedName name="ProjectSqm10_19">#N/A</definedName>
    <definedName name="ProjectSqm10_19_1">NA()</definedName>
    <definedName name="ProjectSqm10_2">#N/A</definedName>
    <definedName name="ProjectSqm10_2_3">NA()</definedName>
    <definedName name="ProjectSqm10_3">#N/A</definedName>
    <definedName name="ProjectSqm10_3_3">NA()</definedName>
    <definedName name="ProjectSqm10_40_3">NA()</definedName>
    <definedName name="ProjectSqm10_41_1">NA()</definedName>
    <definedName name="ProjectSqm2_12">#N/A</definedName>
    <definedName name="ProjectSqm2_12_3">NA()</definedName>
    <definedName name="ProjectSqm2_13">#N/A</definedName>
    <definedName name="ProjectSqm2_13_3">NA()</definedName>
    <definedName name="ProjectSqm2_14">#N/A</definedName>
    <definedName name="ProjectSqm2_14_3">NA()</definedName>
    <definedName name="ProjectSqm2_15">#N/A</definedName>
    <definedName name="ProjectSqm2_15_3">NA()</definedName>
    <definedName name="ProjectSqm2_16">#N/A</definedName>
    <definedName name="ProjectSqm2_16_1">NA()</definedName>
    <definedName name="ProjectSqm2_18">#N/A</definedName>
    <definedName name="ProjectSqm2_18_1">NA()</definedName>
    <definedName name="ProjectSqm2_19">#N/A</definedName>
    <definedName name="ProjectSqm2_19_1">NA()</definedName>
    <definedName name="ProjectSqm2_2">#N/A</definedName>
    <definedName name="ProjectSqm2_2_3">NA()</definedName>
    <definedName name="ProjectSqm2_3">#N/A</definedName>
    <definedName name="ProjectSqm2_3_3">NA()</definedName>
    <definedName name="ProjectSqm2_40_3">NA()</definedName>
    <definedName name="ProjectSqm2_41_1">NA()</definedName>
    <definedName name="ProjectSqm3_12">#N/A</definedName>
    <definedName name="ProjectSqm3_12_3">NA()</definedName>
    <definedName name="ProjectSqm3_13">#N/A</definedName>
    <definedName name="ProjectSqm3_13_3">NA()</definedName>
    <definedName name="ProjectSqm3_14">#N/A</definedName>
    <definedName name="ProjectSqm3_14_3">NA()</definedName>
    <definedName name="ProjectSqm3_15">#N/A</definedName>
    <definedName name="ProjectSqm3_15_3">NA()</definedName>
    <definedName name="ProjectSqm3_16">#N/A</definedName>
    <definedName name="ProjectSqm3_16_1">NA()</definedName>
    <definedName name="ProjectSqm3_18">#N/A</definedName>
    <definedName name="ProjectSqm3_18_1">NA()</definedName>
    <definedName name="ProjectSqm3_19">#N/A</definedName>
    <definedName name="ProjectSqm3_19_1">NA()</definedName>
    <definedName name="ProjectSqm3_2">#N/A</definedName>
    <definedName name="ProjectSqm3_2_3">NA()</definedName>
    <definedName name="ProjectSqm3_3">#N/A</definedName>
    <definedName name="ProjectSqm3_3_3">NA()</definedName>
    <definedName name="ProjectSqm3_40_3">NA()</definedName>
    <definedName name="ProjectSqm3_41_1">NA()</definedName>
    <definedName name="ProjectSqm4_1">#N/A</definedName>
    <definedName name="ProjectSqm4_1_3">NA()</definedName>
    <definedName name="ProjectSqm4_12">#N/A</definedName>
    <definedName name="ProjectSqm4_12_3">NA()</definedName>
    <definedName name="ProjectSqm4_13">#N/A</definedName>
    <definedName name="ProjectSqm4_13_3">NA()</definedName>
    <definedName name="ProjectSqm4_14">#N/A</definedName>
    <definedName name="ProjectSqm4_14_3">NA()</definedName>
    <definedName name="ProjectSqm4_15">#N/A</definedName>
    <definedName name="ProjectSqm4_15_3">NA()</definedName>
    <definedName name="ProjectSqm4_16">#N/A</definedName>
    <definedName name="ProjectSqm4_16_1">NA()</definedName>
    <definedName name="ProjectSqm4_18">#N/A</definedName>
    <definedName name="ProjectSqm4_18_1">NA()</definedName>
    <definedName name="ProjectSqm4_19">#N/A</definedName>
    <definedName name="ProjectSqm4_19_1">NA()</definedName>
    <definedName name="ProjectSqm4_2">#N/A</definedName>
    <definedName name="ProjectSqm4_2_3">NA()</definedName>
    <definedName name="ProjectSqm4_3">#N/A</definedName>
    <definedName name="ProjectSqm4_3_3">NA()</definedName>
    <definedName name="ProjectSqm4_40_3">NA()</definedName>
    <definedName name="ProjectSqm4_41_1">NA()</definedName>
    <definedName name="projectsqm5_1">#N/A</definedName>
    <definedName name="projectsqm5_1_3">NA()</definedName>
    <definedName name="projectsqm5_12">#N/A</definedName>
    <definedName name="projectsqm5_12_3">NA()</definedName>
    <definedName name="projectsqm5_13">#N/A</definedName>
    <definedName name="projectsqm5_13_3">NA()</definedName>
    <definedName name="projectsqm5_14">#N/A</definedName>
    <definedName name="projectsqm5_14_3">NA()</definedName>
    <definedName name="projectsqm5_15">#N/A</definedName>
    <definedName name="projectsqm5_15_3">NA()</definedName>
    <definedName name="projectsqm5_16">#N/A</definedName>
    <definedName name="projectsqm5_16_1">NA()</definedName>
    <definedName name="projectsqm5_18">#N/A</definedName>
    <definedName name="projectsqm5_18_1">NA()</definedName>
    <definedName name="projectsqm5_19">#N/A</definedName>
    <definedName name="projectsqm5_19_1">NA()</definedName>
    <definedName name="projectsqm5_2">#N/A</definedName>
    <definedName name="projectsqm5_2_3">NA()</definedName>
    <definedName name="projectsqm5_3">#N/A</definedName>
    <definedName name="projectsqm5_3_3">NA()</definedName>
    <definedName name="projectsqm5_40_3">NA()</definedName>
    <definedName name="projectsqm5_41_1">NA()</definedName>
    <definedName name="ProjectSqm6_1">#N/A</definedName>
    <definedName name="ProjectSqm6_1_3">NA()</definedName>
    <definedName name="ProjectSqm6_12">#N/A</definedName>
    <definedName name="ProjectSqm6_12_3">NA()</definedName>
    <definedName name="ProjectSqm6_13">#N/A</definedName>
    <definedName name="ProjectSqm6_13_3">NA()</definedName>
    <definedName name="ProjectSqm6_14">#N/A</definedName>
    <definedName name="ProjectSqm6_14_3">NA()</definedName>
    <definedName name="ProjectSqm6_15">#N/A</definedName>
    <definedName name="ProjectSqm6_15_3">NA()</definedName>
    <definedName name="ProjectSqm6_16">#N/A</definedName>
    <definedName name="ProjectSqm6_16_1">NA()</definedName>
    <definedName name="ProjectSqm6_18">#N/A</definedName>
    <definedName name="ProjectSqm6_18_1">NA()</definedName>
    <definedName name="ProjectSqm6_19">#N/A</definedName>
    <definedName name="ProjectSqm6_19_1">NA()</definedName>
    <definedName name="ProjectSqm6_2">#N/A</definedName>
    <definedName name="ProjectSqm6_2_3">NA()</definedName>
    <definedName name="ProjectSqm6_3">#N/A</definedName>
    <definedName name="ProjectSqm6_3_3">NA()</definedName>
    <definedName name="ProjectSqm6_40_3">NA()</definedName>
    <definedName name="ProjectSqm6_41_1">NA()</definedName>
    <definedName name="ProjectSqm7_1">#N/A</definedName>
    <definedName name="ProjectSqm7_1_3">NA()</definedName>
    <definedName name="ProjectSqm7_12">#N/A</definedName>
    <definedName name="ProjectSqm7_12_3">NA()</definedName>
    <definedName name="ProjectSqm7_13">#N/A</definedName>
    <definedName name="ProjectSqm7_13_3">NA()</definedName>
    <definedName name="ProjectSqm7_14">#N/A</definedName>
    <definedName name="ProjectSqm7_14_3">NA()</definedName>
    <definedName name="ProjectSqm7_15">#N/A</definedName>
    <definedName name="ProjectSqm7_15_3">NA()</definedName>
    <definedName name="ProjectSqm7_16">#N/A</definedName>
    <definedName name="ProjectSqm7_16_1">NA()</definedName>
    <definedName name="ProjectSqm7_18">#N/A</definedName>
    <definedName name="ProjectSqm7_18_1">NA()</definedName>
    <definedName name="ProjectSqm7_19">#N/A</definedName>
    <definedName name="ProjectSqm7_19_1">NA()</definedName>
    <definedName name="ProjectSqm7_2">#N/A</definedName>
    <definedName name="ProjectSqm7_2_3">NA()</definedName>
    <definedName name="ProjectSqm7_3">#N/A</definedName>
    <definedName name="ProjectSqm7_3_3">NA()</definedName>
    <definedName name="ProjectSqm7_40_3">NA()</definedName>
    <definedName name="ProjectSqm7_41_1">NA()</definedName>
    <definedName name="ProjectSqm8_1">#N/A</definedName>
    <definedName name="ProjectSqm8_1_3">NA()</definedName>
    <definedName name="ProjectSqm8_12">#N/A</definedName>
    <definedName name="ProjectSqm8_12_3">NA()</definedName>
    <definedName name="ProjectSqm8_13">#N/A</definedName>
    <definedName name="ProjectSqm8_13_3">NA()</definedName>
    <definedName name="ProjectSqm8_14">#N/A</definedName>
    <definedName name="ProjectSqm8_14_3">NA()</definedName>
    <definedName name="ProjectSqm8_15">#N/A</definedName>
    <definedName name="ProjectSqm8_15_3">NA()</definedName>
    <definedName name="ProjectSqm8_16">#N/A</definedName>
    <definedName name="ProjectSqm8_16_1">NA()</definedName>
    <definedName name="ProjectSqm8_18">#N/A</definedName>
    <definedName name="ProjectSqm8_18_1">NA()</definedName>
    <definedName name="ProjectSqm8_19">#N/A</definedName>
    <definedName name="ProjectSqm8_19_1">NA()</definedName>
    <definedName name="ProjectSqm8_2">#N/A</definedName>
    <definedName name="ProjectSqm8_2_3">NA()</definedName>
    <definedName name="ProjectSqm8_3">#N/A</definedName>
    <definedName name="ProjectSqm8_3_3">NA()</definedName>
    <definedName name="ProjectSqm8_40_3">NA()</definedName>
    <definedName name="ProjectSqm8_41_1">NA()</definedName>
    <definedName name="ProjectSqm9_1">#N/A</definedName>
    <definedName name="ProjectSqm9_1_3">NA()</definedName>
    <definedName name="ProjectSqm9_12">#N/A</definedName>
    <definedName name="ProjectSqm9_12_3">NA()</definedName>
    <definedName name="ProjectSqm9_13">#N/A</definedName>
    <definedName name="ProjectSqm9_13_3">NA()</definedName>
    <definedName name="ProjectSqm9_14">#N/A</definedName>
    <definedName name="ProjectSqm9_14_3">NA()</definedName>
    <definedName name="ProjectSqm9_15">#N/A</definedName>
    <definedName name="ProjectSqm9_15_3">NA()</definedName>
    <definedName name="ProjectSqm9_16">#N/A</definedName>
    <definedName name="ProjectSqm9_16_1">NA()</definedName>
    <definedName name="ProjectSqm9_18">#N/A</definedName>
    <definedName name="ProjectSqm9_18_1">NA()</definedName>
    <definedName name="ProjectSqm9_19">#N/A</definedName>
    <definedName name="ProjectSqm9_19_1">NA()</definedName>
    <definedName name="ProjectSqm9_2">#N/A</definedName>
    <definedName name="ProjectSqm9_2_3">NA()</definedName>
    <definedName name="ProjectSqm9_3">#N/A</definedName>
    <definedName name="ProjectSqm9_3_3">NA()</definedName>
    <definedName name="ProjectSqm9_40_3">NA()</definedName>
    <definedName name="ProjectSqm9_41_1">NA()</definedName>
    <definedName name="prolinks_88fea543d404427fabbad347ec7d965b" localSheetId="3" hidden="1">#REF!</definedName>
    <definedName name="prolinks_88fea543d404427fabbad347ec7d965b" hidden="1">#REF!</definedName>
    <definedName name="Property">#REF!</definedName>
    <definedName name="příklad">#REF!</definedName>
    <definedName name="PS">{"110300";"115301";"115310";"110303";"118430";"116402";"236003";"218003"}</definedName>
    <definedName name="PSV">#REF!</definedName>
    <definedName name="PSV0">#REF!</definedName>
    <definedName name="PU">{"110300";"115301";"110303";"118430"}</definedName>
    <definedName name="PUB_FileID" hidden="1">"L10004026.xls"</definedName>
    <definedName name="PUB_UserID" hidden="1">"MAYERX"</definedName>
    <definedName name="PY_LE" localSheetId="3">[17]Data!$N$10:$N$3089</definedName>
    <definedName name="PY_LE">#REF!</definedName>
    <definedName name="q" localSheetId="9">#REF!</definedName>
    <definedName name="q" localSheetId="4">#REF!</definedName>
    <definedName name="q">#REF!</definedName>
    <definedName name="qq" localSheetId="10" hidden="1">{"glc1",#N/A,FALSE,"GLC";"glc2",#N/A,FALSE,"GLC";"glc3",#N/A,FALSE,"GLC";"glc4",#N/A,FALSE,"GLC";"glc5",#N/A,FALSE,"GLC"}</definedName>
    <definedName name="qq" localSheetId="9" hidden="1">{"glc1",#N/A,FALSE,"GLC";"glc2",#N/A,FALSE,"GLC";"glc3",#N/A,FALSE,"GLC";"glc4",#N/A,FALSE,"GLC";"glc5",#N/A,FALSE,"GLC"}</definedName>
    <definedName name="qq" localSheetId="11" hidden="1">{"glc1",#N/A,FALSE,"GLC";"glc2",#N/A,FALSE,"GLC";"glc3",#N/A,FALSE,"GLC";"glc4",#N/A,FALSE,"GLC";"glc5",#N/A,FALSE,"GLC"}</definedName>
    <definedName name="qq" localSheetId="3" hidden="1">{"glc1",#N/A,FALSE,"GLC";"glc2",#N/A,FALSE,"GLC";"glc3",#N/A,FALSE,"GLC";"glc4",#N/A,FALSE,"GLC";"glc5",#N/A,FALSE,"GLC"}</definedName>
    <definedName name="qq" hidden="1">{"glc1",#N/A,FALSE,"GLC";"glc2",#N/A,FALSE,"GLC";"glc3",#N/A,FALSE,"GLC";"glc4",#N/A,FALSE,"GLC";"glc5",#N/A,FALSE,"GLC"}</definedName>
    <definedName name="qqqq" localSheetId="10" hidden="1">{"glc1",#N/A,FALSE,"GLC";"glc2",#N/A,FALSE,"GLC";"glc3",#N/A,FALSE,"GLC";"glc4",#N/A,FALSE,"GLC";"glc5",#N/A,FALSE,"GLC"}</definedName>
    <definedName name="qqqq" localSheetId="9" hidden="1">{"glc1",#N/A,FALSE,"GLC";"glc2",#N/A,FALSE,"GLC";"glc3",#N/A,FALSE,"GLC";"glc4",#N/A,FALSE,"GLC";"glc5",#N/A,FALSE,"GLC"}</definedName>
    <definedName name="qqqq" localSheetId="11" hidden="1">{"glc1",#N/A,FALSE,"GLC";"glc2",#N/A,FALSE,"GLC";"glc3",#N/A,FALSE,"GLC";"glc4",#N/A,FALSE,"GLC";"glc5",#N/A,FALSE,"GLC"}</definedName>
    <definedName name="qqqq" localSheetId="3" hidden="1">{"glc1",#N/A,FALSE,"GLC";"glc2",#N/A,FALSE,"GLC";"glc3",#N/A,FALSE,"GLC";"glc4",#N/A,FALSE,"GLC";"glc5",#N/A,FALSE,"GLC"}</definedName>
    <definedName name="qqqq" hidden="1">{"glc1",#N/A,FALSE,"GLC";"glc2",#N/A,FALSE,"GLC";"glc3",#N/A,FALSE,"GLC";"glc4",#N/A,FALSE,"GLC";"glc5",#N/A,FALSE,"GLC"}</definedName>
    <definedName name="qwer" localSheetId="3" hidden="1">#REF!</definedName>
    <definedName name="qwer" hidden="1">#REF!</definedName>
    <definedName name="R_Skup">#REF!</definedName>
    <definedName name="R_Synt">#REF!</definedName>
    <definedName name="R_Trida">#REF!</definedName>
    <definedName name="rate_1">#N/A</definedName>
    <definedName name="rate_1_3">NA()</definedName>
    <definedName name="rate_12">#N/A</definedName>
    <definedName name="rate_12_3">NA()</definedName>
    <definedName name="rate_13">#N/A</definedName>
    <definedName name="rate_13_3">NA()</definedName>
    <definedName name="rate_14">#N/A</definedName>
    <definedName name="rate_14_3">NA()</definedName>
    <definedName name="rate_15">#N/A</definedName>
    <definedName name="rate_15_3">NA()</definedName>
    <definedName name="rate_18">#N/A</definedName>
    <definedName name="rate_18_1">NA()</definedName>
    <definedName name="rate_19">#N/A</definedName>
    <definedName name="rate_19_1">NA()</definedName>
    <definedName name="rate_38">NA()</definedName>
    <definedName name="RawData">#REF!</definedName>
    <definedName name="RD">#REF!</definedName>
    <definedName name="_xlnm.Recorder" localSheetId="10">'311_315'!#REF!</definedName>
    <definedName name="_xlnm.Recorder" localSheetId="9">'Amortizační stupnice-mov.vě'!#REF!</definedName>
    <definedName name="_xlnm.Recorder" localSheetId="3">[23]List3!#REF!</definedName>
    <definedName name="_xlnm.Recorder">#REF!</definedName>
    <definedName name="redo" hidden="1">{#N/A,#N/A,FALSE,"ACQ_GRAPHS";#N/A,#N/A,FALSE,"T_1 GRAPHS";#N/A,#N/A,FALSE,"T_2 GRAPHS";#N/A,#N/A,FALSE,"COMB_GRAPHS"}</definedName>
    <definedName name="redo_1" hidden="1">{#N/A,#N/A,FALSE,"ACQ_GRAPHS";#N/A,#N/A,FALSE,"T_1 GRAPHS";#N/A,#N/A,FALSE,"T_2 GRAPHS";#N/A,#N/A,FALSE,"COMB_GRAPHS"}</definedName>
    <definedName name="redo_1_1" hidden="1">{#N/A,#N/A,FALSE,"ACQ_GRAPHS";#N/A,#N/A,FALSE,"T_1 GRAPHS";#N/A,#N/A,FALSE,"T_2 GRAPHS";#N/A,#N/A,FALSE,"COMB_GRAPHS"}</definedName>
    <definedName name="redo_1_2" hidden="1">{#N/A,#N/A,FALSE,"ACQ_GRAPHS";#N/A,#N/A,FALSE,"T_1 GRAPHS";#N/A,#N/A,FALSE,"T_2 GRAPHS";#N/A,#N/A,FALSE,"COMB_GRAPHS"}</definedName>
    <definedName name="redo_1_3" hidden="1">{#N/A,#N/A,FALSE,"ACQ_GRAPHS";#N/A,#N/A,FALSE,"T_1 GRAPHS";#N/A,#N/A,FALSE,"T_2 GRAPHS";#N/A,#N/A,FALSE,"COMB_GRAPHS"}</definedName>
    <definedName name="redo_1_4" hidden="1">{#N/A,#N/A,FALSE,"ACQ_GRAPHS";#N/A,#N/A,FALSE,"T_1 GRAPHS";#N/A,#N/A,FALSE,"T_2 GRAPHS";#N/A,#N/A,FALSE,"COMB_GRAPHS"}</definedName>
    <definedName name="redo_2" hidden="1">{#N/A,#N/A,FALSE,"ACQ_GRAPHS";#N/A,#N/A,FALSE,"T_1 GRAPHS";#N/A,#N/A,FALSE,"T_2 GRAPHS";#N/A,#N/A,FALSE,"COMB_GRAPHS"}</definedName>
    <definedName name="redo_2_1" hidden="1">{#N/A,#N/A,FALSE,"ACQ_GRAPHS";#N/A,#N/A,FALSE,"T_1 GRAPHS";#N/A,#N/A,FALSE,"T_2 GRAPHS";#N/A,#N/A,FALSE,"COMB_GRAPHS"}</definedName>
    <definedName name="redo_2_2" hidden="1">{#N/A,#N/A,FALSE,"ACQ_GRAPHS";#N/A,#N/A,FALSE,"T_1 GRAPHS";#N/A,#N/A,FALSE,"T_2 GRAPHS";#N/A,#N/A,FALSE,"COMB_GRAPHS"}</definedName>
    <definedName name="redo_2_3" hidden="1">{#N/A,#N/A,FALSE,"ACQ_GRAPHS";#N/A,#N/A,FALSE,"T_1 GRAPHS";#N/A,#N/A,FALSE,"T_2 GRAPHS";#N/A,#N/A,FALSE,"COMB_GRAPHS"}</definedName>
    <definedName name="redo_2_4" hidden="1">{#N/A,#N/A,FALSE,"ACQ_GRAPHS";#N/A,#N/A,FALSE,"T_1 GRAPHS";#N/A,#N/A,FALSE,"T_2 GRAPHS";#N/A,#N/A,FALSE,"COMB_GRAPHS"}</definedName>
    <definedName name="redo_3" hidden="1">{#N/A,#N/A,FALSE,"ACQ_GRAPHS";#N/A,#N/A,FALSE,"T_1 GRAPHS";#N/A,#N/A,FALSE,"T_2 GRAPHS";#N/A,#N/A,FALSE,"COMB_GRAPHS"}</definedName>
    <definedName name="redo_4" hidden="1">{#N/A,#N/A,FALSE,"ACQ_GRAPHS";#N/A,#N/A,FALSE,"T_1 GRAPHS";#N/A,#N/A,FALSE,"T_2 GRAPHS";#N/A,#N/A,FALSE,"COMB_GRAPHS"}</definedName>
    <definedName name="redo_5" hidden="1">{#N/A,#N/A,FALSE,"ACQ_GRAPHS";#N/A,#N/A,FALSE,"T_1 GRAPHS";#N/A,#N/A,FALSE,"T_2 GRAPHS";#N/A,#N/A,FALSE,"COMB_GRAPHS"}</definedName>
    <definedName name="reerer">#REF!</definedName>
    <definedName name="ReferenceCurrency" localSheetId="3">[28]UserDefinedVariables!$B$8</definedName>
    <definedName name="ReferenceCurrency">#REF!</definedName>
    <definedName name="ReferenceCurrency_1">#N/A</definedName>
    <definedName name="ReferenceCurrency_1_3">NA()</definedName>
    <definedName name="ReferenceCurrency_25">#N/A</definedName>
    <definedName name="ReferenceCurrency_25_3">NA()</definedName>
    <definedName name="ReferenceCurrency_26">#N/A</definedName>
    <definedName name="ReferenceCurrency_26_1">NA()</definedName>
    <definedName name="ReferenceCurrency_27">#N/A</definedName>
    <definedName name="ReferenceCurrency_27_1">NA()</definedName>
    <definedName name="ReferenceCurrency_28">#N/A</definedName>
    <definedName name="ReferenceCurrency_28_1">NA()</definedName>
    <definedName name="ReferenceCurrency_29">#N/A</definedName>
    <definedName name="ReferenceCurrency_29_1">NA()</definedName>
    <definedName name="ReferenceCurrency_30">#N/A</definedName>
    <definedName name="ReferenceCurrency_30_1">NA()</definedName>
    <definedName name="ReferenceCurrency_31">#N/A</definedName>
    <definedName name="ReferenceCurrency_31_1">NA()</definedName>
    <definedName name="ReferenceCurrency_32">#N/A</definedName>
    <definedName name="ReferenceCurrency_32_1">NA()</definedName>
    <definedName name="ReferenceCurrency_33" localSheetId="3">[29]UserDefinedVariables!$B$8</definedName>
    <definedName name="ReferenceCurrency_33">#REF!</definedName>
    <definedName name="ReferenceCurrency_33_1">NA()</definedName>
    <definedName name="ReferenceCurrency_34" localSheetId="3">[29]UserDefinedVariables!$B$8</definedName>
    <definedName name="ReferenceCurrency_34">#REF!</definedName>
    <definedName name="ReferenceCurrency_34_1">NA()</definedName>
    <definedName name="ReferenceCurrency_35" localSheetId="3">[29]UserDefinedVariables!$B$8</definedName>
    <definedName name="ReferenceCurrency_35">#REF!</definedName>
    <definedName name="ReferenceCurrency_35_1">NA()</definedName>
    <definedName name="ReferenceCurrency_36" localSheetId="3">[29]UserDefinedVariables!$B$8</definedName>
    <definedName name="ReferenceCurrency_36">#REF!</definedName>
    <definedName name="ReferenceCurrency_36_1">NA()</definedName>
    <definedName name="ReferenceCurrency_37" localSheetId="3">[29]UserDefinedVariables!$B$8</definedName>
    <definedName name="ReferenceCurrency_37">#REF!</definedName>
    <definedName name="ReferenceCurrency_37_1">NA()</definedName>
    <definedName name="ReferenceCurrency_38" localSheetId="3">[29]UserDefinedVariables!$B$8</definedName>
    <definedName name="ReferenceCurrency_38">#REF!</definedName>
    <definedName name="ReferenceCurrency_38_1">NA()</definedName>
    <definedName name="ReferenceCurrency_39" localSheetId="3">[29]UserDefinedVariables!$B$8</definedName>
    <definedName name="ReferenceCurrency_39">#REF!</definedName>
    <definedName name="ReferenceCurrency_4">#N/A</definedName>
    <definedName name="ReferenceCurrency_4_3">NA()</definedName>
    <definedName name="ReferenceCurrency_40" localSheetId="3">[29]UserDefinedVariables!$B$8</definedName>
    <definedName name="ReferenceCurrency_40">#REF!</definedName>
    <definedName name="ReferenceCurrency_40_3">NA()</definedName>
    <definedName name="ReferenceCurrency_41" localSheetId="3">[29]UserDefinedVariables!$B$8</definedName>
    <definedName name="ReferenceCurrency_41">#REF!</definedName>
    <definedName name="ReferenceCurrency_42" localSheetId="3">[29]UserDefinedVariables!$B$8</definedName>
    <definedName name="ReferenceCurrency_42">#REF!</definedName>
    <definedName name="ReferenceCurrency_43" localSheetId="3">[29]UserDefinedVariables!$B$8</definedName>
    <definedName name="ReferenceCurrency_43">#REF!</definedName>
    <definedName name="ReferenceCurrency_5">#N/A</definedName>
    <definedName name="ReferenceCurrency_5_1">NA()</definedName>
    <definedName name="Reimbursement">"Přeplatek"</definedName>
    <definedName name="ReinvesticeVratka" localSheetId="3">#REF!</definedName>
    <definedName name="ReinvesticeVratka">#REF!</definedName>
    <definedName name="REKAPITULACE">#N/A</definedName>
    <definedName name="Report_Version_3">"A1"</definedName>
    <definedName name="Report_Version_4">"A1"</definedName>
    <definedName name="ReportCreated">TRUE</definedName>
    <definedName name="reporting_period">#REF!</definedName>
    <definedName name="reporting_period_xls">#REF!</definedName>
    <definedName name="rererer">#REF!</definedName>
    <definedName name="rerewr">#REF!</definedName>
    <definedName name="rerwr">#REF!</definedName>
    <definedName name="Rev_Access_Fee" localSheetId="3">[38]Criterias!$D$10:$E$11</definedName>
    <definedName name="Rev_Access_Fee">#REF!</definedName>
    <definedName name="Rev_Access_Fee_1">#N/A</definedName>
    <definedName name="Rev_Access_Fee_1_3">NA()</definedName>
    <definedName name="Rev_Access_Fee_38">NA()</definedName>
    <definedName name="Rev_Access_Fee_40">NA()</definedName>
    <definedName name="Rev_new"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1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1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1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1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2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2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2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2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v_new_5"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Rezidual" hidden="1">#REF!</definedName>
    <definedName name="rok" localSheetId="10">'311_315'!#REF!</definedName>
    <definedName name="rok" localSheetId="9">'Amortizační stupnice-mov.vě'!#REF!</definedName>
    <definedName name="rok" localSheetId="11">#REF!</definedName>
    <definedName name="rok" localSheetId="4">#REF!</definedName>
    <definedName name="rok" localSheetId="3">[56]Úvod!$D$38</definedName>
    <definedName name="rok">#REF!</definedName>
    <definedName name="round">1</definedName>
    <definedName name="Rozv_HK">#REF!</definedName>
    <definedName name="Rozv_HK_min">#REF!</definedName>
    <definedName name="Rozvaha" localSheetId="10" hidden="1">{#N/A,#N/A,FALSE,"Aging Summary";#N/A,#N/A,FALSE,"Ratio Analysis";#N/A,#N/A,FALSE,"Test 120 Day Accts";#N/A,#N/A,FALSE,"Tickmarks"}</definedName>
    <definedName name="Rozvaha" localSheetId="9" hidden="1">{#N/A,#N/A,FALSE,"Aging Summary";#N/A,#N/A,FALSE,"Ratio Analysis";#N/A,#N/A,FALSE,"Test 120 Day Accts";#N/A,#N/A,FALSE,"Tickmarks"}</definedName>
    <definedName name="Rozvaha" localSheetId="11" hidden="1">{#N/A,#N/A,FALSE,"Aging Summary";#N/A,#N/A,FALSE,"Ratio Analysis";#N/A,#N/A,FALSE,"Test 120 Day Accts";#N/A,#N/A,FALSE,"Tickmarks"}</definedName>
    <definedName name="Rozvaha" localSheetId="3" hidden="1">{#N/A,#N/A,FALSE,"Aging Summary";#N/A,#N/A,FALSE,"Ratio Analysis";#N/A,#N/A,FALSE,"Test 120 Day Accts";#N/A,#N/A,FALSE,"Tickmarks"}</definedName>
    <definedName name="Rozvaha" hidden="1">{#N/A,#N/A,FALSE,"Aging Summary";#N/A,#N/A,FALSE,"Ratio Analysis";#N/A,#N/A,FALSE,"Test 120 Day Accts";#N/A,#N/A,FALSE,"Tickmarks"}</definedName>
    <definedName name="rozvaha_z" localSheetId="3">#REF!</definedName>
    <definedName name="rozvaha_z">#REF!</definedName>
    <definedName name="rpz" localSheetId="10" hidden="1">{"'Sheet1'!$A$1:$H$145"}</definedName>
    <definedName name="rpz" localSheetId="9" hidden="1">{"'Sheet1'!$A$1:$H$145"}</definedName>
    <definedName name="rpz" localSheetId="11" hidden="1">{"'Sheet1'!$A$1:$H$145"}</definedName>
    <definedName name="rpz" localSheetId="4" hidden="1">{"'Sheet1'!$A$1:$H$145"}</definedName>
    <definedName name="rpz" localSheetId="3" hidden="1">{"'Sheet1'!$A$1:$H$145"}</definedName>
    <definedName name="rpz" hidden="1">{"'Sheet1'!$A$1:$H$145"}</definedName>
    <definedName name="rrrr">IF(Zadané_hodnoty,Řádek_záhlaví+l,Řádek_záhlaví)</definedName>
    <definedName name="rtu" localSheetId="10">'311_315'!#REF!,'311_315'!#REF!</definedName>
    <definedName name="rtu" localSheetId="3">#REF!,#REF!</definedName>
    <definedName name="rtu">#REF!,#REF!</definedName>
    <definedName name="řř" localSheetId="3">#REF!</definedName>
    <definedName name="řř">#REF!</definedName>
    <definedName name="řžá" localSheetId="3">#REF!</definedName>
    <definedName name="řžá">#REF!</definedName>
    <definedName name="řžý" localSheetId="3">#REF!,#REF!</definedName>
    <definedName name="řžý">#REF!,#REF!</definedName>
    <definedName name="S">#N/A</definedName>
    <definedName name="sa" localSheetId="3" hidden="1">'[33]Cash Flow'!#REF!</definedName>
    <definedName name="sa" hidden="1">#REF!</definedName>
    <definedName name="Sádrokartonové_konstrukce">#N/A</definedName>
    <definedName name="SALEGM">#REF!</definedName>
    <definedName name="SAPBEXhrIndnt" hidden="1">1</definedName>
    <definedName name="SAPBEXrevision" hidden="1">1</definedName>
    <definedName name="SAPBEXsysID" hidden="1">"EP9"</definedName>
    <definedName name="SAPBEXwbID" hidden="1">"3X025UVPPQZRLGIET4NRVYGNO"</definedName>
    <definedName name="SAPFuncF4Help" hidden="1">Main.SAPF4Help()</definedName>
    <definedName name="sasa">#REF!</definedName>
    <definedName name="SB">{"110305";"110400";"110401";"110403";"110404";"110405";"116402";"218001";"218002"}</definedName>
    <definedName name="sd" localSheetId="3">#REF!</definedName>
    <definedName name="sd">#REF!</definedName>
    <definedName name="sdf">#N/A</definedName>
    <definedName name="sdg" localSheetId="3">#REF!</definedName>
    <definedName name="sdg">#REF!</definedName>
    <definedName name="sds" hidden="1">{#N/A,#N/A,FALSE,"List1";#N/A,#N/A,FALSE,"List2";#N/A,#N/A,FALSE,"List3";#N/A,#N/A,FALSE,"List4";#N/A,#N/A,FALSE,"List5";#N/A,#N/A,FALSE,"List11"}</definedName>
    <definedName name="sdtrshjsrtj"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1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1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1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1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2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2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2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2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dtrshjsrtj_5"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ectionNames" localSheetId="9">#REF!</definedName>
    <definedName name="sectionNames" localSheetId="3">#REF!</definedName>
    <definedName name="sectionNames">#REF!</definedName>
    <definedName name="Sedez">#REF!</definedName>
    <definedName name="Sekuriti" localSheetId="9">#REF!</definedName>
    <definedName name="Sekuriti">#REF!</definedName>
    <definedName name="sencount" hidden="1">1</definedName>
    <definedName name="serhsthj" hidden="1">{#N/A,#N/A,FALSE,"INPUTS";#N/A,#N/A,FALSE,"PROFORMA BSHEET";#N/A,#N/A,FALSE,"COMBINED";#N/A,#N/A,FALSE,"ACQUIROR";#N/A,#N/A,FALSE,"TARGET 1";#N/A,#N/A,FALSE,"TARGET 2";#N/A,#N/A,FALSE,"HIGH YIELD";#N/A,#N/A,FALSE,"OVERFUND"}</definedName>
    <definedName name="serhsthj_1" hidden="1">{#N/A,#N/A,FALSE,"INPUTS";#N/A,#N/A,FALSE,"PROFORMA BSHEET";#N/A,#N/A,FALSE,"COMBINED";#N/A,#N/A,FALSE,"ACQUIROR";#N/A,#N/A,FALSE,"TARGET 1";#N/A,#N/A,FALSE,"TARGET 2";#N/A,#N/A,FALSE,"HIGH YIELD";#N/A,#N/A,FALSE,"OVERFUND"}</definedName>
    <definedName name="serhsthj_1_1" hidden="1">{#N/A,#N/A,FALSE,"INPUTS";#N/A,#N/A,FALSE,"PROFORMA BSHEET";#N/A,#N/A,FALSE,"COMBINED";#N/A,#N/A,FALSE,"ACQUIROR";#N/A,#N/A,FALSE,"TARGET 1";#N/A,#N/A,FALSE,"TARGET 2";#N/A,#N/A,FALSE,"HIGH YIELD";#N/A,#N/A,FALSE,"OVERFUND"}</definedName>
    <definedName name="serhsthj_1_2" hidden="1">{#N/A,#N/A,FALSE,"INPUTS";#N/A,#N/A,FALSE,"PROFORMA BSHEET";#N/A,#N/A,FALSE,"COMBINED";#N/A,#N/A,FALSE,"ACQUIROR";#N/A,#N/A,FALSE,"TARGET 1";#N/A,#N/A,FALSE,"TARGET 2";#N/A,#N/A,FALSE,"HIGH YIELD";#N/A,#N/A,FALSE,"OVERFUND"}</definedName>
    <definedName name="serhsthj_1_3" hidden="1">{#N/A,#N/A,FALSE,"INPUTS";#N/A,#N/A,FALSE,"PROFORMA BSHEET";#N/A,#N/A,FALSE,"COMBINED";#N/A,#N/A,FALSE,"ACQUIROR";#N/A,#N/A,FALSE,"TARGET 1";#N/A,#N/A,FALSE,"TARGET 2";#N/A,#N/A,FALSE,"HIGH YIELD";#N/A,#N/A,FALSE,"OVERFUND"}</definedName>
    <definedName name="serhsthj_1_4" hidden="1">{#N/A,#N/A,FALSE,"INPUTS";#N/A,#N/A,FALSE,"PROFORMA BSHEET";#N/A,#N/A,FALSE,"COMBINED";#N/A,#N/A,FALSE,"ACQUIROR";#N/A,#N/A,FALSE,"TARGET 1";#N/A,#N/A,FALSE,"TARGET 2";#N/A,#N/A,FALSE,"HIGH YIELD";#N/A,#N/A,FALSE,"OVERFUND"}</definedName>
    <definedName name="serhsthj_2" hidden="1">{#N/A,#N/A,FALSE,"INPUTS";#N/A,#N/A,FALSE,"PROFORMA BSHEET";#N/A,#N/A,FALSE,"COMBINED";#N/A,#N/A,FALSE,"ACQUIROR";#N/A,#N/A,FALSE,"TARGET 1";#N/A,#N/A,FALSE,"TARGET 2";#N/A,#N/A,FALSE,"HIGH YIELD";#N/A,#N/A,FALSE,"OVERFUND"}</definedName>
    <definedName name="serhsthj_2_1" hidden="1">{#N/A,#N/A,FALSE,"INPUTS";#N/A,#N/A,FALSE,"PROFORMA BSHEET";#N/A,#N/A,FALSE,"COMBINED";#N/A,#N/A,FALSE,"ACQUIROR";#N/A,#N/A,FALSE,"TARGET 1";#N/A,#N/A,FALSE,"TARGET 2";#N/A,#N/A,FALSE,"HIGH YIELD";#N/A,#N/A,FALSE,"OVERFUND"}</definedName>
    <definedName name="serhsthj_2_2" hidden="1">{#N/A,#N/A,FALSE,"INPUTS";#N/A,#N/A,FALSE,"PROFORMA BSHEET";#N/A,#N/A,FALSE,"COMBINED";#N/A,#N/A,FALSE,"ACQUIROR";#N/A,#N/A,FALSE,"TARGET 1";#N/A,#N/A,FALSE,"TARGET 2";#N/A,#N/A,FALSE,"HIGH YIELD";#N/A,#N/A,FALSE,"OVERFUND"}</definedName>
    <definedName name="serhsthj_2_3" hidden="1">{#N/A,#N/A,FALSE,"INPUTS";#N/A,#N/A,FALSE,"PROFORMA BSHEET";#N/A,#N/A,FALSE,"COMBINED";#N/A,#N/A,FALSE,"ACQUIROR";#N/A,#N/A,FALSE,"TARGET 1";#N/A,#N/A,FALSE,"TARGET 2";#N/A,#N/A,FALSE,"HIGH YIELD";#N/A,#N/A,FALSE,"OVERFUND"}</definedName>
    <definedName name="serhsthj_2_4" hidden="1">{#N/A,#N/A,FALSE,"INPUTS";#N/A,#N/A,FALSE,"PROFORMA BSHEET";#N/A,#N/A,FALSE,"COMBINED";#N/A,#N/A,FALSE,"ACQUIROR";#N/A,#N/A,FALSE,"TARGET 1";#N/A,#N/A,FALSE,"TARGET 2";#N/A,#N/A,FALSE,"HIGH YIELD";#N/A,#N/A,FALSE,"OVERFUND"}</definedName>
    <definedName name="serhsthj_3" hidden="1">{#N/A,#N/A,FALSE,"INPUTS";#N/A,#N/A,FALSE,"PROFORMA BSHEET";#N/A,#N/A,FALSE,"COMBINED";#N/A,#N/A,FALSE,"ACQUIROR";#N/A,#N/A,FALSE,"TARGET 1";#N/A,#N/A,FALSE,"TARGET 2";#N/A,#N/A,FALSE,"HIGH YIELD";#N/A,#N/A,FALSE,"OVERFUND"}</definedName>
    <definedName name="serhsthj_4" hidden="1">{#N/A,#N/A,FALSE,"INPUTS";#N/A,#N/A,FALSE,"PROFORMA BSHEET";#N/A,#N/A,FALSE,"COMBINED";#N/A,#N/A,FALSE,"ACQUIROR";#N/A,#N/A,FALSE,"TARGET 1";#N/A,#N/A,FALSE,"TARGET 2";#N/A,#N/A,FALSE,"HIGH YIELD";#N/A,#N/A,FALSE,"OVERFUND"}</definedName>
    <definedName name="serhsthj_5" hidden="1">{#N/A,#N/A,FALSE,"INPUTS";#N/A,#N/A,FALSE,"PROFORMA BSHEET";#N/A,#N/A,FALSE,"COMBINED";#N/A,#N/A,FALSE,"ACQUIROR";#N/A,#N/A,FALSE,"TARGET 1";#N/A,#N/A,FALSE,"TARGET 2";#N/A,#N/A,FALSE,"HIGH YIELD";#N/A,#N/A,FALSE,"OVERFUND"}</definedName>
    <definedName name="ServiceCompany_1">#N/A</definedName>
    <definedName name="ServiceCompany_1_3">NA()</definedName>
    <definedName name="ServiceCompany_12">#N/A</definedName>
    <definedName name="ServiceCompany_12_3">NA()</definedName>
    <definedName name="ServiceCompany_13">#N/A</definedName>
    <definedName name="ServiceCompany_13_3">NA()</definedName>
    <definedName name="ServiceCompany_14">#N/A</definedName>
    <definedName name="ServiceCompany_14_3">NA()</definedName>
    <definedName name="ServiceCompany_15">#N/A</definedName>
    <definedName name="ServiceCompany_15_3">NA()</definedName>
    <definedName name="ServiceCompany_16">#N/A</definedName>
    <definedName name="ServiceCompany_16_1">NA()</definedName>
    <definedName name="ServiceCompany_18">#N/A</definedName>
    <definedName name="ServiceCompany_18_1">NA()</definedName>
    <definedName name="ServiceCompany_19">#N/A</definedName>
    <definedName name="ServiceCompany_19_1">NA()</definedName>
    <definedName name="ServiceCompany_2">#N/A</definedName>
    <definedName name="ServiceCompany_2_3">NA()</definedName>
    <definedName name="ServiceCompany_3">#N/A</definedName>
    <definedName name="ServiceCompany_3_3">NA()</definedName>
    <definedName name="ServiceCompany_40_3">NA()</definedName>
    <definedName name="ServiceCompany_41_1">NA()</definedName>
    <definedName name="seznam" localSheetId="3">'[43]pomocná tabulka'!$E$1:$E$12</definedName>
    <definedName name="seznam">#REF!</definedName>
    <definedName name="sfdharghesrh" hidden="1">{#N/A,#N/A,FALSE,"Valuation Assumptions";#N/A,#N/A,FALSE,"Summary";#N/A,#N/A,FALSE,"DCF";#N/A,#N/A,FALSE,"Valuation";#N/A,#N/A,FALSE,"WACC";#N/A,#N/A,FALSE,"UBVH";#N/A,#N/A,FALSE,"Free Cash Flow"}</definedName>
    <definedName name="sfdharghesrh_1" hidden="1">{#N/A,#N/A,FALSE,"Valuation Assumptions";#N/A,#N/A,FALSE,"Summary";#N/A,#N/A,FALSE,"DCF";#N/A,#N/A,FALSE,"Valuation";#N/A,#N/A,FALSE,"WACC";#N/A,#N/A,FALSE,"UBVH";#N/A,#N/A,FALSE,"Free Cash Flow"}</definedName>
    <definedName name="sfdharghesrh_1_1" hidden="1">{#N/A,#N/A,FALSE,"Valuation Assumptions";#N/A,#N/A,FALSE,"Summary";#N/A,#N/A,FALSE,"DCF";#N/A,#N/A,FALSE,"Valuation";#N/A,#N/A,FALSE,"WACC";#N/A,#N/A,FALSE,"UBVH";#N/A,#N/A,FALSE,"Free Cash Flow"}</definedName>
    <definedName name="sfdharghesrh_1_2" hidden="1">{#N/A,#N/A,FALSE,"Valuation Assumptions";#N/A,#N/A,FALSE,"Summary";#N/A,#N/A,FALSE,"DCF";#N/A,#N/A,FALSE,"Valuation";#N/A,#N/A,FALSE,"WACC";#N/A,#N/A,FALSE,"UBVH";#N/A,#N/A,FALSE,"Free Cash Flow"}</definedName>
    <definedName name="sfdharghesrh_1_3" hidden="1">{#N/A,#N/A,FALSE,"Valuation Assumptions";#N/A,#N/A,FALSE,"Summary";#N/A,#N/A,FALSE,"DCF";#N/A,#N/A,FALSE,"Valuation";#N/A,#N/A,FALSE,"WACC";#N/A,#N/A,FALSE,"UBVH";#N/A,#N/A,FALSE,"Free Cash Flow"}</definedName>
    <definedName name="sfdharghesrh_1_4" hidden="1">{#N/A,#N/A,FALSE,"Valuation Assumptions";#N/A,#N/A,FALSE,"Summary";#N/A,#N/A,FALSE,"DCF";#N/A,#N/A,FALSE,"Valuation";#N/A,#N/A,FALSE,"WACC";#N/A,#N/A,FALSE,"UBVH";#N/A,#N/A,FALSE,"Free Cash Flow"}</definedName>
    <definedName name="sfdharghesrh_2" hidden="1">{#N/A,#N/A,FALSE,"Valuation Assumptions";#N/A,#N/A,FALSE,"Summary";#N/A,#N/A,FALSE,"DCF";#N/A,#N/A,FALSE,"Valuation";#N/A,#N/A,FALSE,"WACC";#N/A,#N/A,FALSE,"UBVH";#N/A,#N/A,FALSE,"Free Cash Flow"}</definedName>
    <definedName name="sfdharghesrh_2_1" hidden="1">{#N/A,#N/A,FALSE,"Valuation Assumptions";#N/A,#N/A,FALSE,"Summary";#N/A,#N/A,FALSE,"DCF";#N/A,#N/A,FALSE,"Valuation";#N/A,#N/A,FALSE,"WACC";#N/A,#N/A,FALSE,"UBVH";#N/A,#N/A,FALSE,"Free Cash Flow"}</definedName>
    <definedName name="sfdharghesrh_2_2" hidden="1">{#N/A,#N/A,FALSE,"Valuation Assumptions";#N/A,#N/A,FALSE,"Summary";#N/A,#N/A,FALSE,"DCF";#N/A,#N/A,FALSE,"Valuation";#N/A,#N/A,FALSE,"WACC";#N/A,#N/A,FALSE,"UBVH";#N/A,#N/A,FALSE,"Free Cash Flow"}</definedName>
    <definedName name="sfdharghesrh_2_3" hidden="1">{#N/A,#N/A,FALSE,"Valuation Assumptions";#N/A,#N/A,FALSE,"Summary";#N/A,#N/A,FALSE,"DCF";#N/A,#N/A,FALSE,"Valuation";#N/A,#N/A,FALSE,"WACC";#N/A,#N/A,FALSE,"UBVH";#N/A,#N/A,FALSE,"Free Cash Flow"}</definedName>
    <definedName name="sfdharghesrh_2_4" hidden="1">{#N/A,#N/A,FALSE,"Valuation Assumptions";#N/A,#N/A,FALSE,"Summary";#N/A,#N/A,FALSE,"DCF";#N/A,#N/A,FALSE,"Valuation";#N/A,#N/A,FALSE,"WACC";#N/A,#N/A,FALSE,"UBVH";#N/A,#N/A,FALSE,"Free Cash Flow"}</definedName>
    <definedName name="sfdharghesrh_3" hidden="1">{#N/A,#N/A,FALSE,"Valuation Assumptions";#N/A,#N/A,FALSE,"Summary";#N/A,#N/A,FALSE,"DCF";#N/A,#N/A,FALSE,"Valuation";#N/A,#N/A,FALSE,"WACC";#N/A,#N/A,FALSE,"UBVH";#N/A,#N/A,FALSE,"Free Cash Flow"}</definedName>
    <definedName name="sfdharghesrh_4" hidden="1">{#N/A,#N/A,FALSE,"Valuation Assumptions";#N/A,#N/A,FALSE,"Summary";#N/A,#N/A,FALSE,"DCF";#N/A,#N/A,FALSE,"Valuation";#N/A,#N/A,FALSE,"WACC";#N/A,#N/A,FALSE,"UBVH";#N/A,#N/A,FALSE,"Free Cash Flow"}</definedName>
    <definedName name="sfdharghesrh_5" hidden="1">{#N/A,#N/A,FALSE,"Valuation Assumptions";#N/A,#N/A,FALSE,"Summary";#N/A,#N/A,FALSE,"DCF";#N/A,#N/A,FALSE,"Valuation";#N/A,#N/A,FALSE,"WACC";#N/A,#N/A,FALSE,"UBVH";#N/A,#N/A,FALSE,"Free Cash Flow"}</definedName>
    <definedName name="sfghdsgjms" hidden="1">{#N/A,#N/A,FALSE,"ACQ_GRAPHS";#N/A,#N/A,FALSE,"T_1 GRAPHS";#N/A,#N/A,FALSE,"T_2 GRAPHS";#N/A,#N/A,FALSE,"COMB_GRAPHS"}</definedName>
    <definedName name="sfghdsgjms_1" hidden="1">{#N/A,#N/A,FALSE,"ACQ_GRAPHS";#N/A,#N/A,FALSE,"T_1 GRAPHS";#N/A,#N/A,FALSE,"T_2 GRAPHS";#N/A,#N/A,FALSE,"COMB_GRAPHS"}</definedName>
    <definedName name="sfghdsgjms_1_1" hidden="1">{#N/A,#N/A,FALSE,"ACQ_GRAPHS";#N/A,#N/A,FALSE,"T_1 GRAPHS";#N/A,#N/A,FALSE,"T_2 GRAPHS";#N/A,#N/A,FALSE,"COMB_GRAPHS"}</definedName>
    <definedName name="sfghdsgjms_1_2" hidden="1">{#N/A,#N/A,FALSE,"ACQ_GRAPHS";#N/A,#N/A,FALSE,"T_1 GRAPHS";#N/A,#N/A,FALSE,"T_2 GRAPHS";#N/A,#N/A,FALSE,"COMB_GRAPHS"}</definedName>
    <definedName name="sfghdsgjms_1_3" hidden="1">{#N/A,#N/A,FALSE,"ACQ_GRAPHS";#N/A,#N/A,FALSE,"T_1 GRAPHS";#N/A,#N/A,FALSE,"T_2 GRAPHS";#N/A,#N/A,FALSE,"COMB_GRAPHS"}</definedName>
    <definedName name="sfghdsgjms_1_4" hidden="1">{#N/A,#N/A,FALSE,"ACQ_GRAPHS";#N/A,#N/A,FALSE,"T_1 GRAPHS";#N/A,#N/A,FALSE,"T_2 GRAPHS";#N/A,#N/A,FALSE,"COMB_GRAPHS"}</definedName>
    <definedName name="sfghdsgjms_2" hidden="1">{#N/A,#N/A,FALSE,"ACQ_GRAPHS";#N/A,#N/A,FALSE,"T_1 GRAPHS";#N/A,#N/A,FALSE,"T_2 GRAPHS";#N/A,#N/A,FALSE,"COMB_GRAPHS"}</definedName>
    <definedName name="sfghdsgjms_2_1" hidden="1">{#N/A,#N/A,FALSE,"ACQ_GRAPHS";#N/A,#N/A,FALSE,"T_1 GRAPHS";#N/A,#N/A,FALSE,"T_2 GRAPHS";#N/A,#N/A,FALSE,"COMB_GRAPHS"}</definedName>
    <definedName name="sfghdsgjms_2_2" hidden="1">{#N/A,#N/A,FALSE,"ACQ_GRAPHS";#N/A,#N/A,FALSE,"T_1 GRAPHS";#N/A,#N/A,FALSE,"T_2 GRAPHS";#N/A,#N/A,FALSE,"COMB_GRAPHS"}</definedName>
    <definedName name="sfghdsgjms_2_3" hidden="1">{#N/A,#N/A,FALSE,"ACQ_GRAPHS";#N/A,#N/A,FALSE,"T_1 GRAPHS";#N/A,#N/A,FALSE,"T_2 GRAPHS";#N/A,#N/A,FALSE,"COMB_GRAPHS"}</definedName>
    <definedName name="sfghdsgjms_2_4" hidden="1">{#N/A,#N/A,FALSE,"ACQ_GRAPHS";#N/A,#N/A,FALSE,"T_1 GRAPHS";#N/A,#N/A,FALSE,"T_2 GRAPHS";#N/A,#N/A,FALSE,"COMB_GRAPHS"}</definedName>
    <definedName name="sfghdsgjms_3" hidden="1">{#N/A,#N/A,FALSE,"ACQ_GRAPHS";#N/A,#N/A,FALSE,"T_1 GRAPHS";#N/A,#N/A,FALSE,"T_2 GRAPHS";#N/A,#N/A,FALSE,"COMB_GRAPHS"}</definedName>
    <definedName name="sfghdsgjms_4" hidden="1">{#N/A,#N/A,FALSE,"ACQ_GRAPHS";#N/A,#N/A,FALSE,"T_1 GRAPHS";#N/A,#N/A,FALSE,"T_2 GRAPHS";#N/A,#N/A,FALSE,"COMB_GRAPHS"}</definedName>
    <definedName name="sfghdsgjms_5" hidden="1">{#N/A,#N/A,FALSE,"ACQ_GRAPHS";#N/A,#N/A,FALSE,"T_1 GRAPHS";#N/A,#N/A,FALSE,"T_2 GRAPHS";#N/A,#N/A,FALSE,"COMB_GRAPHS"}</definedName>
    <definedName name="sfghsgjshk"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1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1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1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1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2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2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2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2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gjshk_5"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fghsmsmsg" hidden="1">{#N/A,#N/A,FALSE,"ACQ_GRAPHS";#N/A,#N/A,FALSE,"T_1 GRAPHS";#N/A,#N/A,FALSE,"T_2 GRAPHS";#N/A,#N/A,FALSE,"COMB_GRAPHS"}</definedName>
    <definedName name="sfghsmsmsg_1" hidden="1">{#N/A,#N/A,FALSE,"ACQ_GRAPHS";#N/A,#N/A,FALSE,"T_1 GRAPHS";#N/A,#N/A,FALSE,"T_2 GRAPHS";#N/A,#N/A,FALSE,"COMB_GRAPHS"}</definedName>
    <definedName name="sfghsmsmsg_1_1" hidden="1">{#N/A,#N/A,FALSE,"ACQ_GRAPHS";#N/A,#N/A,FALSE,"T_1 GRAPHS";#N/A,#N/A,FALSE,"T_2 GRAPHS";#N/A,#N/A,FALSE,"COMB_GRAPHS"}</definedName>
    <definedName name="sfghsmsmsg_1_2" hidden="1">{#N/A,#N/A,FALSE,"ACQ_GRAPHS";#N/A,#N/A,FALSE,"T_1 GRAPHS";#N/A,#N/A,FALSE,"T_2 GRAPHS";#N/A,#N/A,FALSE,"COMB_GRAPHS"}</definedName>
    <definedName name="sfghsmsmsg_1_3" hidden="1">{#N/A,#N/A,FALSE,"ACQ_GRAPHS";#N/A,#N/A,FALSE,"T_1 GRAPHS";#N/A,#N/A,FALSE,"T_2 GRAPHS";#N/A,#N/A,FALSE,"COMB_GRAPHS"}</definedName>
    <definedName name="sfghsmsmsg_1_4" hidden="1">{#N/A,#N/A,FALSE,"ACQ_GRAPHS";#N/A,#N/A,FALSE,"T_1 GRAPHS";#N/A,#N/A,FALSE,"T_2 GRAPHS";#N/A,#N/A,FALSE,"COMB_GRAPHS"}</definedName>
    <definedName name="sfghsmsmsg_2" hidden="1">{#N/A,#N/A,FALSE,"ACQ_GRAPHS";#N/A,#N/A,FALSE,"T_1 GRAPHS";#N/A,#N/A,FALSE,"T_2 GRAPHS";#N/A,#N/A,FALSE,"COMB_GRAPHS"}</definedName>
    <definedName name="sfghsmsmsg_2_1" hidden="1">{#N/A,#N/A,FALSE,"ACQ_GRAPHS";#N/A,#N/A,FALSE,"T_1 GRAPHS";#N/A,#N/A,FALSE,"T_2 GRAPHS";#N/A,#N/A,FALSE,"COMB_GRAPHS"}</definedName>
    <definedName name="sfghsmsmsg_2_2" hidden="1">{#N/A,#N/A,FALSE,"ACQ_GRAPHS";#N/A,#N/A,FALSE,"T_1 GRAPHS";#N/A,#N/A,FALSE,"T_2 GRAPHS";#N/A,#N/A,FALSE,"COMB_GRAPHS"}</definedName>
    <definedName name="sfghsmsmsg_2_3" hidden="1">{#N/A,#N/A,FALSE,"ACQ_GRAPHS";#N/A,#N/A,FALSE,"T_1 GRAPHS";#N/A,#N/A,FALSE,"T_2 GRAPHS";#N/A,#N/A,FALSE,"COMB_GRAPHS"}</definedName>
    <definedName name="sfghsmsmsg_2_4" hidden="1">{#N/A,#N/A,FALSE,"ACQ_GRAPHS";#N/A,#N/A,FALSE,"T_1 GRAPHS";#N/A,#N/A,FALSE,"T_2 GRAPHS";#N/A,#N/A,FALSE,"COMB_GRAPHS"}</definedName>
    <definedName name="sfghsmsmsg_3" hidden="1">{#N/A,#N/A,FALSE,"ACQ_GRAPHS";#N/A,#N/A,FALSE,"T_1 GRAPHS";#N/A,#N/A,FALSE,"T_2 GRAPHS";#N/A,#N/A,FALSE,"COMB_GRAPHS"}</definedName>
    <definedName name="sfghsmsmsg_4" hidden="1">{#N/A,#N/A,FALSE,"ACQ_GRAPHS";#N/A,#N/A,FALSE,"T_1 GRAPHS";#N/A,#N/A,FALSE,"T_2 GRAPHS";#N/A,#N/A,FALSE,"COMB_GRAPHS"}</definedName>
    <definedName name="sfghsmsmsg_5" hidden="1">{#N/A,#N/A,FALSE,"ACQ_GRAPHS";#N/A,#N/A,FALSE,"T_1 GRAPHS";#N/A,#N/A,FALSE,"T_2 GRAPHS";#N/A,#N/A,FALSE,"COMB_GRAPHS"}</definedName>
    <definedName name="sfthsthstrhsth" hidden="1">{#N/A,#N/A,FALSE,"ACQ_GRAPHS";#N/A,#N/A,FALSE,"T_1 GRAPHS";#N/A,#N/A,FALSE,"T_2 GRAPHS";#N/A,#N/A,FALSE,"COMB_GRAPHS"}</definedName>
    <definedName name="sfthsthstrhsth_1" hidden="1">{#N/A,#N/A,FALSE,"ACQ_GRAPHS";#N/A,#N/A,FALSE,"T_1 GRAPHS";#N/A,#N/A,FALSE,"T_2 GRAPHS";#N/A,#N/A,FALSE,"COMB_GRAPHS"}</definedName>
    <definedName name="sfthsthstrhsth_1_1" hidden="1">{#N/A,#N/A,FALSE,"ACQ_GRAPHS";#N/A,#N/A,FALSE,"T_1 GRAPHS";#N/A,#N/A,FALSE,"T_2 GRAPHS";#N/A,#N/A,FALSE,"COMB_GRAPHS"}</definedName>
    <definedName name="sfthsthstrhsth_1_2" hidden="1">{#N/A,#N/A,FALSE,"ACQ_GRAPHS";#N/A,#N/A,FALSE,"T_1 GRAPHS";#N/A,#N/A,FALSE,"T_2 GRAPHS";#N/A,#N/A,FALSE,"COMB_GRAPHS"}</definedName>
    <definedName name="sfthsthstrhsth_1_3" hidden="1">{#N/A,#N/A,FALSE,"ACQ_GRAPHS";#N/A,#N/A,FALSE,"T_1 GRAPHS";#N/A,#N/A,FALSE,"T_2 GRAPHS";#N/A,#N/A,FALSE,"COMB_GRAPHS"}</definedName>
    <definedName name="sfthsthstrhsth_1_4" hidden="1">{#N/A,#N/A,FALSE,"ACQ_GRAPHS";#N/A,#N/A,FALSE,"T_1 GRAPHS";#N/A,#N/A,FALSE,"T_2 GRAPHS";#N/A,#N/A,FALSE,"COMB_GRAPHS"}</definedName>
    <definedName name="sfthsthstrhsth_2" hidden="1">{#N/A,#N/A,FALSE,"ACQ_GRAPHS";#N/A,#N/A,FALSE,"T_1 GRAPHS";#N/A,#N/A,FALSE,"T_2 GRAPHS";#N/A,#N/A,FALSE,"COMB_GRAPHS"}</definedName>
    <definedName name="sfthsthstrhsth_2_1" hidden="1">{#N/A,#N/A,FALSE,"ACQ_GRAPHS";#N/A,#N/A,FALSE,"T_1 GRAPHS";#N/A,#N/A,FALSE,"T_2 GRAPHS";#N/A,#N/A,FALSE,"COMB_GRAPHS"}</definedName>
    <definedName name="sfthsthstrhsth_2_2" hidden="1">{#N/A,#N/A,FALSE,"ACQ_GRAPHS";#N/A,#N/A,FALSE,"T_1 GRAPHS";#N/A,#N/A,FALSE,"T_2 GRAPHS";#N/A,#N/A,FALSE,"COMB_GRAPHS"}</definedName>
    <definedName name="sfthsthstrhsth_2_3" hidden="1">{#N/A,#N/A,FALSE,"ACQ_GRAPHS";#N/A,#N/A,FALSE,"T_1 GRAPHS";#N/A,#N/A,FALSE,"T_2 GRAPHS";#N/A,#N/A,FALSE,"COMB_GRAPHS"}</definedName>
    <definedName name="sfthsthstrhsth_2_4" hidden="1">{#N/A,#N/A,FALSE,"ACQ_GRAPHS";#N/A,#N/A,FALSE,"T_1 GRAPHS";#N/A,#N/A,FALSE,"T_2 GRAPHS";#N/A,#N/A,FALSE,"COMB_GRAPHS"}</definedName>
    <definedName name="sfthsthstrhsth_3" hidden="1">{#N/A,#N/A,FALSE,"ACQ_GRAPHS";#N/A,#N/A,FALSE,"T_1 GRAPHS";#N/A,#N/A,FALSE,"T_2 GRAPHS";#N/A,#N/A,FALSE,"COMB_GRAPHS"}</definedName>
    <definedName name="sfthsthstrhsth_4" hidden="1">{#N/A,#N/A,FALSE,"ACQ_GRAPHS";#N/A,#N/A,FALSE,"T_1 GRAPHS";#N/A,#N/A,FALSE,"T_2 GRAPHS";#N/A,#N/A,FALSE,"COMB_GRAPHS"}</definedName>
    <definedName name="sfthsthstrhsth_5" hidden="1">{#N/A,#N/A,FALSE,"ACQ_GRAPHS";#N/A,#N/A,FALSE,"T_1 GRAPHS";#N/A,#N/A,FALSE,"T_2 GRAPHS";#N/A,#N/A,FALSE,"COMB_GRAPHS"}</definedName>
    <definedName name="sghsrthsrthsrt"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1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1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1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1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2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2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2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2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hsrt_5"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ghsrthsrtj" hidden="1">{#N/A,#N/A,FALSE,"ACQ_GRAPHS";#N/A,#N/A,FALSE,"T_1 GRAPHS";#N/A,#N/A,FALSE,"T_2 GRAPHS";#N/A,#N/A,FALSE,"COMB_GRAPHS"}</definedName>
    <definedName name="sghsrthsrtj_1" hidden="1">{#N/A,#N/A,FALSE,"ACQ_GRAPHS";#N/A,#N/A,FALSE,"T_1 GRAPHS";#N/A,#N/A,FALSE,"T_2 GRAPHS";#N/A,#N/A,FALSE,"COMB_GRAPHS"}</definedName>
    <definedName name="sghsrthsrtj_1_1" hidden="1">{#N/A,#N/A,FALSE,"ACQ_GRAPHS";#N/A,#N/A,FALSE,"T_1 GRAPHS";#N/A,#N/A,FALSE,"T_2 GRAPHS";#N/A,#N/A,FALSE,"COMB_GRAPHS"}</definedName>
    <definedName name="sghsrthsrtj_1_2" hidden="1">{#N/A,#N/A,FALSE,"ACQ_GRAPHS";#N/A,#N/A,FALSE,"T_1 GRAPHS";#N/A,#N/A,FALSE,"T_2 GRAPHS";#N/A,#N/A,FALSE,"COMB_GRAPHS"}</definedName>
    <definedName name="sghsrthsrtj_1_3" hidden="1">{#N/A,#N/A,FALSE,"ACQ_GRAPHS";#N/A,#N/A,FALSE,"T_1 GRAPHS";#N/A,#N/A,FALSE,"T_2 GRAPHS";#N/A,#N/A,FALSE,"COMB_GRAPHS"}</definedName>
    <definedName name="sghsrthsrtj_1_4" hidden="1">{#N/A,#N/A,FALSE,"ACQ_GRAPHS";#N/A,#N/A,FALSE,"T_1 GRAPHS";#N/A,#N/A,FALSE,"T_2 GRAPHS";#N/A,#N/A,FALSE,"COMB_GRAPHS"}</definedName>
    <definedName name="sghsrthsrtj_2" hidden="1">{#N/A,#N/A,FALSE,"ACQ_GRAPHS";#N/A,#N/A,FALSE,"T_1 GRAPHS";#N/A,#N/A,FALSE,"T_2 GRAPHS";#N/A,#N/A,FALSE,"COMB_GRAPHS"}</definedName>
    <definedName name="sghsrthsrtj_2_1" hidden="1">{#N/A,#N/A,FALSE,"ACQ_GRAPHS";#N/A,#N/A,FALSE,"T_1 GRAPHS";#N/A,#N/A,FALSE,"T_2 GRAPHS";#N/A,#N/A,FALSE,"COMB_GRAPHS"}</definedName>
    <definedName name="sghsrthsrtj_2_2" hidden="1">{#N/A,#N/A,FALSE,"ACQ_GRAPHS";#N/A,#N/A,FALSE,"T_1 GRAPHS";#N/A,#N/A,FALSE,"T_2 GRAPHS";#N/A,#N/A,FALSE,"COMB_GRAPHS"}</definedName>
    <definedName name="sghsrthsrtj_2_3" hidden="1">{#N/A,#N/A,FALSE,"ACQ_GRAPHS";#N/A,#N/A,FALSE,"T_1 GRAPHS";#N/A,#N/A,FALSE,"T_2 GRAPHS";#N/A,#N/A,FALSE,"COMB_GRAPHS"}</definedName>
    <definedName name="sghsrthsrtj_2_4" hidden="1">{#N/A,#N/A,FALSE,"ACQ_GRAPHS";#N/A,#N/A,FALSE,"T_1 GRAPHS";#N/A,#N/A,FALSE,"T_2 GRAPHS";#N/A,#N/A,FALSE,"COMB_GRAPHS"}</definedName>
    <definedName name="sghsrthsrtj_3" hidden="1">{#N/A,#N/A,FALSE,"ACQ_GRAPHS";#N/A,#N/A,FALSE,"T_1 GRAPHS";#N/A,#N/A,FALSE,"T_2 GRAPHS";#N/A,#N/A,FALSE,"COMB_GRAPHS"}</definedName>
    <definedName name="sghsrthsrtj_4" hidden="1">{#N/A,#N/A,FALSE,"ACQ_GRAPHS";#N/A,#N/A,FALSE,"T_1 GRAPHS";#N/A,#N/A,FALSE,"T_2 GRAPHS";#N/A,#N/A,FALSE,"COMB_GRAPHS"}</definedName>
    <definedName name="sghsrthsrtj_5" hidden="1">{#N/A,#N/A,FALSE,"ACQ_GRAPHS";#N/A,#N/A,FALSE,"T_1 GRAPHS";#N/A,#N/A,FALSE,"T_2 GRAPHS";#N/A,#N/A,FALSE,"COMB_GRAPHS"}</definedName>
    <definedName name="sgjsgjsgj" hidden="1">{#N/A,#N/A,FALSE,"Valuation Assumptions";#N/A,#N/A,FALSE,"Summary";#N/A,#N/A,FALSE,"DCF";#N/A,#N/A,FALSE,"Valuation";#N/A,#N/A,FALSE,"WACC";#N/A,#N/A,FALSE,"UBVH";#N/A,#N/A,FALSE,"Free Cash Flow"}</definedName>
    <definedName name="sgjsgjsgj_1" hidden="1">{#N/A,#N/A,FALSE,"Valuation Assumptions";#N/A,#N/A,FALSE,"Summary";#N/A,#N/A,FALSE,"DCF";#N/A,#N/A,FALSE,"Valuation";#N/A,#N/A,FALSE,"WACC";#N/A,#N/A,FALSE,"UBVH";#N/A,#N/A,FALSE,"Free Cash Flow"}</definedName>
    <definedName name="sgjsgjsgj_1_1" hidden="1">{#N/A,#N/A,FALSE,"Valuation Assumptions";#N/A,#N/A,FALSE,"Summary";#N/A,#N/A,FALSE,"DCF";#N/A,#N/A,FALSE,"Valuation";#N/A,#N/A,FALSE,"WACC";#N/A,#N/A,FALSE,"UBVH";#N/A,#N/A,FALSE,"Free Cash Flow"}</definedName>
    <definedName name="sgjsgjsgj_1_2" hidden="1">{#N/A,#N/A,FALSE,"Valuation Assumptions";#N/A,#N/A,FALSE,"Summary";#N/A,#N/A,FALSE,"DCF";#N/A,#N/A,FALSE,"Valuation";#N/A,#N/A,FALSE,"WACC";#N/A,#N/A,FALSE,"UBVH";#N/A,#N/A,FALSE,"Free Cash Flow"}</definedName>
    <definedName name="sgjsgjsgj_1_3" hidden="1">{#N/A,#N/A,FALSE,"Valuation Assumptions";#N/A,#N/A,FALSE,"Summary";#N/A,#N/A,FALSE,"DCF";#N/A,#N/A,FALSE,"Valuation";#N/A,#N/A,FALSE,"WACC";#N/A,#N/A,FALSE,"UBVH";#N/A,#N/A,FALSE,"Free Cash Flow"}</definedName>
    <definedName name="sgjsgjsgj_1_4" hidden="1">{#N/A,#N/A,FALSE,"Valuation Assumptions";#N/A,#N/A,FALSE,"Summary";#N/A,#N/A,FALSE,"DCF";#N/A,#N/A,FALSE,"Valuation";#N/A,#N/A,FALSE,"WACC";#N/A,#N/A,FALSE,"UBVH";#N/A,#N/A,FALSE,"Free Cash Flow"}</definedName>
    <definedName name="sgjsgjsgj_2" hidden="1">{#N/A,#N/A,FALSE,"Valuation Assumptions";#N/A,#N/A,FALSE,"Summary";#N/A,#N/A,FALSE,"DCF";#N/A,#N/A,FALSE,"Valuation";#N/A,#N/A,FALSE,"WACC";#N/A,#N/A,FALSE,"UBVH";#N/A,#N/A,FALSE,"Free Cash Flow"}</definedName>
    <definedName name="sgjsgjsgj_2_1" hidden="1">{#N/A,#N/A,FALSE,"Valuation Assumptions";#N/A,#N/A,FALSE,"Summary";#N/A,#N/A,FALSE,"DCF";#N/A,#N/A,FALSE,"Valuation";#N/A,#N/A,FALSE,"WACC";#N/A,#N/A,FALSE,"UBVH";#N/A,#N/A,FALSE,"Free Cash Flow"}</definedName>
    <definedName name="sgjsgjsgj_2_2" hidden="1">{#N/A,#N/A,FALSE,"Valuation Assumptions";#N/A,#N/A,FALSE,"Summary";#N/A,#N/A,FALSE,"DCF";#N/A,#N/A,FALSE,"Valuation";#N/A,#N/A,FALSE,"WACC";#N/A,#N/A,FALSE,"UBVH";#N/A,#N/A,FALSE,"Free Cash Flow"}</definedName>
    <definedName name="sgjsgjsgj_2_3" hidden="1">{#N/A,#N/A,FALSE,"Valuation Assumptions";#N/A,#N/A,FALSE,"Summary";#N/A,#N/A,FALSE,"DCF";#N/A,#N/A,FALSE,"Valuation";#N/A,#N/A,FALSE,"WACC";#N/A,#N/A,FALSE,"UBVH";#N/A,#N/A,FALSE,"Free Cash Flow"}</definedName>
    <definedName name="sgjsgjsgj_2_4" hidden="1">{#N/A,#N/A,FALSE,"Valuation Assumptions";#N/A,#N/A,FALSE,"Summary";#N/A,#N/A,FALSE,"DCF";#N/A,#N/A,FALSE,"Valuation";#N/A,#N/A,FALSE,"WACC";#N/A,#N/A,FALSE,"UBVH";#N/A,#N/A,FALSE,"Free Cash Flow"}</definedName>
    <definedName name="sgjsgjsgj_3" hidden="1">{#N/A,#N/A,FALSE,"Valuation Assumptions";#N/A,#N/A,FALSE,"Summary";#N/A,#N/A,FALSE,"DCF";#N/A,#N/A,FALSE,"Valuation";#N/A,#N/A,FALSE,"WACC";#N/A,#N/A,FALSE,"UBVH";#N/A,#N/A,FALSE,"Free Cash Flow"}</definedName>
    <definedName name="sgjsgjsgj_4" hidden="1">{#N/A,#N/A,FALSE,"Valuation Assumptions";#N/A,#N/A,FALSE,"Summary";#N/A,#N/A,FALSE,"DCF";#N/A,#N/A,FALSE,"Valuation";#N/A,#N/A,FALSE,"WACC";#N/A,#N/A,FALSE,"UBVH";#N/A,#N/A,FALSE,"Free Cash Flow"}</definedName>
    <definedName name="sgjsgjsgj_5" hidden="1">{#N/A,#N/A,FALSE,"Valuation Assumptions";#N/A,#N/A,FALSE,"Summary";#N/A,#N/A,FALSE,"DCF";#N/A,#N/A,FALSE,"Valuation";#N/A,#N/A,FALSE,"WACC";#N/A,#N/A,FALSE,"UBVH";#N/A,#N/A,FALSE,"Free Cash Flow"}</definedName>
    <definedName name="sgjshksts" hidden="1">{#N/A,#N/A,FALSE,"INPUTS";#N/A,#N/A,FALSE,"PROFORMA BSHEET";#N/A,#N/A,FALSE,"COMBINED";#N/A,#N/A,FALSE,"HIGH YIELD";#N/A,#N/A,FALSE,"COMB_GRAPHS"}</definedName>
    <definedName name="sgjshksts_1" hidden="1">{#N/A,#N/A,FALSE,"INPUTS";#N/A,#N/A,FALSE,"PROFORMA BSHEET";#N/A,#N/A,FALSE,"COMBINED";#N/A,#N/A,FALSE,"HIGH YIELD";#N/A,#N/A,FALSE,"COMB_GRAPHS"}</definedName>
    <definedName name="sgjshksts_1_1" hidden="1">{#N/A,#N/A,FALSE,"INPUTS";#N/A,#N/A,FALSE,"PROFORMA BSHEET";#N/A,#N/A,FALSE,"COMBINED";#N/A,#N/A,FALSE,"HIGH YIELD";#N/A,#N/A,FALSE,"COMB_GRAPHS"}</definedName>
    <definedName name="sgjshksts_1_2" hidden="1">{#N/A,#N/A,FALSE,"INPUTS";#N/A,#N/A,FALSE,"PROFORMA BSHEET";#N/A,#N/A,FALSE,"COMBINED";#N/A,#N/A,FALSE,"HIGH YIELD";#N/A,#N/A,FALSE,"COMB_GRAPHS"}</definedName>
    <definedName name="sgjshksts_1_3" hidden="1">{#N/A,#N/A,FALSE,"INPUTS";#N/A,#N/A,FALSE,"PROFORMA BSHEET";#N/A,#N/A,FALSE,"COMBINED";#N/A,#N/A,FALSE,"HIGH YIELD";#N/A,#N/A,FALSE,"COMB_GRAPHS"}</definedName>
    <definedName name="sgjshksts_1_4" hidden="1">{#N/A,#N/A,FALSE,"INPUTS";#N/A,#N/A,FALSE,"PROFORMA BSHEET";#N/A,#N/A,FALSE,"COMBINED";#N/A,#N/A,FALSE,"HIGH YIELD";#N/A,#N/A,FALSE,"COMB_GRAPHS"}</definedName>
    <definedName name="sgjshksts_2" hidden="1">{#N/A,#N/A,FALSE,"INPUTS";#N/A,#N/A,FALSE,"PROFORMA BSHEET";#N/A,#N/A,FALSE,"COMBINED";#N/A,#N/A,FALSE,"HIGH YIELD";#N/A,#N/A,FALSE,"COMB_GRAPHS"}</definedName>
    <definedName name="sgjshksts_2_1" hidden="1">{#N/A,#N/A,FALSE,"INPUTS";#N/A,#N/A,FALSE,"PROFORMA BSHEET";#N/A,#N/A,FALSE,"COMBINED";#N/A,#N/A,FALSE,"HIGH YIELD";#N/A,#N/A,FALSE,"COMB_GRAPHS"}</definedName>
    <definedName name="sgjshksts_2_2" hidden="1">{#N/A,#N/A,FALSE,"INPUTS";#N/A,#N/A,FALSE,"PROFORMA BSHEET";#N/A,#N/A,FALSE,"COMBINED";#N/A,#N/A,FALSE,"HIGH YIELD";#N/A,#N/A,FALSE,"COMB_GRAPHS"}</definedName>
    <definedName name="sgjshksts_2_3" hidden="1">{#N/A,#N/A,FALSE,"INPUTS";#N/A,#N/A,FALSE,"PROFORMA BSHEET";#N/A,#N/A,FALSE,"COMBINED";#N/A,#N/A,FALSE,"HIGH YIELD";#N/A,#N/A,FALSE,"COMB_GRAPHS"}</definedName>
    <definedName name="sgjshksts_2_4" hidden="1">{#N/A,#N/A,FALSE,"INPUTS";#N/A,#N/A,FALSE,"PROFORMA BSHEET";#N/A,#N/A,FALSE,"COMBINED";#N/A,#N/A,FALSE,"HIGH YIELD";#N/A,#N/A,FALSE,"COMB_GRAPHS"}</definedName>
    <definedName name="sgjshksts_3" hidden="1">{#N/A,#N/A,FALSE,"INPUTS";#N/A,#N/A,FALSE,"PROFORMA BSHEET";#N/A,#N/A,FALSE,"COMBINED";#N/A,#N/A,FALSE,"HIGH YIELD";#N/A,#N/A,FALSE,"COMB_GRAPHS"}</definedName>
    <definedName name="sgjshksts_4" hidden="1">{#N/A,#N/A,FALSE,"INPUTS";#N/A,#N/A,FALSE,"PROFORMA BSHEET";#N/A,#N/A,FALSE,"COMBINED";#N/A,#N/A,FALSE,"HIGH YIELD";#N/A,#N/A,FALSE,"COMB_GRAPHS"}</definedName>
    <definedName name="sgjshksts_5" hidden="1">{#N/A,#N/A,FALSE,"INPUTS";#N/A,#N/A,FALSE,"PROFORMA BSHEET";#N/A,#N/A,FALSE,"COMBINED";#N/A,#N/A,FALSE,"HIGH YIELD";#N/A,#N/A,FALSE,"COMB_GRAPHS"}</definedName>
    <definedName name="sgjsrtj" hidden="1">{#N/A,#N/A,FALSE,"ACQ_GRAPHS";#N/A,#N/A,FALSE,"T_1 GRAPHS";#N/A,#N/A,FALSE,"T_2 GRAPHS";#N/A,#N/A,FALSE,"COMB_GRAPHS"}</definedName>
    <definedName name="sgjsrtj_1" hidden="1">{#N/A,#N/A,FALSE,"ACQ_GRAPHS";#N/A,#N/A,FALSE,"T_1 GRAPHS";#N/A,#N/A,FALSE,"T_2 GRAPHS";#N/A,#N/A,FALSE,"COMB_GRAPHS"}</definedName>
    <definedName name="sgjsrtj_1_1" hidden="1">{#N/A,#N/A,FALSE,"ACQ_GRAPHS";#N/A,#N/A,FALSE,"T_1 GRAPHS";#N/A,#N/A,FALSE,"T_2 GRAPHS";#N/A,#N/A,FALSE,"COMB_GRAPHS"}</definedName>
    <definedName name="sgjsrtj_1_2" hidden="1">{#N/A,#N/A,FALSE,"ACQ_GRAPHS";#N/A,#N/A,FALSE,"T_1 GRAPHS";#N/A,#N/A,FALSE,"T_2 GRAPHS";#N/A,#N/A,FALSE,"COMB_GRAPHS"}</definedName>
    <definedName name="sgjsrtj_1_3" hidden="1">{#N/A,#N/A,FALSE,"ACQ_GRAPHS";#N/A,#N/A,FALSE,"T_1 GRAPHS";#N/A,#N/A,FALSE,"T_2 GRAPHS";#N/A,#N/A,FALSE,"COMB_GRAPHS"}</definedName>
    <definedName name="sgjsrtj_1_4" hidden="1">{#N/A,#N/A,FALSE,"ACQ_GRAPHS";#N/A,#N/A,FALSE,"T_1 GRAPHS";#N/A,#N/A,FALSE,"T_2 GRAPHS";#N/A,#N/A,FALSE,"COMB_GRAPHS"}</definedName>
    <definedName name="sgjsrtj_2" hidden="1">{#N/A,#N/A,FALSE,"ACQ_GRAPHS";#N/A,#N/A,FALSE,"T_1 GRAPHS";#N/A,#N/A,FALSE,"T_2 GRAPHS";#N/A,#N/A,FALSE,"COMB_GRAPHS"}</definedName>
    <definedName name="sgjsrtj_2_1" hidden="1">{#N/A,#N/A,FALSE,"ACQ_GRAPHS";#N/A,#N/A,FALSE,"T_1 GRAPHS";#N/A,#N/A,FALSE,"T_2 GRAPHS";#N/A,#N/A,FALSE,"COMB_GRAPHS"}</definedName>
    <definedName name="sgjsrtj_2_2" hidden="1">{#N/A,#N/A,FALSE,"ACQ_GRAPHS";#N/A,#N/A,FALSE,"T_1 GRAPHS";#N/A,#N/A,FALSE,"T_2 GRAPHS";#N/A,#N/A,FALSE,"COMB_GRAPHS"}</definedName>
    <definedName name="sgjsrtj_2_3" hidden="1">{#N/A,#N/A,FALSE,"ACQ_GRAPHS";#N/A,#N/A,FALSE,"T_1 GRAPHS";#N/A,#N/A,FALSE,"T_2 GRAPHS";#N/A,#N/A,FALSE,"COMB_GRAPHS"}</definedName>
    <definedName name="sgjsrtj_2_4" hidden="1">{#N/A,#N/A,FALSE,"ACQ_GRAPHS";#N/A,#N/A,FALSE,"T_1 GRAPHS";#N/A,#N/A,FALSE,"T_2 GRAPHS";#N/A,#N/A,FALSE,"COMB_GRAPHS"}</definedName>
    <definedName name="sgjsrtj_3" hidden="1">{#N/A,#N/A,FALSE,"ACQ_GRAPHS";#N/A,#N/A,FALSE,"T_1 GRAPHS";#N/A,#N/A,FALSE,"T_2 GRAPHS";#N/A,#N/A,FALSE,"COMB_GRAPHS"}</definedName>
    <definedName name="sgjsrtj_4" hidden="1">{#N/A,#N/A,FALSE,"ACQ_GRAPHS";#N/A,#N/A,FALSE,"T_1 GRAPHS";#N/A,#N/A,FALSE,"T_2 GRAPHS";#N/A,#N/A,FALSE,"COMB_GRAPHS"}</definedName>
    <definedName name="sgjsrtj_5" hidden="1">{#N/A,#N/A,FALSE,"ACQ_GRAPHS";#N/A,#N/A,FALSE,"T_1 GRAPHS";#N/A,#N/A,FALSE,"T_2 GRAPHS";#N/A,#N/A,FALSE,"COMB_GRAPHS"}</definedName>
    <definedName name="sgjsrtjn" hidden="1">{#N/A,#N/A,FALSE,"Valuation Assumptions";#N/A,#N/A,FALSE,"Summary";#N/A,#N/A,FALSE,"DCF";#N/A,#N/A,FALSE,"Valuation";#N/A,#N/A,FALSE,"WACC";#N/A,#N/A,FALSE,"UBVH";#N/A,#N/A,FALSE,"Free Cash Flow"}</definedName>
    <definedName name="sgjsrtjn_1" hidden="1">{#N/A,#N/A,FALSE,"Valuation Assumptions";#N/A,#N/A,FALSE,"Summary";#N/A,#N/A,FALSE,"DCF";#N/A,#N/A,FALSE,"Valuation";#N/A,#N/A,FALSE,"WACC";#N/A,#N/A,FALSE,"UBVH";#N/A,#N/A,FALSE,"Free Cash Flow"}</definedName>
    <definedName name="sgjsrtjn_1_1" hidden="1">{#N/A,#N/A,FALSE,"Valuation Assumptions";#N/A,#N/A,FALSE,"Summary";#N/A,#N/A,FALSE,"DCF";#N/A,#N/A,FALSE,"Valuation";#N/A,#N/A,FALSE,"WACC";#N/A,#N/A,FALSE,"UBVH";#N/A,#N/A,FALSE,"Free Cash Flow"}</definedName>
    <definedName name="sgjsrtjn_1_2" hidden="1">{#N/A,#N/A,FALSE,"Valuation Assumptions";#N/A,#N/A,FALSE,"Summary";#N/A,#N/A,FALSE,"DCF";#N/A,#N/A,FALSE,"Valuation";#N/A,#N/A,FALSE,"WACC";#N/A,#N/A,FALSE,"UBVH";#N/A,#N/A,FALSE,"Free Cash Flow"}</definedName>
    <definedName name="sgjsrtjn_1_3" hidden="1">{#N/A,#N/A,FALSE,"Valuation Assumptions";#N/A,#N/A,FALSE,"Summary";#N/A,#N/A,FALSE,"DCF";#N/A,#N/A,FALSE,"Valuation";#N/A,#N/A,FALSE,"WACC";#N/A,#N/A,FALSE,"UBVH";#N/A,#N/A,FALSE,"Free Cash Flow"}</definedName>
    <definedName name="sgjsrtjn_1_4" hidden="1">{#N/A,#N/A,FALSE,"Valuation Assumptions";#N/A,#N/A,FALSE,"Summary";#N/A,#N/A,FALSE,"DCF";#N/A,#N/A,FALSE,"Valuation";#N/A,#N/A,FALSE,"WACC";#N/A,#N/A,FALSE,"UBVH";#N/A,#N/A,FALSE,"Free Cash Flow"}</definedName>
    <definedName name="sgjsrtjn_2" hidden="1">{#N/A,#N/A,FALSE,"Valuation Assumptions";#N/A,#N/A,FALSE,"Summary";#N/A,#N/A,FALSE,"DCF";#N/A,#N/A,FALSE,"Valuation";#N/A,#N/A,FALSE,"WACC";#N/A,#N/A,FALSE,"UBVH";#N/A,#N/A,FALSE,"Free Cash Flow"}</definedName>
    <definedName name="sgjsrtjn_2_1" hidden="1">{#N/A,#N/A,FALSE,"Valuation Assumptions";#N/A,#N/A,FALSE,"Summary";#N/A,#N/A,FALSE,"DCF";#N/A,#N/A,FALSE,"Valuation";#N/A,#N/A,FALSE,"WACC";#N/A,#N/A,FALSE,"UBVH";#N/A,#N/A,FALSE,"Free Cash Flow"}</definedName>
    <definedName name="sgjsrtjn_2_2" hidden="1">{#N/A,#N/A,FALSE,"Valuation Assumptions";#N/A,#N/A,FALSE,"Summary";#N/A,#N/A,FALSE,"DCF";#N/A,#N/A,FALSE,"Valuation";#N/A,#N/A,FALSE,"WACC";#N/A,#N/A,FALSE,"UBVH";#N/A,#N/A,FALSE,"Free Cash Flow"}</definedName>
    <definedName name="sgjsrtjn_2_3" hidden="1">{#N/A,#N/A,FALSE,"Valuation Assumptions";#N/A,#N/A,FALSE,"Summary";#N/A,#N/A,FALSE,"DCF";#N/A,#N/A,FALSE,"Valuation";#N/A,#N/A,FALSE,"WACC";#N/A,#N/A,FALSE,"UBVH";#N/A,#N/A,FALSE,"Free Cash Flow"}</definedName>
    <definedName name="sgjsrtjn_2_4" hidden="1">{#N/A,#N/A,FALSE,"Valuation Assumptions";#N/A,#N/A,FALSE,"Summary";#N/A,#N/A,FALSE,"DCF";#N/A,#N/A,FALSE,"Valuation";#N/A,#N/A,FALSE,"WACC";#N/A,#N/A,FALSE,"UBVH";#N/A,#N/A,FALSE,"Free Cash Flow"}</definedName>
    <definedName name="sgjsrtjn_3" hidden="1">{#N/A,#N/A,FALSE,"Valuation Assumptions";#N/A,#N/A,FALSE,"Summary";#N/A,#N/A,FALSE,"DCF";#N/A,#N/A,FALSE,"Valuation";#N/A,#N/A,FALSE,"WACC";#N/A,#N/A,FALSE,"UBVH";#N/A,#N/A,FALSE,"Free Cash Flow"}</definedName>
    <definedName name="sgjsrtjn_4" hidden="1">{#N/A,#N/A,FALSE,"Valuation Assumptions";#N/A,#N/A,FALSE,"Summary";#N/A,#N/A,FALSE,"DCF";#N/A,#N/A,FALSE,"Valuation";#N/A,#N/A,FALSE,"WACC";#N/A,#N/A,FALSE,"UBVH";#N/A,#N/A,FALSE,"Free Cash Flow"}</definedName>
    <definedName name="sgjsrtjn_5" hidden="1">{#N/A,#N/A,FALSE,"Valuation Assumptions";#N/A,#N/A,FALSE,"Summary";#N/A,#N/A,FALSE,"DCF";#N/A,#N/A,FALSE,"Valuation";#N/A,#N/A,FALSE,"WACC";#N/A,#N/A,FALSE,"UBVH";#N/A,#N/A,FALSE,"Free Cash Flow"}</definedName>
    <definedName name="sgjsyjk" hidden="1">{#N/A,#N/A,FALSE,"INPUTS";#N/A,#N/A,FALSE,"PROFORMA BSHEET";#N/A,#N/A,FALSE,"COMBINED";#N/A,#N/A,FALSE,"HIGH YIELD";#N/A,#N/A,FALSE,"COMB_GRAPHS"}</definedName>
    <definedName name="sgjsyjk_1" hidden="1">{#N/A,#N/A,FALSE,"INPUTS";#N/A,#N/A,FALSE,"PROFORMA BSHEET";#N/A,#N/A,FALSE,"COMBINED";#N/A,#N/A,FALSE,"HIGH YIELD";#N/A,#N/A,FALSE,"COMB_GRAPHS"}</definedName>
    <definedName name="sgjsyjk_1_1" hidden="1">{#N/A,#N/A,FALSE,"INPUTS";#N/A,#N/A,FALSE,"PROFORMA BSHEET";#N/A,#N/A,FALSE,"COMBINED";#N/A,#N/A,FALSE,"HIGH YIELD";#N/A,#N/A,FALSE,"COMB_GRAPHS"}</definedName>
    <definedName name="sgjsyjk_1_2" hidden="1">{#N/A,#N/A,FALSE,"INPUTS";#N/A,#N/A,FALSE,"PROFORMA BSHEET";#N/A,#N/A,FALSE,"COMBINED";#N/A,#N/A,FALSE,"HIGH YIELD";#N/A,#N/A,FALSE,"COMB_GRAPHS"}</definedName>
    <definedName name="sgjsyjk_1_3" hidden="1">{#N/A,#N/A,FALSE,"INPUTS";#N/A,#N/A,FALSE,"PROFORMA BSHEET";#N/A,#N/A,FALSE,"COMBINED";#N/A,#N/A,FALSE,"HIGH YIELD";#N/A,#N/A,FALSE,"COMB_GRAPHS"}</definedName>
    <definedName name="sgjsyjk_1_4" hidden="1">{#N/A,#N/A,FALSE,"INPUTS";#N/A,#N/A,FALSE,"PROFORMA BSHEET";#N/A,#N/A,FALSE,"COMBINED";#N/A,#N/A,FALSE,"HIGH YIELD";#N/A,#N/A,FALSE,"COMB_GRAPHS"}</definedName>
    <definedName name="sgjsyjk_2" hidden="1">{#N/A,#N/A,FALSE,"INPUTS";#N/A,#N/A,FALSE,"PROFORMA BSHEET";#N/A,#N/A,FALSE,"COMBINED";#N/A,#N/A,FALSE,"HIGH YIELD";#N/A,#N/A,FALSE,"COMB_GRAPHS"}</definedName>
    <definedName name="sgjsyjk_2_1" hidden="1">{#N/A,#N/A,FALSE,"INPUTS";#N/A,#N/A,FALSE,"PROFORMA BSHEET";#N/A,#N/A,FALSE,"COMBINED";#N/A,#N/A,FALSE,"HIGH YIELD";#N/A,#N/A,FALSE,"COMB_GRAPHS"}</definedName>
    <definedName name="sgjsyjk_2_2" hidden="1">{#N/A,#N/A,FALSE,"INPUTS";#N/A,#N/A,FALSE,"PROFORMA BSHEET";#N/A,#N/A,FALSE,"COMBINED";#N/A,#N/A,FALSE,"HIGH YIELD";#N/A,#N/A,FALSE,"COMB_GRAPHS"}</definedName>
    <definedName name="sgjsyjk_2_3" hidden="1">{#N/A,#N/A,FALSE,"INPUTS";#N/A,#N/A,FALSE,"PROFORMA BSHEET";#N/A,#N/A,FALSE,"COMBINED";#N/A,#N/A,FALSE,"HIGH YIELD";#N/A,#N/A,FALSE,"COMB_GRAPHS"}</definedName>
    <definedName name="sgjsyjk_2_4" hidden="1">{#N/A,#N/A,FALSE,"INPUTS";#N/A,#N/A,FALSE,"PROFORMA BSHEET";#N/A,#N/A,FALSE,"COMBINED";#N/A,#N/A,FALSE,"HIGH YIELD";#N/A,#N/A,FALSE,"COMB_GRAPHS"}</definedName>
    <definedName name="sgjsyjk_3" hidden="1">{#N/A,#N/A,FALSE,"INPUTS";#N/A,#N/A,FALSE,"PROFORMA BSHEET";#N/A,#N/A,FALSE,"COMBINED";#N/A,#N/A,FALSE,"HIGH YIELD";#N/A,#N/A,FALSE,"COMB_GRAPHS"}</definedName>
    <definedName name="sgjsyjk_4" hidden="1">{#N/A,#N/A,FALSE,"INPUTS";#N/A,#N/A,FALSE,"PROFORMA BSHEET";#N/A,#N/A,FALSE,"COMBINED";#N/A,#N/A,FALSE,"HIGH YIELD";#N/A,#N/A,FALSE,"COMB_GRAPHS"}</definedName>
    <definedName name="sgjsyjk_5" hidden="1">{#N/A,#N/A,FALSE,"INPUTS";#N/A,#N/A,FALSE,"PROFORMA BSHEET";#N/A,#N/A,FALSE,"COMBINED";#N/A,#N/A,FALSE,"HIGH YIELD";#N/A,#N/A,FALSE,"COMB_GRAPHS"}</definedName>
    <definedName name="Sheets">#REF!</definedName>
    <definedName name="shkshkshks" hidden="1">{#N/A,#N/A,FALSE,"ACQ_GRAPHS";#N/A,#N/A,FALSE,"T_1 GRAPHS";#N/A,#N/A,FALSE,"T_2 GRAPHS";#N/A,#N/A,FALSE,"COMB_GRAPHS"}</definedName>
    <definedName name="shkshkshks_1" hidden="1">{#N/A,#N/A,FALSE,"ACQ_GRAPHS";#N/A,#N/A,FALSE,"T_1 GRAPHS";#N/A,#N/A,FALSE,"T_2 GRAPHS";#N/A,#N/A,FALSE,"COMB_GRAPHS"}</definedName>
    <definedName name="shkshkshks_1_1" hidden="1">{#N/A,#N/A,FALSE,"ACQ_GRAPHS";#N/A,#N/A,FALSE,"T_1 GRAPHS";#N/A,#N/A,FALSE,"T_2 GRAPHS";#N/A,#N/A,FALSE,"COMB_GRAPHS"}</definedName>
    <definedName name="shkshkshks_1_2" hidden="1">{#N/A,#N/A,FALSE,"ACQ_GRAPHS";#N/A,#N/A,FALSE,"T_1 GRAPHS";#N/A,#N/A,FALSE,"T_2 GRAPHS";#N/A,#N/A,FALSE,"COMB_GRAPHS"}</definedName>
    <definedName name="shkshkshks_1_3" hidden="1">{#N/A,#N/A,FALSE,"ACQ_GRAPHS";#N/A,#N/A,FALSE,"T_1 GRAPHS";#N/A,#N/A,FALSE,"T_2 GRAPHS";#N/A,#N/A,FALSE,"COMB_GRAPHS"}</definedName>
    <definedName name="shkshkshks_1_4" hidden="1">{#N/A,#N/A,FALSE,"ACQ_GRAPHS";#N/A,#N/A,FALSE,"T_1 GRAPHS";#N/A,#N/A,FALSE,"T_2 GRAPHS";#N/A,#N/A,FALSE,"COMB_GRAPHS"}</definedName>
    <definedName name="shkshkshks_2" hidden="1">{#N/A,#N/A,FALSE,"ACQ_GRAPHS";#N/A,#N/A,FALSE,"T_1 GRAPHS";#N/A,#N/A,FALSE,"T_2 GRAPHS";#N/A,#N/A,FALSE,"COMB_GRAPHS"}</definedName>
    <definedName name="shkshkshks_2_1" hidden="1">{#N/A,#N/A,FALSE,"ACQ_GRAPHS";#N/A,#N/A,FALSE,"T_1 GRAPHS";#N/A,#N/A,FALSE,"T_2 GRAPHS";#N/A,#N/A,FALSE,"COMB_GRAPHS"}</definedName>
    <definedName name="shkshkshks_2_2" hidden="1">{#N/A,#N/A,FALSE,"ACQ_GRAPHS";#N/A,#N/A,FALSE,"T_1 GRAPHS";#N/A,#N/A,FALSE,"T_2 GRAPHS";#N/A,#N/A,FALSE,"COMB_GRAPHS"}</definedName>
    <definedName name="shkshkshks_2_3" hidden="1">{#N/A,#N/A,FALSE,"ACQ_GRAPHS";#N/A,#N/A,FALSE,"T_1 GRAPHS";#N/A,#N/A,FALSE,"T_2 GRAPHS";#N/A,#N/A,FALSE,"COMB_GRAPHS"}</definedName>
    <definedName name="shkshkshks_2_4" hidden="1">{#N/A,#N/A,FALSE,"ACQ_GRAPHS";#N/A,#N/A,FALSE,"T_1 GRAPHS";#N/A,#N/A,FALSE,"T_2 GRAPHS";#N/A,#N/A,FALSE,"COMB_GRAPHS"}</definedName>
    <definedName name="shkshkshks_3" hidden="1">{#N/A,#N/A,FALSE,"ACQ_GRAPHS";#N/A,#N/A,FALSE,"T_1 GRAPHS";#N/A,#N/A,FALSE,"T_2 GRAPHS";#N/A,#N/A,FALSE,"COMB_GRAPHS"}</definedName>
    <definedName name="shkshkshks_4" hidden="1">{#N/A,#N/A,FALSE,"ACQ_GRAPHS";#N/A,#N/A,FALSE,"T_1 GRAPHS";#N/A,#N/A,FALSE,"T_2 GRAPHS";#N/A,#N/A,FALSE,"COMB_GRAPHS"}</definedName>
    <definedName name="shkshkshks_5" hidden="1">{#N/A,#N/A,FALSE,"ACQ_GRAPHS";#N/A,#N/A,FALSE,"T_1 GRAPHS";#N/A,#N/A,FALSE,"T_2 GRAPHS";#N/A,#N/A,FALSE,"COMB_GRAPHS"}</definedName>
    <definedName name="shsdrtjhsdrt" hidden="1">{#N/A,#N/A,FALSE,"Valuation Assumptions";#N/A,#N/A,FALSE,"Summary";#N/A,#N/A,FALSE,"DCF";#N/A,#N/A,FALSE,"Valuation";#N/A,#N/A,FALSE,"WACC";#N/A,#N/A,FALSE,"UBVH";#N/A,#N/A,FALSE,"Free Cash Flow"}</definedName>
    <definedName name="shsdrtjhsdrt_1" hidden="1">{#N/A,#N/A,FALSE,"Valuation Assumptions";#N/A,#N/A,FALSE,"Summary";#N/A,#N/A,FALSE,"DCF";#N/A,#N/A,FALSE,"Valuation";#N/A,#N/A,FALSE,"WACC";#N/A,#N/A,FALSE,"UBVH";#N/A,#N/A,FALSE,"Free Cash Flow"}</definedName>
    <definedName name="shsdrtjhsdrt_1_1" hidden="1">{#N/A,#N/A,FALSE,"Valuation Assumptions";#N/A,#N/A,FALSE,"Summary";#N/A,#N/A,FALSE,"DCF";#N/A,#N/A,FALSE,"Valuation";#N/A,#N/A,FALSE,"WACC";#N/A,#N/A,FALSE,"UBVH";#N/A,#N/A,FALSE,"Free Cash Flow"}</definedName>
    <definedName name="shsdrtjhsdrt_1_2" hidden="1">{#N/A,#N/A,FALSE,"Valuation Assumptions";#N/A,#N/A,FALSE,"Summary";#N/A,#N/A,FALSE,"DCF";#N/A,#N/A,FALSE,"Valuation";#N/A,#N/A,FALSE,"WACC";#N/A,#N/A,FALSE,"UBVH";#N/A,#N/A,FALSE,"Free Cash Flow"}</definedName>
    <definedName name="shsdrtjhsdrt_1_3" hidden="1">{#N/A,#N/A,FALSE,"Valuation Assumptions";#N/A,#N/A,FALSE,"Summary";#N/A,#N/A,FALSE,"DCF";#N/A,#N/A,FALSE,"Valuation";#N/A,#N/A,FALSE,"WACC";#N/A,#N/A,FALSE,"UBVH";#N/A,#N/A,FALSE,"Free Cash Flow"}</definedName>
    <definedName name="shsdrtjhsdrt_1_4" hidden="1">{#N/A,#N/A,FALSE,"Valuation Assumptions";#N/A,#N/A,FALSE,"Summary";#N/A,#N/A,FALSE,"DCF";#N/A,#N/A,FALSE,"Valuation";#N/A,#N/A,FALSE,"WACC";#N/A,#N/A,FALSE,"UBVH";#N/A,#N/A,FALSE,"Free Cash Flow"}</definedName>
    <definedName name="shsdrtjhsdrt_2" hidden="1">{#N/A,#N/A,FALSE,"Valuation Assumptions";#N/A,#N/A,FALSE,"Summary";#N/A,#N/A,FALSE,"DCF";#N/A,#N/A,FALSE,"Valuation";#N/A,#N/A,FALSE,"WACC";#N/A,#N/A,FALSE,"UBVH";#N/A,#N/A,FALSE,"Free Cash Flow"}</definedName>
    <definedName name="shsdrtjhsdrt_2_1" hidden="1">{#N/A,#N/A,FALSE,"Valuation Assumptions";#N/A,#N/A,FALSE,"Summary";#N/A,#N/A,FALSE,"DCF";#N/A,#N/A,FALSE,"Valuation";#N/A,#N/A,FALSE,"WACC";#N/A,#N/A,FALSE,"UBVH";#N/A,#N/A,FALSE,"Free Cash Flow"}</definedName>
    <definedName name="shsdrtjhsdrt_2_2" hidden="1">{#N/A,#N/A,FALSE,"Valuation Assumptions";#N/A,#N/A,FALSE,"Summary";#N/A,#N/A,FALSE,"DCF";#N/A,#N/A,FALSE,"Valuation";#N/A,#N/A,FALSE,"WACC";#N/A,#N/A,FALSE,"UBVH";#N/A,#N/A,FALSE,"Free Cash Flow"}</definedName>
    <definedName name="shsdrtjhsdrt_2_3" hidden="1">{#N/A,#N/A,FALSE,"Valuation Assumptions";#N/A,#N/A,FALSE,"Summary";#N/A,#N/A,FALSE,"DCF";#N/A,#N/A,FALSE,"Valuation";#N/A,#N/A,FALSE,"WACC";#N/A,#N/A,FALSE,"UBVH";#N/A,#N/A,FALSE,"Free Cash Flow"}</definedName>
    <definedName name="shsdrtjhsdrt_2_4" hidden="1">{#N/A,#N/A,FALSE,"Valuation Assumptions";#N/A,#N/A,FALSE,"Summary";#N/A,#N/A,FALSE,"DCF";#N/A,#N/A,FALSE,"Valuation";#N/A,#N/A,FALSE,"WACC";#N/A,#N/A,FALSE,"UBVH";#N/A,#N/A,FALSE,"Free Cash Flow"}</definedName>
    <definedName name="shsdrtjhsdrt_3" hidden="1">{#N/A,#N/A,FALSE,"Valuation Assumptions";#N/A,#N/A,FALSE,"Summary";#N/A,#N/A,FALSE,"DCF";#N/A,#N/A,FALSE,"Valuation";#N/A,#N/A,FALSE,"WACC";#N/A,#N/A,FALSE,"UBVH";#N/A,#N/A,FALSE,"Free Cash Flow"}</definedName>
    <definedName name="shsdrtjhsdrt_4" hidden="1">{#N/A,#N/A,FALSE,"Valuation Assumptions";#N/A,#N/A,FALSE,"Summary";#N/A,#N/A,FALSE,"DCF";#N/A,#N/A,FALSE,"Valuation";#N/A,#N/A,FALSE,"WACC";#N/A,#N/A,FALSE,"UBVH";#N/A,#N/A,FALSE,"Free Cash Flow"}</definedName>
    <definedName name="shsdrtjhsdrt_5" hidden="1">{#N/A,#N/A,FALSE,"Valuation Assumptions";#N/A,#N/A,FALSE,"Summary";#N/A,#N/A,FALSE,"DCF";#N/A,#N/A,FALSE,"Valuation";#N/A,#N/A,FALSE,"WACC";#N/A,#N/A,FALSE,"UBVH";#N/A,#N/A,FALSE,"Free Cash Flow"}</definedName>
    <definedName name="shsthsrthsrth" hidden="1">{"vi1",#N/A,FALSE,"Financial Statements";"vi2",#N/A,FALSE,"Financial Statements";#N/A,#N/A,FALSE,"DCF"}</definedName>
    <definedName name="shsthsrthsrth_1" hidden="1">{"vi1",#N/A,FALSE,"Financial Statements";"vi2",#N/A,FALSE,"Financial Statements";#N/A,#N/A,FALSE,"DCF"}</definedName>
    <definedName name="shsthsrthsrth_1_1" hidden="1">{"vi1",#N/A,FALSE,"Financial Statements";"vi2",#N/A,FALSE,"Financial Statements";#N/A,#N/A,FALSE,"DCF"}</definedName>
    <definedName name="shsthsrthsrth_1_2" hidden="1">{"vi1",#N/A,FALSE,"Financial Statements";"vi2",#N/A,FALSE,"Financial Statements";#N/A,#N/A,FALSE,"DCF"}</definedName>
    <definedName name="shsthsrthsrth_1_3" hidden="1">{"vi1",#N/A,FALSE,"Financial Statements";"vi2",#N/A,FALSE,"Financial Statements";#N/A,#N/A,FALSE,"DCF"}</definedName>
    <definedName name="shsthsrthsrth_1_4" hidden="1">{"vi1",#N/A,FALSE,"Financial Statements";"vi2",#N/A,FALSE,"Financial Statements";#N/A,#N/A,FALSE,"DCF"}</definedName>
    <definedName name="shsthsrthsrth_2" hidden="1">{"vi1",#N/A,FALSE,"Financial Statements";"vi2",#N/A,FALSE,"Financial Statements";#N/A,#N/A,FALSE,"DCF"}</definedName>
    <definedName name="shsthsrthsrth_2_1" hidden="1">{"vi1",#N/A,FALSE,"Financial Statements";"vi2",#N/A,FALSE,"Financial Statements";#N/A,#N/A,FALSE,"DCF"}</definedName>
    <definedName name="shsthsrthsrth_2_2" hidden="1">{"vi1",#N/A,FALSE,"Financial Statements";"vi2",#N/A,FALSE,"Financial Statements";#N/A,#N/A,FALSE,"DCF"}</definedName>
    <definedName name="shsthsrthsrth_2_3" hidden="1">{"vi1",#N/A,FALSE,"Financial Statements";"vi2",#N/A,FALSE,"Financial Statements";#N/A,#N/A,FALSE,"DCF"}</definedName>
    <definedName name="shsthsrthsrth_2_4" hidden="1">{"vi1",#N/A,FALSE,"Financial Statements";"vi2",#N/A,FALSE,"Financial Statements";#N/A,#N/A,FALSE,"DCF"}</definedName>
    <definedName name="shsthsrthsrth_3" hidden="1">{"vi1",#N/A,FALSE,"Financial Statements";"vi2",#N/A,FALSE,"Financial Statements";#N/A,#N/A,FALSE,"DCF"}</definedName>
    <definedName name="shsthsrthsrth_4" hidden="1">{"vi1",#N/A,FALSE,"Financial Statements";"vi2",#N/A,FALSE,"Financial Statements";#N/A,#N/A,FALSE,"DCF"}</definedName>
    <definedName name="shsthsrthsrth_5" hidden="1">{"vi1",#N/A,FALSE,"Financial Statements";"vi2",#N/A,FALSE,"Financial Statements";#N/A,#N/A,FALSE,"DCF"}</definedName>
    <definedName name="Sched_Pay">#REF!</definedName>
    <definedName name="Scheduled_Extra_Payments">#REF!</definedName>
    <definedName name="Scheduled_Interest_Rate">#REF!</definedName>
    <definedName name="Scheduled_Monthly_Payment">#REF!</definedName>
    <definedName name="SIDAŇ" localSheetId="3">#REF!</definedName>
    <definedName name="SIDAŇ">#REF!</definedName>
    <definedName name="sifrant_drzav" localSheetId="3">#REF!</definedName>
    <definedName name="sifrant_drzav">#REF!</definedName>
    <definedName name="sjdjsrtjas" hidden="1">{#N/A,#N/A,FALSE,"INPUTS";#N/A,#N/A,FALSE,"PROFORMA BSHEET";#N/A,#N/A,FALSE,"COMBINED";#N/A,#N/A,FALSE,"ACQUIROR";#N/A,#N/A,FALSE,"TARGET 1";#N/A,#N/A,FALSE,"TARGET 2";#N/A,#N/A,FALSE,"HIGH YIELD";#N/A,#N/A,FALSE,"OVERFUND"}</definedName>
    <definedName name="sjdjsrtjas_1" hidden="1">{#N/A,#N/A,FALSE,"INPUTS";#N/A,#N/A,FALSE,"PROFORMA BSHEET";#N/A,#N/A,FALSE,"COMBINED";#N/A,#N/A,FALSE,"ACQUIROR";#N/A,#N/A,FALSE,"TARGET 1";#N/A,#N/A,FALSE,"TARGET 2";#N/A,#N/A,FALSE,"HIGH YIELD";#N/A,#N/A,FALSE,"OVERFUND"}</definedName>
    <definedName name="sjdjsrtjas_1_1" hidden="1">{#N/A,#N/A,FALSE,"INPUTS";#N/A,#N/A,FALSE,"PROFORMA BSHEET";#N/A,#N/A,FALSE,"COMBINED";#N/A,#N/A,FALSE,"ACQUIROR";#N/A,#N/A,FALSE,"TARGET 1";#N/A,#N/A,FALSE,"TARGET 2";#N/A,#N/A,FALSE,"HIGH YIELD";#N/A,#N/A,FALSE,"OVERFUND"}</definedName>
    <definedName name="sjdjsrtjas_1_2" hidden="1">{#N/A,#N/A,FALSE,"INPUTS";#N/A,#N/A,FALSE,"PROFORMA BSHEET";#N/A,#N/A,FALSE,"COMBINED";#N/A,#N/A,FALSE,"ACQUIROR";#N/A,#N/A,FALSE,"TARGET 1";#N/A,#N/A,FALSE,"TARGET 2";#N/A,#N/A,FALSE,"HIGH YIELD";#N/A,#N/A,FALSE,"OVERFUND"}</definedName>
    <definedName name="sjdjsrtjas_1_3" hidden="1">{#N/A,#N/A,FALSE,"INPUTS";#N/A,#N/A,FALSE,"PROFORMA BSHEET";#N/A,#N/A,FALSE,"COMBINED";#N/A,#N/A,FALSE,"ACQUIROR";#N/A,#N/A,FALSE,"TARGET 1";#N/A,#N/A,FALSE,"TARGET 2";#N/A,#N/A,FALSE,"HIGH YIELD";#N/A,#N/A,FALSE,"OVERFUND"}</definedName>
    <definedName name="sjdjsrtjas_1_4" hidden="1">{#N/A,#N/A,FALSE,"INPUTS";#N/A,#N/A,FALSE,"PROFORMA BSHEET";#N/A,#N/A,FALSE,"COMBINED";#N/A,#N/A,FALSE,"ACQUIROR";#N/A,#N/A,FALSE,"TARGET 1";#N/A,#N/A,FALSE,"TARGET 2";#N/A,#N/A,FALSE,"HIGH YIELD";#N/A,#N/A,FALSE,"OVERFUND"}</definedName>
    <definedName name="sjdjsrtjas_2" hidden="1">{#N/A,#N/A,FALSE,"INPUTS";#N/A,#N/A,FALSE,"PROFORMA BSHEET";#N/A,#N/A,FALSE,"COMBINED";#N/A,#N/A,FALSE,"ACQUIROR";#N/A,#N/A,FALSE,"TARGET 1";#N/A,#N/A,FALSE,"TARGET 2";#N/A,#N/A,FALSE,"HIGH YIELD";#N/A,#N/A,FALSE,"OVERFUND"}</definedName>
    <definedName name="sjdjsrtjas_2_1" hidden="1">{#N/A,#N/A,FALSE,"INPUTS";#N/A,#N/A,FALSE,"PROFORMA BSHEET";#N/A,#N/A,FALSE,"COMBINED";#N/A,#N/A,FALSE,"ACQUIROR";#N/A,#N/A,FALSE,"TARGET 1";#N/A,#N/A,FALSE,"TARGET 2";#N/A,#N/A,FALSE,"HIGH YIELD";#N/A,#N/A,FALSE,"OVERFUND"}</definedName>
    <definedName name="sjdjsrtjas_2_2" hidden="1">{#N/A,#N/A,FALSE,"INPUTS";#N/A,#N/A,FALSE,"PROFORMA BSHEET";#N/A,#N/A,FALSE,"COMBINED";#N/A,#N/A,FALSE,"ACQUIROR";#N/A,#N/A,FALSE,"TARGET 1";#N/A,#N/A,FALSE,"TARGET 2";#N/A,#N/A,FALSE,"HIGH YIELD";#N/A,#N/A,FALSE,"OVERFUND"}</definedName>
    <definedName name="sjdjsrtjas_2_3" hidden="1">{#N/A,#N/A,FALSE,"INPUTS";#N/A,#N/A,FALSE,"PROFORMA BSHEET";#N/A,#N/A,FALSE,"COMBINED";#N/A,#N/A,FALSE,"ACQUIROR";#N/A,#N/A,FALSE,"TARGET 1";#N/A,#N/A,FALSE,"TARGET 2";#N/A,#N/A,FALSE,"HIGH YIELD";#N/A,#N/A,FALSE,"OVERFUND"}</definedName>
    <definedName name="sjdjsrtjas_2_4" hidden="1">{#N/A,#N/A,FALSE,"INPUTS";#N/A,#N/A,FALSE,"PROFORMA BSHEET";#N/A,#N/A,FALSE,"COMBINED";#N/A,#N/A,FALSE,"ACQUIROR";#N/A,#N/A,FALSE,"TARGET 1";#N/A,#N/A,FALSE,"TARGET 2";#N/A,#N/A,FALSE,"HIGH YIELD";#N/A,#N/A,FALSE,"OVERFUND"}</definedName>
    <definedName name="sjdjsrtjas_3" hidden="1">{#N/A,#N/A,FALSE,"INPUTS";#N/A,#N/A,FALSE,"PROFORMA BSHEET";#N/A,#N/A,FALSE,"COMBINED";#N/A,#N/A,FALSE,"ACQUIROR";#N/A,#N/A,FALSE,"TARGET 1";#N/A,#N/A,FALSE,"TARGET 2";#N/A,#N/A,FALSE,"HIGH YIELD";#N/A,#N/A,FALSE,"OVERFUND"}</definedName>
    <definedName name="sjdjsrtjas_4" hidden="1">{#N/A,#N/A,FALSE,"INPUTS";#N/A,#N/A,FALSE,"PROFORMA BSHEET";#N/A,#N/A,FALSE,"COMBINED";#N/A,#N/A,FALSE,"ACQUIROR";#N/A,#N/A,FALSE,"TARGET 1";#N/A,#N/A,FALSE,"TARGET 2";#N/A,#N/A,FALSE,"HIGH YIELD";#N/A,#N/A,FALSE,"OVERFUND"}</definedName>
    <definedName name="sjdjsrtjas_5" hidden="1">{#N/A,#N/A,FALSE,"INPUTS";#N/A,#N/A,FALSE,"PROFORMA BSHEET";#N/A,#N/A,FALSE,"COMBINED";#N/A,#N/A,FALSE,"ACQUIROR";#N/A,#N/A,FALSE,"TARGET 1";#N/A,#N/A,FALSE,"TARGET 2";#N/A,#N/A,FALSE,"HIGH YIELD";#N/A,#N/A,FALSE,"OVERFUND"}</definedName>
    <definedName name="sjksgjj"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1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1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1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1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2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2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2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2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ksgjj_5"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jsjr" hidden="1">{#N/A,#N/A,FALSE,"INPUTS";#N/A,#N/A,FALSE,"PROFORMA BSHEET";#N/A,#N/A,FALSE,"COMBINED";#N/A,#N/A,FALSE,"HIGH YIELD";#N/A,#N/A,FALSE,"COMB_GRAPHS"}</definedName>
    <definedName name="sjsjr_1" hidden="1">{#N/A,#N/A,FALSE,"INPUTS";#N/A,#N/A,FALSE,"PROFORMA BSHEET";#N/A,#N/A,FALSE,"COMBINED";#N/A,#N/A,FALSE,"HIGH YIELD";#N/A,#N/A,FALSE,"COMB_GRAPHS"}</definedName>
    <definedName name="sjsjr_1_1" hidden="1">{#N/A,#N/A,FALSE,"INPUTS";#N/A,#N/A,FALSE,"PROFORMA BSHEET";#N/A,#N/A,FALSE,"COMBINED";#N/A,#N/A,FALSE,"HIGH YIELD";#N/A,#N/A,FALSE,"COMB_GRAPHS"}</definedName>
    <definedName name="sjsjr_1_2" hidden="1">{#N/A,#N/A,FALSE,"INPUTS";#N/A,#N/A,FALSE,"PROFORMA BSHEET";#N/A,#N/A,FALSE,"COMBINED";#N/A,#N/A,FALSE,"HIGH YIELD";#N/A,#N/A,FALSE,"COMB_GRAPHS"}</definedName>
    <definedName name="sjsjr_1_3" hidden="1">{#N/A,#N/A,FALSE,"INPUTS";#N/A,#N/A,FALSE,"PROFORMA BSHEET";#N/A,#N/A,FALSE,"COMBINED";#N/A,#N/A,FALSE,"HIGH YIELD";#N/A,#N/A,FALSE,"COMB_GRAPHS"}</definedName>
    <definedName name="sjsjr_1_4" hidden="1">{#N/A,#N/A,FALSE,"INPUTS";#N/A,#N/A,FALSE,"PROFORMA BSHEET";#N/A,#N/A,FALSE,"COMBINED";#N/A,#N/A,FALSE,"HIGH YIELD";#N/A,#N/A,FALSE,"COMB_GRAPHS"}</definedName>
    <definedName name="sjsjr_2" hidden="1">{#N/A,#N/A,FALSE,"INPUTS";#N/A,#N/A,FALSE,"PROFORMA BSHEET";#N/A,#N/A,FALSE,"COMBINED";#N/A,#N/A,FALSE,"HIGH YIELD";#N/A,#N/A,FALSE,"COMB_GRAPHS"}</definedName>
    <definedName name="sjsjr_2_1" hidden="1">{#N/A,#N/A,FALSE,"INPUTS";#N/A,#N/A,FALSE,"PROFORMA BSHEET";#N/A,#N/A,FALSE,"COMBINED";#N/A,#N/A,FALSE,"HIGH YIELD";#N/A,#N/A,FALSE,"COMB_GRAPHS"}</definedName>
    <definedName name="sjsjr_2_2" hidden="1">{#N/A,#N/A,FALSE,"INPUTS";#N/A,#N/A,FALSE,"PROFORMA BSHEET";#N/A,#N/A,FALSE,"COMBINED";#N/A,#N/A,FALSE,"HIGH YIELD";#N/A,#N/A,FALSE,"COMB_GRAPHS"}</definedName>
    <definedName name="sjsjr_2_3" hidden="1">{#N/A,#N/A,FALSE,"INPUTS";#N/A,#N/A,FALSE,"PROFORMA BSHEET";#N/A,#N/A,FALSE,"COMBINED";#N/A,#N/A,FALSE,"HIGH YIELD";#N/A,#N/A,FALSE,"COMB_GRAPHS"}</definedName>
    <definedName name="sjsjr_2_4" hidden="1">{#N/A,#N/A,FALSE,"INPUTS";#N/A,#N/A,FALSE,"PROFORMA BSHEET";#N/A,#N/A,FALSE,"COMBINED";#N/A,#N/A,FALSE,"HIGH YIELD";#N/A,#N/A,FALSE,"COMB_GRAPHS"}</definedName>
    <definedName name="sjsjr_3" hidden="1">{#N/A,#N/A,FALSE,"INPUTS";#N/A,#N/A,FALSE,"PROFORMA BSHEET";#N/A,#N/A,FALSE,"COMBINED";#N/A,#N/A,FALSE,"HIGH YIELD";#N/A,#N/A,FALSE,"COMB_GRAPHS"}</definedName>
    <definedName name="sjsjr_4" hidden="1">{#N/A,#N/A,FALSE,"INPUTS";#N/A,#N/A,FALSE,"PROFORMA BSHEET";#N/A,#N/A,FALSE,"COMBINED";#N/A,#N/A,FALSE,"HIGH YIELD";#N/A,#N/A,FALSE,"COMB_GRAPHS"}</definedName>
    <definedName name="sjsjr_5" hidden="1">{#N/A,#N/A,FALSE,"INPUTS";#N/A,#N/A,FALSE,"PROFORMA BSHEET";#N/A,#N/A,FALSE,"COMBINED";#N/A,#N/A,FALSE,"HIGH YIELD";#N/A,#N/A,FALSE,"COMB_GRAPHS"}</definedName>
    <definedName name="sjsjsrtjs" hidden="1">{#N/A,#N/A,FALSE,"INPUTS";#N/A,#N/A,FALSE,"PROFORMA BSHEET";#N/A,#N/A,FALSE,"COMBINED";#N/A,#N/A,FALSE,"HIGH YIELD";#N/A,#N/A,FALSE,"COMB_GRAPHS"}</definedName>
    <definedName name="sjsjsrtjs_1" hidden="1">{#N/A,#N/A,FALSE,"INPUTS";#N/A,#N/A,FALSE,"PROFORMA BSHEET";#N/A,#N/A,FALSE,"COMBINED";#N/A,#N/A,FALSE,"HIGH YIELD";#N/A,#N/A,FALSE,"COMB_GRAPHS"}</definedName>
    <definedName name="sjsjsrtjs_1_1" hidden="1">{#N/A,#N/A,FALSE,"INPUTS";#N/A,#N/A,FALSE,"PROFORMA BSHEET";#N/A,#N/A,FALSE,"COMBINED";#N/A,#N/A,FALSE,"HIGH YIELD";#N/A,#N/A,FALSE,"COMB_GRAPHS"}</definedName>
    <definedName name="sjsjsrtjs_1_2" hidden="1">{#N/A,#N/A,FALSE,"INPUTS";#N/A,#N/A,FALSE,"PROFORMA BSHEET";#N/A,#N/A,FALSE,"COMBINED";#N/A,#N/A,FALSE,"HIGH YIELD";#N/A,#N/A,FALSE,"COMB_GRAPHS"}</definedName>
    <definedName name="sjsjsrtjs_1_3" hidden="1">{#N/A,#N/A,FALSE,"INPUTS";#N/A,#N/A,FALSE,"PROFORMA BSHEET";#N/A,#N/A,FALSE,"COMBINED";#N/A,#N/A,FALSE,"HIGH YIELD";#N/A,#N/A,FALSE,"COMB_GRAPHS"}</definedName>
    <definedName name="sjsjsrtjs_1_4" hidden="1">{#N/A,#N/A,FALSE,"INPUTS";#N/A,#N/A,FALSE,"PROFORMA BSHEET";#N/A,#N/A,FALSE,"COMBINED";#N/A,#N/A,FALSE,"HIGH YIELD";#N/A,#N/A,FALSE,"COMB_GRAPHS"}</definedName>
    <definedName name="sjsjsrtjs_2" hidden="1">{#N/A,#N/A,FALSE,"INPUTS";#N/A,#N/A,FALSE,"PROFORMA BSHEET";#N/A,#N/A,FALSE,"COMBINED";#N/A,#N/A,FALSE,"HIGH YIELD";#N/A,#N/A,FALSE,"COMB_GRAPHS"}</definedName>
    <definedName name="sjsjsrtjs_2_1" hidden="1">{#N/A,#N/A,FALSE,"INPUTS";#N/A,#N/A,FALSE,"PROFORMA BSHEET";#N/A,#N/A,FALSE,"COMBINED";#N/A,#N/A,FALSE,"HIGH YIELD";#N/A,#N/A,FALSE,"COMB_GRAPHS"}</definedName>
    <definedName name="sjsjsrtjs_2_2" hidden="1">{#N/A,#N/A,FALSE,"INPUTS";#N/A,#N/A,FALSE,"PROFORMA BSHEET";#N/A,#N/A,FALSE,"COMBINED";#N/A,#N/A,FALSE,"HIGH YIELD";#N/A,#N/A,FALSE,"COMB_GRAPHS"}</definedName>
    <definedName name="sjsjsrtjs_2_3" hidden="1">{#N/A,#N/A,FALSE,"INPUTS";#N/A,#N/A,FALSE,"PROFORMA BSHEET";#N/A,#N/A,FALSE,"COMBINED";#N/A,#N/A,FALSE,"HIGH YIELD";#N/A,#N/A,FALSE,"COMB_GRAPHS"}</definedName>
    <definedName name="sjsjsrtjs_2_4" hidden="1">{#N/A,#N/A,FALSE,"INPUTS";#N/A,#N/A,FALSE,"PROFORMA BSHEET";#N/A,#N/A,FALSE,"COMBINED";#N/A,#N/A,FALSE,"HIGH YIELD";#N/A,#N/A,FALSE,"COMB_GRAPHS"}</definedName>
    <definedName name="sjsjsrtjs_3" hidden="1">{#N/A,#N/A,FALSE,"INPUTS";#N/A,#N/A,FALSE,"PROFORMA BSHEET";#N/A,#N/A,FALSE,"COMBINED";#N/A,#N/A,FALSE,"HIGH YIELD";#N/A,#N/A,FALSE,"COMB_GRAPHS"}</definedName>
    <definedName name="sjsjsrtjs_4" hidden="1">{#N/A,#N/A,FALSE,"INPUTS";#N/A,#N/A,FALSE,"PROFORMA BSHEET";#N/A,#N/A,FALSE,"COMBINED";#N/A,#N/A,FALSE,"HIGH YIELD";#N/A,#N/A,FALSE,"COMB_GRAPHS"}</definedName>
    <definedName name="sjsjsrtjs_5" hidden="1">{#N/A,#N/A,FALSE,"INPUTS";#N/A,#N/A,FALSE,"PROFORMA BSHEET";#N/A,#N/A,FALSE,"COMBINED";#N/A,#N/A,FALSE,"HIGH YIELD";#N/A,#N/A,FALSE,"COMB_GRAPHS"}</definedName>
    <definedName name="sjsrthsrtnds" hidden="1">{#N/A,#N/A,FALSE,"INPUTS";#N/A,#N/A,FALSE,"PROFORMA BSHEET";#N/A,#N/A,FALSE,"COMBINED";#N/A,#N/A,FALSE,"ACQUIROR";#N/A,#N/A,FALSE,"TARGET 1";#N/A,#N/A,FALSE,"TARGET 2";#N/A,#N/A,FALSE,"HIGH YIELD";#N/A,#N/A,FALSE,"OVERFUND"}</definedName>
    <definedName name="sjsrthsrtnds_1" hidden="1">{#N/A,#N/A,FALSE,"INPUTS";#N/A,#N/A,FALSE,"PROFORMA BSHEET";#N/A,#N/A,FALSE,"COMBINED";#N/A,#N/A,FALSE,"ACQUIROR";#N/A,#N/A,FALSE,"TARGET 1";#N/A,#N/A,FALSE,"TARGET 2";#N/A,#N/A,FALSE,"HIGH YIELD";#N/A,#N/A,FALSE,"OVERFUND"}</definedName>
    <definedName name="sjsrthsrtnds_1_1" hidden="1">{#N/A,#N/A,FALSE,"INPUTS";#N/A,#N/A,FALSE,"PROFORMA BSHEET";#N/A,#N/A,FALSE,"COMBINED";#N/A,#N/A,FALSE,"ACQUIROR";#N/A,#N/A,FALSE,"TARGET 1";#N/A,#N/A,FALSE,"TARGET 2";#N/A,#N/A,FALSE,"HIGH YIELD";#N/A,#N/A,FALSE,"OVERFUND"}</definedName>
    <definedName name="sjsrthsrtnds_1_2" hidden="1">{#N/A,#N/A,FALSE,"INPUTS";#N/A,#N/A,FALSE,"PROFORMA BSHEET";#N/A,#N/A,FALSE,"COMBINED";#N/A,#N/A,FALSE,"ACQUIROR";#N/A,#N/A,FALSE,"TARGET 1";#N/A,#N/A,FALSE,"TARGET 2";#N/A,#N/A,FALSE,"HIGH YIELD";#N/A,#N/A,FALSE,"OVERFUND"}</definedName>
    <definedName name="sjsrthsrtnds_1_3" hidden="1">{#N/A,#N/A,FALSE,"INPUTS";#N/A,#N/A,FALSE,"PROFORMA BSHEET";#N/A,#N/A,FALSE,"COMBINED";#N/A,#N/A,FALSE,"ACQUIROR";#N/A,#N/A,FALSE,"TARGET 1";#N/A,#N/A,FALSE,"TARGET 2";#N/A,#N/A,FALSE,"HIGH YIELD";#N/A,#N/A,FALSE,"OVERFUND"}</definedName>
    <definedName name="sjsrthsrtnds_1_4" hidden="1">{#N/A,#N/A,FALSE,"INPUTS";#N/A,#N/A,FALSE,"PROFORMA BSHEET";#N/A,#N/A,FALSE,"COMBINED";#N/A,#N/A,FALSE,"ACQUIROR";#N/A,#N/A,FALSE,"TARGET 1";#N/A,#N/A,FALSE,"TARGET 2";#N/A,#N/A,FALSE,"HIGH YIELD";#N/A,#N/A,FALSE,"OVERFUND"}</definedName>
    <definedName name="sjsrthsrtnds_2" hidden="1">{#N/A,#N/A,FALSE,"INPUTS";#N/A,#N/A,FALSE,"PROFORMA BSHEET";#N/A,#N/A,FALSE,"COMBINED";#N/A,#N/A,FALSE,"ACQUIROR";#N/A,#N/A,FALSE,"TARGET 1";#N/A,#N/A,FALSE,"TARGET 2";#N/A,#N/A,FALSE,"HIGH YIELD";#N/A,#N/A,FALSE,"OVERFUND"}</definedName>
    <definedName name="sjsrthsrtnds_2_1" hidden="1">{#N/A,#N/A,FALSE,"INPUTS";#N/A,#N/A,FALSE,"PROFORMA BSHEET";#N/A,#N/A,FALSE,"COMBINED";#N/A,#N/A,FALSE,"ACQUIROR";#N/A,#N/A,FALSE,"TARGET 1";#N/A,#N/A,FALSE,"TARGET 2";#N/A,#N/A,FALSE,"HIGH YIELD";#N/A,#N/A,FALSE,"OVERFUND"}</definedName>
    <definedName name="sjsrthsrtnds_2_2" hidden="1">{#N/A,#N/A,FALSE,"INPUTS";#N/A,#N/A,FALSE,"PROFORMA BSHEET";#N/A,#N/A,FALSE,"COMBINED";#N/A,#N/A,FALSE,"ACQUIROR";#N/A,#N/A,FALSE,"TARGET 1";#N/A,#N/A,FALSE,"TARGET 2";#N/A,#N/A,FALSE,"HIGH YIELD";#N/A,#N/A,FALSE,"OVERFUND"}</definedName>
    <definedName name="sjsrthsrtnds_2_3" hidden="1">{#N/A,#N/A,FALSE,"INPUTS";#N/A,#N/A,FALSE,"PROFORMA BSHEET";#N/A,#N/A,FALSE,"COMBINED";#N/A,#N/A,FALSE,"ACQUIROR";#N/A,#N/A,FALSE,"TARGET 1";#N/A,#N/A,FALSE,"TARGET 2";#N/A,#N/A,FALSE,"HIGH YIELD";#N/A,#N/A,FALSE,"OVERFUND"}</definedName>
    <definedName name="sjsrthsrtnds_2_4" hidden="1">{#N/A,#N/A,FALSE,"INPUTS";#N/A,#N/A,FALSE,"PROFORMA BSHEET";#N/A,#N/A,FALSE,"COMBINED";#N/A,#N/A,FALSE,"ACQUIROR";#N/A,#N/A,FALSE,"TARGET 1";#N/A,#N/A,FALSE,"TARGET 2";#N/A,#N/A,FALSE,"HIGH YIELD";#N/A,#N/A,FALSE,"OVERFUND"}</definedName>
    <definedName name="sjsrthsrtnds_3" hidden="1">{#N/A,#N/A,FALSE,"INPUTS";#N/A,#N/A,FALSE,"PROFORMA BSHEET";#N/A,#N/A,FALSE,"COMBINED";#N/A,#N/A,FALSE,"ACQUIROR";#N/A,#N/A,FALSE,"TARGET 1";#N/A,#N/A,FALSE,"TARGET 2";#N/A,#N/A,FALSE,"HIGH YIELD";#N/A,#N/A,FALSE,"OVERFUND"}</definedName>
    <definedName name="sjsrthsrtnds_4" hidden="1">{#N/A,#N/A,FALSE,"INPUTS";#N/A,#N/A,FALSE,"PROFORMA BSHEET";#N/A,#N/A,FALSE,"COMBINED";#N/A,#N/A,FALSE,"ACQUIROR";#N/A,#N/A,FALSE,"TARGET 1";#N/A,#N/A,FALSE,"TARGET 2";#N/A,#N/A,FALSE,"HIGH YIELD";#N/A,#N/A,FALSE,"OVERFUND"}</definedName>
    <definedName name="sjsrthsrtnds_5" hidden="1">{#N/A,#N/A,FALSE,"INPUTS";#N/A,#N/A,FALSE,"PROFORMA BSHEET";#N/A,#N/A,FALSE,"COMBINED";#N/A,#N/A,FALSE,"ACQUIROR";#N/A,#N/A,FALSE,"TARGET 1";#N/A,#N/A,FALSE,"TARGET 2";#N/A,#N/A,FALSE,"HIGH YIELD";#N/A,#N/A,FALSE,"OVERFUND"}</definedName>
    <definedName name="skaparapport">#N/A</definedName>
    <definedName name="skaparapport_1">#N/A</definedName>
    <definedName name="skaparapport_1_18">#N/A</definedName>
    <definedName name="skaparapport_1_19">#N/A</definedName>
    <definedName name="skaparapport_1_20">#N/A</definedName>
    <definedName name="skaparapport_1_21">#N/A</definedName>
    <definedName name="skaparapport_1_3">#N/A</definedName>
    <definedName name="skaparapport_11">#N/A</definedName>
    <definedName name="skaparapport_11_1">#N/A</definedName>
    <definedName name="skaparapport_11_18">#N/A</definedName>
    <definedName name="skaparapport_11_19">#N/A</definedName>
    <definedName name="skaparapport_11_20">#N/A</definedName>
    <definedName name="skaparapport_11_21">#N/A</definedName>
    <definedName name="skaparapport_11_3">#N/A</definedName>
    <definedName name="skaparapport_11_50">#N/A</definedName>
    <definedName name="skaparapport_11_50_18">#N/A</definedName>
    <definedName name="skaparapport_11_50_19">#N/A</definedName>
    <definedName name="skaparapport_11_50_20">#N/A</definedName>
    <definedName name="skaparapport_11_50_21">#N/A</definedName>
    <definedName name="skaparapport_11_50_3">#N/A</definedName>
    <definedName name="skaparapport_12">#N/A</definedName>
    <definedName name="skaparapport_12_1">#N/A</definedName>
    <definedName name="skaparapport_12_18">#N/A</definedName>
    <definedName name="skaparapport_12_19">#N/A</definedName>
    <definedName name="skaparapport_12_20">#N/A</definedName>
    <definedName name="skaparapport_12_21">#N/A</definedName>
    <definedName name="skaparapport_12_3">#N/A</definedName>
    <definedName name="skaparapport_12_50">#N/A</definedName>
    <definedName name="skaparapport_12_50_18">#N/A</definedName>
    <definedName name="skaparapport_12_50_19">#N/A</definedName>
    <definedName name="skaparapport_12_50_20">#N/A</definedName>
    <definedName name="skaparapport_12_50_21">#N/A</definedName>
    <definedName name="skaparapport_12_50_3">#N/A</definedName>
    <definedName name="skaparapport_13">#N/A</definedName>
    <definedName name="skaparapport_13_18">#N/A</definedName>
    <definedName name="skaparapport_13_19">#N/A</definedName>
    <definedName name="skaparapport_13_20">#N/A</definedName>
    <definedName name="skaparapport_13_21">#N/A</definedName>
    <definedName name="skaparapport_13_3">#N/A</definedName>
    <definedName name="skaparapport_13_50">#N/A</definedName>
    <definedName name="skaparapport_13_50_18">#N/A</definedName>
    <definedName name="skaparapport_13_50_19">#N/A</definedName>
    <definedName name="skaparapport_13_50_20">#N/A</definedName>
    <definedName name="skaparapport_13_50_21">#N/A</definedName>
    <definedName name="skaparapport_13_50_3">#N/A</definedName>
    <definedName name="skaparapport_14">#N/A</definedName>
    <definedName name="skaparapport_14_18">#N/A</definedName>
    <definedName name="skaparapport_14_19">#N/A</definedName>
    <definedName name="skaparapport_14_20">#N/A</definedName>
    <definedName name="skaparapport_14_21">#N/A</definedName>
    <definedName name="skaparapport_14_3">#N/A</definedName>
    <definedName name="skaparapport_14_50">#N/A</definedName>
    <definedName name="skaparapport_14_50_18">#N/A</definedName>
    <definedName name="skaparapport_14_50_19">#N/A</definedName>
    <definedName name="skaparapport_14_50_20">#N/A</definedName>
    <definedName name="skaparapport_14_50_21">#N/A</definedName>
    <definedName name="skaparapport_14_50_3">#N/A</definedName>
    <definedName name="skaparapport_15">#N/A</definedName>
    <definedName name="skaparapport_15_18">#N/A</definedName>
    <definedName name="skaparapport_15_19">#N/A</definedName>
    <definedName name="skaparapport_15_20">#N/A</definedName>
    <definedName name="skaparapport_15_21">#N/A</definedName>
    <definedName name="skaparapport_15_3">#N/A</definedName>
    <definedName name="skaparapport_15_50">#N/A</definedName>
    <definedName name="skaparapport_15_50_18">#N/A</definedName>
    <definedName name="skaparapport_15_50_19">#N/A</definedName>
    <definedName name="skaparapport_15_50_20">#N/A</definedName>
    <definedName name="skaparapport_15_50_21">#N/A</definedName>
    <definedName name="skaparapport_15_50_3">#N/A</definedName>
    <definedName name="skaparapport_16">#N/A</definedName>
    <definedName name="skaparapport_16_1">#N/A</definedName>
    <definedName name="skaparapport_16_18">#N/A</definedName>
    <definedName name="skaparapport_16_19">#N/A</definedName>
    <definedName name="skaparapport_16_20">#N/A</definedName>
    <definedName name="skaparapport_16_21">#N/A</definedName>
    <definedName name="skaparapport_16_3">#N/A</definedName>
    <definedName name="skaparapport_16_50">#N/A</definedName>
    <definedName name="skaparapport_16_50_18">#N/A</definedName>
    <definedName name="skaparapport_16_50_19">#N/A</definedName>
    <definedName name="skaparapport_16_50_20">#N/A</definedName>
    <definedName name="skaparapport_16_50_21">#N/A</definedName>
    <definedName name="skaparapport_16_50_3">#N/A</definedName>
    <definedName name="skaparapport_18">#N/A</definedName>
    <definedName name="skaparapport_18_1">#N/A</definedName>
    <definedName name="skaparapport_18_18">#N/A</definedName>
    <definedName name="skaparapport_18_19">#N/A</definedName>
    <definedName name="skaparapport_18_20">#N/A</definedName>
    <definedName name="skaparapport_18_21">#N/A</definedName>
    <definedName name="skaparapport_18_3">#N/A</definedName>
    <definedName name="skaparapport_18_50">#N/A</definedName>
    <definedName name="skaparapport_18_50_18">#N/A</definedName>
    <definedName name="skaparapport_18_50_19">#N/A</definedName>
    <definedName name="skaparapport_18_50_20">#N/A</definedName>
    <definedName name="skaparapport_18_50_21">#N/A</definedName>
    <definedName name="skaparapport_18_50_3">#N/A</definedName>
    <definedName name="skaparapport_19">#N/A</definedName>
    <definedName name="skaparapport_19_1">#N/A</definedName>
    <definedName name="skaparapport_19_18">#N/A</definedName>
    <definedName name="skaparapport_19_19">#N/A</definedName>
    <definedName name="skaparapport_19_20">#N/A</definedName>
    <definedName name="skaparapport_19_21">#N/A</definedName>
    <definedName name="skaparapport_19_3">#N/A</definedName>
    <definedName name="skaparapport_19_50">#N/A</definedName>
    <definedName name="skaparapport_19_50_18">#N/A</definedName>
    <definedName name="skaparapport_19_50_19">#N/A</definedName>
    <definedName name="skaparapport_19_50_20">#N/A</definedName>
    <definedName name="skaparapport_19_50_21">#N/A</definedName>
    <definedName name="skaparapport_19_50_3">#N/A</definedName>
    <definedName name="skaparapport_20">#N/A</definedName>
    <definedName name="skaparapport_20_1">#N/A</definedName>
    <definedName name="skaparapport_20_18">#N/A</definedName>
    <definedName name="skaparapport_20_19">#N/A</definedName>
    <definedName name="skaparapport_20_20">#N/A</definedName>
    <definedName name="skaparapport_20_21">#N/A</definedName>
    <definedName name="skaparapport_20_3">#N/A</definedName>
    <definedName name="skaparapport_20_50">#N/A</definedName>
    <definedName name="skaparapport_20_50_18">#N/A</definedName>
    <definedName name="skaparapport_20_50_19">#N/A</definedName>
    <definedName name="skaparapport_20_50_20">#N/A</definedName>
    <definedName name="skaparapport_20_50_21">#N/A</definedName>
    <definedName name="skaparapport_20_50_3">#N/A</definedName>
    <definedName name="skaparapport_21">#N/A</definedName>
    <definedName name="skaparapport_21_1">#N/A</definedName>
    <definedName name="skaparapport_21_18">#N/A</definedName>
    <definedName name="skaparapport_21_19">#N/A</definedName>
    <definedName name="skaparapport_21_20">#N/A</definedName>
    <definedName name="skaparapport_21_21">#N/A</definedName>
    <definedName name="skaparapport_21_3">#N/A</definedName>
    <definedName name="skaparapport_21_50">#N/A</definedName>
    <definedName name="skaparapport_21_50_18">#N/A</definedName>
    <definedName name="skaparapport_21_50_19">#N/A</definedName>
    <definedName name="skaparapport_21_50_20">#N/A</definedName>
    <definedName name="skaparapport_21_50_21">#N/A</definedName>
    <definedName name="skaparapport_21_50_3">#N/A</definedName>
    <definedName name="skaparapport_22">#N/A</definedName>
    <definedName name="skaparapport_22_18">#N/A</definedName>
    <definedName name="skaparapport_22_19">#N/A</definedName>
    <definedName name="skaparapport_22_20">#N/A</definedName>
    <definedName name="skaparapport_22_21">#N/A</definedName>
    <definedName name="skaparapport_22_3">#N/A</definedName>
    <definedName name="skaparapport_22_50">#N/A</definedName>
    <definedName name="skaparapport_22_50_18">#N/A</definedName>
    <definedName name="skaparapport_22_50_19">#N/A</definedName>
    <definedName name="skaparapport_22_50_20">#N/A</definedName>
    <definedName name="skaparapport_22_50_21">#N/A</definedName>
    <definedName name="skaparapport_22_50_3">#N/A</definedName>
    <definedName name="skaparapport_23">#N/A</definedName>
    <definedName name="skaparapport_23_18">#N/A</definedName>
    <definedName name="skaparapport_23_19">#N/A</definedName>
    <definedName name="skaparapport_23_20">#N/A</definedName>
    <definedName name="skaparapport_23_21">#N/A</definedName>
    <definedName name="skaparapport_23_3">#N/A</definedName>
    <definedName name="skaparapport_23_50">#N/A</definedName>
    <definedName name="skaparapport_23_50_18">#N/A</definedName>
    <definedName name="skaparapport_23_50_19">#N/A</definedName>
    <definedName name="skaparapport_23_50_20">#N/A</definedName>
    <definedName name="skaparapport_23_50_21">#N/A</definedName>
    <definedName name="skaparapport_23_50_3">#N/A</definedName>
    <definedName name="skaparapport_24">#N/A</definedName>
    <definedName name="skaparapport_24_18">#N/A</definedName>
    <definedName name="skaparapport_24_19">#N/A</definedName>
    <definedName name="skaparapport_24_20">#N/A</definedName>
    <definedName name="skaparapport_24_21">#N/A</definedName>
    <definedName name="skaparapport_24_3">#N/A</definedName>
    <definedName name="skaparapport_24_50">#N/A</definedName>
    <definedName name="skaparapport_24_50_18">#N/A</definedName>
    <definedName name="skaparapport_24_50_19">#N/A</definedName>
    <definedName name="skaparapport_24_50_20">#N/A</definedName>
    <definedName name="skaparapport_24_50_21">#N/A</definedName>
    <definedName name="skaparapport_24_50_3">#N/A</definedName>
    <definedName name="skaparapport_3">#N/A</definedName>
    <definedName name="skaparapport_3_18">#N/A</definedName>
    <definedName name="skaparapport_3_19">#N/A</definedName>
    <definedName name="skaparapport_3_20">#N/A</definedName>
    <definedName name="skaparapport_3_21">#N/A</definedName>
    <definedName name="skaparapport_3_3">#N/A</definedName>
    <definedName name="skaparapport_3_50">#N/A</definedName>
    <definedName name="skaparapport_3_50_18">#N/A</definedName>
    <definedName name="skaparapport_3_50_19">#N/A</definedName>
    <definedName name="skaparapport_3_50_20">#N/A</definedName>
    <definedName name="skaparapport_3_50_21">#N/A</definedName>
    <definedName name="skaparapport_3_50_3">#N/A</definedName>
    <definedName name="skaparapport_38">#N/A</definedName>
    <definedName name="skaparapport_39">#N/A</definedName>
    <definedName name="skaparapport_39_18">#N/A</definedName>
    <definedName name="skaparapport_39_19">#N/A</definedName>
    <definedName name="skaparapport_39_20">#N/A</definedName>
    <definedName name="skaparapport_39_21">#N/A</definedName>
    <definedName name="skaparapport_39_3">#N/A</definedName>
    <definedName name="skaparapport_39_50">#N/A</definedName>
    <definedName name="skaparapport_39_50_18">#N/A</definedName>
    <definedName name="skaparapport_39_50_19">#N/A</definedName>
    <definedName name="skaparapport_39_50_20">#N/A</definedName>
    <definedName name="skaparapport_39_50_21">#N/A</definedName>
    <definedName name="skaparapport_39_50_3">#N/A</definedName>
    <definedName name="skaparapport_40">#N/A</definedName>
    <definedName name="skaparapport_41">#N/A</definedName>
    <definedName name="skaparapport_41_18">#N/A</definedName>
    <definedName name="skaparapport_41_19">#N/A</definedName>
    <definedName name="skaparapport_41_20">#N/A</definedName>
    <definedName name="skaparapport_41_21">#N/A</definedName>
    <definedName name="skaparapport_41_3">#N/A</definedName>
    <definedName name="skaparapport_41_50">#N/A</definedName>
    <definedName name="skaparapport_41_50_18">#N/A</definedName>
    <definedName name="skaparapport_41_50_19">#N/A</definedName>
    <definedName name="skaparapport_41_50_20">#N/A</definedName>
    <definedName name="skaparapport_41_50_21">#N/A</definedName>
    <definedName name="skaparapport_41_50_3">#N/A</definedName>
    <definedName name="skaparapport_42">#N/A</definedName>
    <definedName name="skaparapport_50">#N/A</definedName>
    <definedName name="skaparapport_50_18">#N/A</definedName>
    <definedName name="skaparapport_50_19">#N/A</definedName>
    <definedName name="skaparapport_50_20">#N/A</definedName>
    <definedName name="skaparapport_50_21">#N/A</definedName>
    <definedName name="skaparapport_50_3">#N/A</definedName>
    <definedName name="sklon1">#REF!</definedName>
    <definedName name="sklon2">#REF!</definedName>
    <definedName name="skstysjs" hidden="1">{#N/A,#N/A,FALSE,"INPUTS";#N/A,#N/A,FALSE,"PROFORMA BSHEET";#N/A,#N/A,FALSE,"COMBINED";#N/A,#N/A,FALSE,"ACQUIROR";#N/A,#N/A,FALSE,"TARGET 1";#N/A,#N/A,FALSE,"TARGET 2";#N/A,#N/A,FALSE,"HIGH YIELD";#N/A,#N/A,FALSE,"OVERFUND"}</definedName>
    <definedName name="skstysjs_1" hidden="1">{#N/A,#N/A,FALSE,"INPUTS";#N/A,#N/A,FALSE,"PROFORMA BSHEET";#N/A,#N/A,FALSE,"COMBINED";#N/A,#N/A,FALSE,"ACQUIROR";#N/A,#N/A,FALSE,"TARGET 1";#N/A,#N/A,FALSE,"TARGET 2";#N/A,#N/A,FALSE,"HIGH YIELD";#N/A,#N/A,FALSE,"OVERFUND"}</definedName>
    <definedName name="skstysjs_1_1" hidden="1">{#N/A,#N/A,FALSE,"INPUTS";#N/A,#N/A,FALSE,"PROFORMA BSHEET";#N/A,#N/A,FALSE,"COMBINED";#N/A,#N/A,FALSE,"ACQUIROR";#N/A,#N/A,FALSE,"TARGET 1";#N/A,#N/A,FALSE,"TARGET 2";#N/A,#N/A,FALSE,"HIGH YIELD";#N/A,#N/A,FALSE,"OVERFUND"}</definedName>
    <definedName name="skstysjs_1_2" hidden="1">{#N/A,#N/A,FALSE,"INPUTS";#N/A,#N/A,FALSE,"PROFORMA BSHEET";#N/A,#N/A,FALSE,"COMBINED";#N/A,#N/A,FALSE,"ACQUIROR";#N/A,#N/A,FALSE,"TARGET 1";#N/A,#N/A,FALSE,"TARGET 2";#N/A,#N/A,FALSE,"HIGH YIELD";#N/A,#N/A,FALSE,"OVERFUND"}</definedName>
    <definedName name="skstysjs_1_3" hidden="1">{#N/A,#N/A,FALSE,"INPUTS";#N/A,#N/A,FALSE,"PROFORMA BSHEET";#N/A,#N/A,FALSE,"COMBINED";#N/A,#N/A,FALSE,"ACQUIROR";#N/A,#N/A,FALSE,"TARGET 1";#N/A,#N/A,FALSE,"TARGET 2";#N/A,#N/A,FALSE,"HIGH YIELD";#N/A,#N/A,FALSE,"OVERFUND"}</definedName>
    <definedName name="skstysjs_1_4" hidden="1">{#N/A,#N/A,FALSE,"INPUTS";#N/A,#N/A,FALSE,"PROFORMA BSHEET";#N/A,#N/A,FALSE,"COMBINED";#N/A,#N/A,FALSE,"ACQUIROR";#N/A,#N/A,FALSE,"TARGET 1";#N/A,#N/A,FALSE,"TARGET 2";#N/A,#N/A,FALSE,"HIGH YIELD";#N/A,#N/A,FALSE,"OVERFUND"}</definedName>
    <definedName name="skstysjs_2" hidden="1">{#N/A,#N/A,FALSE,"INPUTS";#N/A,#N/A,FALSE,"PROFORMA BSHEET";#N/A,#N/A,FALSE,"COMBINED";#N/A,#N/A,FALSE,"ACQUIROR";#N/A,#N/A,FALSE,"TARGET 1";#N/A,#N/A,FALSE,"TARGET 2";#N/A,#N/A,FALSE,"HIGH YIELD";#N/A,#N/A,FALSE,"OVERFUND"}</definedName>
    <definedName name="skstysjs_2_1" hidden="1">{#N/A,#N/A,FALSE,"INPUTS";#N/A,#N/A,FALSE,"PROFORMA BSHEET";#N/A,#N/A,FALSE,"COMBINED";#N/A,#N/A,FALSE,"ACQUIROR";#N/A,#N/A,FALSE,"TARGET 1";#N/A,#N/A,FALSE,"TARGET 2";#N/A,#N/A,FALSE,"HIGH YIELD";#N/A,#N/A,FALSE,"OVERFUND"}</definedName>
    <definedName name="skstysjs_2_2" hidden="1">{#N/A,#N/A,FALSE,"INPUTS";#N/A,#N/A,FALSE,"PROFORMA BSHEET";#N/A,#N/A,FALSE,"COMBINED";#N/A,#N/A,FALSE,"ACQUIROR";#N/A,#N/A,FALSE,"TARGET 1";#N/A,#N/A,FALSE,"TARGET 2";#N/A,#N/A,FALSE,"HIGH YIELD";#N/A,#N/A,FALSE,"OVERFUND"}</definedName>
    <definedName name="skstysjs_2_3" hidden="1">{#N/A,#N/A,FALSE,"INPUTS";#N/A,#N/A,FALSE,"PROFORMA BSHEET";#N/A,#N/A,FALSE,"COMBINED";#N/A,#N/A,FALSE,"ACQUIROR";#N/A,#N/A,FALSE,"TARGET 1";#N/A,#N/A,FALSE,"TARGET 2";#N/A,#N/A,FALSE,"HIGH YIELD";#N/A,#N/A,FALSE,"OVERFUND"}</definedName>
    <definedName name="skstysjs_2_4" hidden="1">{#N/A,#N/A,FALSE,"INPUTS";#N/A,#N/A,FALSE,"PROFORMA BSHEET";#N/A,#N/A,FALSE,"COMBINED";#N/A,#N/A,FALSE,"ACQUIROR";#N/A,#N/A,FALSE,"TARGET 1";#N/A,#N/A,FALSE,"TARGET 2";#N/A,#N/A,FALSE,"HIGH YIELD";#N/A,#N/A,FALSE,"OVERFUND"}</definedName>
    <definedName name="skstysjs_3" hidden="1">{#N/A,#N/A,FALSE,"INPUTS";#N/A,#N/A,FALSE,"PROFORMA BSHEET";#N/A,#N/A,FALSE,"COMBINED";#N/A,#N/A,FALSE,"ACQUIROR";#N/A,#N/A,FALSE,"TARGET 1";#N/A,#N/A,FALSE,"TARGET 2";#N/A,#N/A,FALSE,"HIGH YIELD";#N/A,#N/A,FALSE,"OVERFUND"}</definedName>
    <definedName name="skstysjs_4" hidden="1">{#N/A,#N/A,FALSE,"INPUTS";#N/A,#N/A,FALSE,"PROFORMA BSHEET";#N/A,#N/A,FALSE,"COMBINED";#N/A,#N/A,FALSE,"ACQUIROR";#N/A,#N/A,FALSE,"TARGET 1";#N/A,#N/A,FALSE,"TARGET 2";#N/A,#N/A,FALSE,"HIGH YIELD";#N/A,#N/A,FALSE,"OVERFUND"}</definedName>
    <definedName name="skstysjs_5" hidden="1">{#N/A,#N/A,FALSE,"INPUTS";#N/A,#N/A,FALSE,"PROFORMA BSHEET";#N/A,#N/A,FALSE,"COMBINED";#N/A,#N/A,FALSE,"ACQUIROR";#N/A,#N/A,FALSE,"TARGET 1";#N/A,#N/A,FALSE,"TARGET 2";#N/A,#N/A,FALSE,"HIGH YIELD";#N/A,#N/A,FALSE,"OVERFUND"}</definedName>
    <definedName name="Skvuk00j.xls" localSheetId="10" hidden="1">{#N/A,#N/A,FALSE,"List1";#N/A,#N/A,FALSE,"List2";#N/A,#N/A,FALSE,"List3";#N/A,#N/A,FALSE,"List4";#N/A,#N/A,FALSE,"List5";#N/A,#N/A,FALSE,"List11"}</definedName>
    <definedName name="Skvuk00j.xls" localSheetId="9" hidden="1">{#N/A,#N/A,FALSE,"List1";#N/A,#N/A,FALSE,"List2";#N/A,#N/A,FALSE,"List3";#N/A,#N/A,FALSE,"List4";#N/A,#N/A,FALSE,"List5";#N/A,#N/A,FALSE,"List11"}</definedName>
    <definedName name="Skvuk00j.xls" localSheetId="11" hidden="1">{#N/A,#N/A,FALSE,"List1";#N/A,#N/A,FALSE,"List2";#N/A,#N/A,FALSE,"List3";#N/A,#N/A,FALSE,"List4";#N/A,#N/A,FALSE,"List5";#N/A,#N/A,FALSE,"List11"}</definedName>
    <definedName name="Skvuk00j.xls" localSheetId="4" hidden="1">{#N/A,#N/A,FALSE,"List1";#N/A,#N/A,FALSE,"List2";#N/A,#N/A,FALSE,"List3";#N/A,#N/A,FALSE,"List4";#N/A,#N/A,FALSE,"List5";#N/A,#N/A,FALSE,"List11"}</definedName>
    <definedName name="Skvuk00j.xls" localSheetId="3" hidden="1">{#N/A,#N/A,FALSE,"List1";#N/A,#N/A,FALSE,"List2";#N/A,#N/A,FALSE,"List3";#N/A,#N/A,FALSE,"List4";#N/A,#N/A,FALSE,"List5";#N/A,#N/A,FALSE,"List11"}</definedName>
    <definedName name="Skvuk00j.xls" hidden="1">{#N/A,#N/A,FALSE,"List1";#N/A,#N/A,FALSE,"List2";#N/A,#N/A,FALSE,"List3";#N/A,#N/A,FALSE,"List4";#N/A,#N/A,FALSE,"List5";#N/A,#N/A,FALSE,"List11"}</definedName>
    <definedName name="Skvuk00v.xls" localSheetId="10" hidden="1">{#N/A,#N/A,FALSE,"List1";#N/A,#N/A,FALSE,"List2";#N/A,#N/A,FALSE,"List3";#N/A,#N/A,FALSE,"List4";#N/A,#N/A,FALSE,"List5";#N/A,#N/A,FALSE,"List11"}</definedName>
    <definedName name="Skvuk00v.xls" localSheetId="9" hidden="1">{#N/A,#N/A,FALSE,"List1";#N/A,#N/A,FALSE,"List2";#N/A,#N/A,FALSE,"List3";#N/A,#N/A,FALSE,"List4";#N/A,#N/A,FALSE,"List5";#N/A,#N/A,FALSE,"List11"}</definedName>
    <definedName name="Skvuk00v.xls" localSheetId="11" hidden="1">{#N/A,#N/A,FALSE,"List1";#N/A,#N/A,FALSE,"List2";#N/A,#N/A,FALSE,"List3";#N/A,#N/A,FALSE,"List4";#N/A,#N/A,FALSE,"List5";#N/A,#N/A,FALSE,"List11"}</definedName>
    <definedName name="Skvuk00v.xls" localSheetId="4" hidden="1">{#N/A,#N/A,FALSE,"List1";#N/A,#N/A,FALSE,"List2";#N/A,#N/A,FALSE,"List3";#N/A,#N/A,FALSE,"List4";#N/A,#N/A,FALSE,"List5";#N/A,#N/A,FALSE,"List11"}</definedName>
    <definedName name="Skvuk00v.xls" localSheetId="3" hidden="1">{#N/A,#N/A,FALSE,"List1";#N/A,#N/A,FALSE,"List2";#N/A,#N/A,FALSE,"List3";#N/A,#N/A,FALSE,"List4";#N/A,#N/A,FALSE,"List5";#N/A,#N/A,FALSE,"List11"}</definedName>
    <definedName name="Skvuk00v.xls" hidden="1">{#N/A,#N/A,FALSE,"List1";#N/A,#N/A,FALSE,"List2";#N/A,#N/A,FALSE,"List3";#N/A,#N/A,FALSE,"List4";#N/A,#N/A,FALSE,"List5";#N/A,#N/A,FALSE,"List11"}</definedName>
    <definedName name="SlevaNaDani" localSheetId="3">#REF!</definedName>
    <definedName name="SlevaNaDani">#REF!</definedName>
    <definedName name="slunecnice">#N/A</definedName>
    <definedName name="slunecnice_1">#N/A</definedName>
    <definedName name="slunecnice_1_18">#N/A</definedName>
    <definedName name="slunecnice_1_19">#N/A</definedName>
    <definedName name="slunecnice_1_20">#N/A</definedName>
    <definedName name="slunecnice_1_21">#N/A</definedName>
    <definedName name="slunecnice_1_3">#N/A</definedName>
    <definedName name="slunecnice_11">#N/A</definedName>
    <definedName name="slunecnice_11_1">#N/A</definedName>
    <definedName name="slunecnice_11_18">#N/A</definedName>
    <definedName name="slunecnice_11_19">#N/A</definedName>
    <definedName name="slunecnice_11_20">#N/A</definedName>
    <definedName name="slunecnice_11_21">#N/A</definedName>
    <definedName name="slunecnice_11_3">#N/A</definedName>
    <definedName name="slunecnice_11_50">#N/A</definedName>
    <definedName name="slunecnice_11_50_18">#N/A</definedName>
    <definedName name="slunecnice_11_50_19">#N/A</definedName>
    <definedName name="slunecnice_11_50_20">#N/A</definedName>
    <definedName name="slunecnice_11_50_21">#N/A</definedName>
    <definedName name="slunecnice_11_50_3">#N/A</definedName>
    <definedName name="slunecnice_12">#N/A</definedName>
    <definedName name="slunecnice_12_1">#N/A</definedName>
    <definedName name="slunecnice_12_18">#N/A</definedName>
    <definedName name="slunecnice_12_19">#N/A</definedName>
    <definedName name="slunecnice_12_20">#N/A</definedName>
    <definedName name="slunecnice_12_21">#N/A</definedName>
    <definedName name="slunecnice_12_3">#N/A</definedName>
    <definedName name="slunecnice_12_50">#N/A</definedName>
    <definedName name="slunecnice_12_50_18">#N/A</definedName>
    <definedName name="slunecnice_12_50_19">#N/A</definedName>
    <definedName name="slunecnice_12_50_20">#N/A</definedName>
    <definedName name="slunecnice_12_50_21">#N/A</definedName>
    <definedName name="slunecnice_12_50_3">#N/A</definedName>
    <definedName name="slunecnice_13">#N/A</definedName>
    <definedName name="slunecnice_13_18">#N/A</definedName>
    <definedName name="slunecnice_13_19">#N/A</definedName>
    <definedName name="slunecnice_13_20">#N/A</definedName>
    <definedName name="slunecnice_13_21">#N/A</definedName>
    <definedName name="slunecnice_13_3">#N/A</definedName>
    <definedName name="slunecnice_13_50">#N/A</definedName>
    <definedName name="slunecnice_13_50_18">#N/A</definedName>
    <definedName name="slunecnice_13_50_19">#N/A</definedName>
    <definedName name="slunecnice_13_50_20">#N/A</definedName>
    <definedName name="slunecnice_13_50_21">#N/A</definedName>
    <definedName name="slunecnice_13_50_3">#N/A</definedName>
    <definedName name="slunecnice_14">#N/A</definedName>
    <definedName name="slunecnice_14_18">#N/A</definedName>
    <definedName name="slunecnice_14_19">#N/A</definedName>
    <definedName name="slunecnice_14_20">#N/A</definedName>
    <definedName name="slunecnice_14_21">#N/A</definedName>
    <definedName name="slunecnice_14_3">#N/A</definedName>
    <definedName name="slunecnice_14_50">#N/A</definedName>
    <definedName name="slunecnice_14_50_18">#N/A</definedName>
    <definedName name="slunecnice_14_50_19">#N/A</definedName>
    <definedName name="slunecnice_14_50_20">#N/A</definedName>
    <definedName name="slunecnice_14_50_21">#N/A</definedName>
    <definedName name="slunecnice_14_50_3">#N/A</definedName>
    <definedName name="slunecnice_15">#N/A</definedName>
    <definedName name="slunecnice_15_18">#N/A</definedName>
    <definedName name="slunecnice_15_19">#N/A</definedName>
    <definedName name="slunecnice_15_20">#N/A</definedName>
    <definedName name="slunecnice_15_21">#N/A</definedName>
    <definedName name="slunecnice_15_3">#N/A</definedName>
    <definedName name="slunecnice_15_50">#N/A</definedName>
    <definedName name="slunecnice_15_50_18">#N/A</definedName>
    <definedName name="slunecnice_15_50_19">#N/A</definedName>
    <definedName name="slunecnice_15_50_20">#N/A</definedName>
    <definedName name="slunecnice_15_50_21">#N/A</definedName>
    <definedName name="slunecnice_15_50_3">#N/A</definedName>
    <definedName name="slunecnice_16">#N/A</definedName>
    <definedName name="slunecnice_16_1">#N/A</definedName>
    <definedName name="slunecnice_16_18">#N/A</definedName>
    <definedName name="slunecnice_16_19">#N/A</definedName>
    <definedName name="slunecnice_16_20">#N/A</definedName>
    <definedName name="slunecnice_16_21">#N/A</definedName>
    <definedName name="slunecnice_16_3">#N/A</definedName>
    <definedName name="slunecnice_16_50">#N/A</definedName>
    <definedName name="slunecnice_16_50_18">#N/A</definedName>
    <definedName name="slunecnice_16_50_19">#N/A</definedName>
    <definedName name="slunecnice_16_50_20">#N/A</definedName>
    <definedName name="slunecnice_16_50_21">#N/A</definedName>
    <definedName name="slunecnice_16_50_3">#N/A</definedName>
    <definedName name="slunecnice_18">#N/A</definedName>
    <definedName name="slunecnice_18_1">#N/A</definedName>
    <definedName name="slunecnice_18_18">#N/A</definedName>
    <definedName name="slunecnice_18_19">#N/A</definedName>
    <definedName name="slunecnice_18_20">#N/A</definedName>
    <definedName name="slunecnice_18_21">#N/A</definedName>
    <definedName name="slunecnice_18_3">#N/A</definedName>
    <definedName name="slunecnice_18_50">#N/A</definedName>
    <definedName name="slunecnice_18_50_18">#N/A</definedName>
    <definedName name="slunecnice_18_50_19">#N/A</definedName>
    <definedName name="slunecnice_18_50_20">#N/A</definedName>
    <definedName name="slunecnice_18_50_21">#N/A</definedName>
    <definedName name="slunecnice_18_50_3">#N/A</definedName>
    <definedName name="slunecnice_19">#N/A</definedName>
    <definedName name="slunecnice_19_1">#N/A</definedName>
    <definedName name="slunecnice_19_18">#N/A</definedName>
    <definedName name="slunecnice_19_19">#N/A</definedName>
    <definedName name="slunecnice_19_20">#N/A</definedName>
    <definedName name="slunecnice_19_21">#N/A</definedName>
    <definedName name="slunecnice_19_3">#N/A</definedName>
    <definedName name="slunecnice_19_50">#N/A</definedName>
    <definedName name="slunecnice_19_50_18">#N/A</definedName>
    <definedName name="slunecnice_19_50_3">#N/A</definedName>
    <definedName name="slunecnice_20">#N/A</definedName>
    <definedName name="slunecnice_20_50">#N/A</definedName>
    <definedName name="slunecnice_21">#N/A</definedName>
    <definedName name="slunecnice_21_50">#N/A</definedName>
    <definedName name="slunecnice_22">#N/A</definedName>
    <definedName name="slunecnice_22_50">#N/A</definedName>
    <definedName name="slunecnice_23">#N/A</definedName>
    <definedName name="slunecnice_23_50">#N/A</definedName>
    <definedName name="slunecnice_24">#N/A</definedName>
    <definedName name="slunecnice_24_50">#N/A</definedName>
    <definedName name="slunecnice_3">#N/A</definedName>
    <definedName name="slunecnice_3_50">#N/A</definedName>
    <definedName name="slunecnice_38">#N/A</definedName>
    <definedName name="slunecnice_39">#N/A</definedName>
    <definedName name="slunecnice_39_50">#N/A</definedName>
    <definedName name="slunecnice_40">#N/A</definedName>
    <definedName name="slunecnice_41">#N/A</definedName>
    <definedName name="slunecnice_41_50">#N/A</definedName>
    <definedName name="slunecnice_50">#N/A</definedName>
    <definedName name="snsfgsgha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1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1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1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1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2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2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2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2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nsfgsghas_5"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Soglasje_opredelitev" localSheetId="9">#REF!</definedName>
    <definedName name="Soglasje_opredelitev" localSheetId="3">#REF!</definedName>
    <definedName name="Soglasje_opredelitev">#REF!</definedName>
    <definedName name="Soglasje_status" localSheetId="9">#REF!</definedName>
    <definedName name="Soglasje_status">#REF!</definedName>
    <definedName name="SplatnaDanSazba">#REF!</definedName>
    <definedName name="spol.vstupy" localSheetId="10" hidden="1">{"'Sheet1'!$A$1:$G$85"}</definedName>
    <definedName name="spol.vstupy" localSheetId="9" hidden="1">{"'Sheet1'!$A$1:$G$85"}</definedName>
    <definedName name="spol.vstupy" localSheetId="11" hidden="1">{"'Sheet1'!$A$1:$G$85"}</definedName>
    <definedName name="spol.vstupy" localSheetId="4" hidden="1">{"'Sheet1'!$A$1:$G$85"}</definedName>
    <definedName name="spol.vstupy" localSheetId="3" hidden="1">{"'Sheet1'!$A$1:$G$85"}</definedName>
    <definedName name="spol.vstupy" hidden="1">{"'Sheet1'!$A$1:$G$85"}</definedName>
    <definedName name="sreserhst" hidden="1">{#N/A,#N/A,FALSE,"INPUTS";#N/A,#N/A,FALSE,"PROFORMA BSHEET";#N/A,#N/A,FALSE,"COMBINED";#N/A,#N/A,FALSE,"HIGH YIELD";#N/A,#N/A,FALSE,"COMB_GRAPHS"}</definedName>
    <definedName name="sreserhst_1" hidden="1">{#N/A,#N/A,FALSE,"INPUTS";#N/A,#N/A,FALSE,"PROFORMA BSHEET";#N/A,#N/A,FALSE,"COMBINED";#N/A,#N/A,FALSE,"HIGH YIELD";#N/A,#N/A,FALSE,"COMB_GRAPHS"}</definedName>
    <definedName name="sreserhst_1_1" hidden="1">{#N/A,#N/A,FALSE,"INPUTS";#N/A,#N/A,FALSE,"PROFORMA BSHEET";#N/A,#N/A,FALSE,"COMBINED";#N/A,#N/A,FALSE,"HIGH YIELD";#N/A,#N/A,FALSE,"COMB_GRAPHS"}</definedName>
    <definedName name="sreserhst_1_2" hidden="1">{#N/A,#N/A,FALSE,"INPUTS";#N/A,#N/A,FALSE,"PROFORMA BSHEET";#N/A,#N/A,FALSE,"COMBINED";#N/A,#N/A,FALSE,"HIGH YIELD";#N/A,#N/A,FALSE,"COMB_GRAPHS"}</definedName>
    <definedName name="sreserhst_1_3" hidden="1">{#N/A,#N/A,FALSE,"INPUTS";#N/A,#N/A,FALSE,"PROFORMA BSHEET";#N/A,#N/A,FALSE,"COMBINED";#N/A,#N/A,FALSE,"HIGH YIELD";#N/A,#N/A,FALSE,"COMB_GRAPHS"}</definedName>
    <definedName name="sreserhst_1_4" hidden="1">{#N/A,#N/A,FALSE,"INPUTS";#N/A,#N/A,FALSE,"PROFORMA BSHEET";#N/A,#N/A,FALSE,"COMBINED";#N/A,#N/A,FALSE,"HIGH YIELD";#N/A,#N/A,FALSE,"COMB_GRAPHS"}</definedName>
    <definedName name="sreserhst_2" hidden="1">{#N/A,#N/A,FALSE,"INPUTS";#N/A,#N/A,FALSE,"PROFORMA BSHEET";#N/A,#N/A,FALSE,"COMBINED";#N/A,#N/A,FALSE,"HIGH YIELD";#N/A,#N/A,FALSE,"COMB_GRAPHS"}</definedName>
    <definedName name="sreserhst_2_1" hidden="1">{#N/A,#N/A,FALSE,"INPUTS";#N/A,#N/A,FALSE,"PROFORMA BSHEET";#N/A,#N/A,FALSE,"COMBINED";#N/A,#N/A,FALSE,"HIGH YIELD";#N/A,#N/A,FALSE,"COMB_GRAPHS"}</definedName>
    <definedName name="sreserhst_2_2" hidden="1">{#N/A,#N/A,FALSE,"INPUTS";#N/A,#N/A,FALSE,"PROFORMA BSHEET";#N/A,#N/A,FALSE,"COMBINED";#N/A,#N/A,FALSE,"HIGH YIELD";#N/A,#N/A,FALSE,"COMB_GRAPHS"}</definedName>
    <definedName name="sreserhst_2_3" hidden="1">{#N/A,#N/A,FALSE,"INPUTS";#N/A,#N/A,FALSE,"PROFORMA BSHEET";#N/A,#N/A,FALSE,"COMBINED";#N/A,#N/A,FALSE,"HIGH YIELD";#N/A,#N/A,FALSE,"COMB_GRAPHS"}</definedName>
    <definedName name="sreserhst_2_4" hidden="1">{#N/A,#N/A,FALSE,"INPUTS";#N/A,#N/A,FALSE,"PROFORMA BSHEET";#N/A,#N/A,FALSE,"COMBINED";#N/A,#N/A,FALSE,"HIGH YIELD";#N/A,#N/A,FALSE,"COMB_GRAPHS"}</definedName>
    <definedName name="sreserhst_3" hidden="1">{#N/A,#N/A,FALSE,"INPUTS";#N/A,#N/A,FALSE,"PROFORMA BSHEET";#N/A,#N/A,FALSE,"COMBINED";#N/A,#N/A,FALSE,"HIGH YIELD";#N/A,#N/A,FALSE,"COMB_GRAPHS"}</definedName>
    <definedName name="sreserhst_4" hidden="1">{#N/A,#N/A,FALSE,"INPUTS";#N/A,#N/A,FALSE,"PROFORMA BSHEET";#N/A,#N/A,FALSE,"COMBINED";#N/A,#N/A,FALSE,"HIGH YIELD";#N/A,#N/A,FALSE,"COMB_GRAPHS"}</definedName>
    <definedName name="sreserhst_5" hidden="1">{#N/A,#N/A,FALSE,"INPUTS";#N/A,#N/A,FALSE,"PROFORMA BSHEET";#N/A,#N/A,FALSE,"COMBINED";#N/A,#N/A,FALSE,"HIGH YIELD";#N/A,#N/A,FALSE,"COMB_GRAPHS"}</definedName>
    <definedName name="srgjsgjsjs" hidden="1">{#N/A,#N/A,FALSE,"ACQ_GRAPHS";#N/A,#N/A,FALSE,"T_1 GRAPHS";#N/A,#N/A,FALSE,"T_2 GRAPHS";#N/A,#N/A,FALSE,"COMB_GRAPHS"}</definedName>
    <definedName name="srgjsgjsjs_1" hidden="1">{#N/A,#N/A,FALSE,"ACQ_GRAPHS";#N/A,#N/A,FALSE,"T_1 GRAPHS";#N/A,#N/A,FALSE,"T_2 GRAPHS";#N/A,#N/A,FALSE,"COMB_GRAPHS"}</definedName>
    <definedName name="srgjsgjsjs_1_1" hidden="1">{#N/A,#N/A,FALSE,"ACQ_GRAPHS";#N/A,#N/A,FALSE,"T_1 GRAPHS";#N/A,#N/A,FALSE,"T_2 GRAPHS";#N/A,#N/A,FALSE,"COMB_GRAPHS"}</definedName>
    <definedName name="srgjsgjsjs_1_2" hidden="1">{#N/A,#N/A,FALSE,"ACQ_GRAPHS";#N/A,#N/A,FALSE,"T_1 GRAPHS";#N/A,#N/A,FALSE,"T_2 GRAPHS";#N/A,#N/A,FALSE,"COMB_GRAPHS"}</definedName>
    <definedName name="srgjsgjsjs_1_3" hidden="1">{#N/A,#N/A,FALSE,"ACQ_GRAPHS";#N/A,#N/A,FALSE,"T_1 GRAPHS";#N/A,#N/A,FALSE,"T_2 GRAPHS";#N/A,#N/A,FALSE,"COMB_GRAPHS"}</definedName>
    <definedName name="srgjsgjsjs_1_4" hidden="1">{#N/A,#N/A,FALSE,"ACQ_GRAPHS";#N/A,#N/A,FALSE,"T_1 GRAPHS";#N/A,#N/A,FALSE,"T_2 GRAPHS";#N/A,#N/A,FALSE,"COMB_GRAPHS"}</definedName>
    <definedName name="srgjsgjsjs_2" hidden="1">{#N/A,#N/A,FALSE,"ACQ_GRAPHS";#N/A,#N/A,FALSE,"T_1 GRAPHS";#N/A,#N/A,FALSE,"T_2 GRAPHS";#N/A,#N/A,FALSE,"COMB_GRAPHS"}</definedName>
    <definedName name="srgjsgjsjs_2_1" hidden="1">{#N/A,#N/A,FALSE,"ACQ_GRAPHS";#N/A,#N/A,FALSE,"T_1 GRAPHS";#N/A,#N/A,FALSE,"T_2 GRAPHS";#N/A,#N/A,FALSE,"COMB_GRAPHS"}</definedName>
    <definedName name="srgjsgjsjs_2_2" hidden="1">{#N/A,#N/A,FALSE,"ACQ_GRAPHS";#N/A,#N/A,FALSE,"T_1 GRAPHS";#N/A,#N/A,FALSE,"T_2 GRAPHS";#N/A,#N/A,FALSE,"COMB_GRAPHS"}</definedName>
    <definedName name="srgjsgjsjs_2_3" hidden="1">{#N/A,#N/A,FALSE,"ACQ_GRAPHS";#N/A,#N/A,FALSE,"T_1 GRAPHS";#N/A,#N/A,FALSE,"T_2 GRAPHS";#N/A,#N/A,FALSE,"COMB_GRAPHS"}</definedName>
    <definedName name="srgjsgjsjs_2_4" hidden="1">{#N/A,#N/A,FALSE,"ACQ_GRAPHS";#N/A,#N/A,FALSE,"T_1 GRAPHS";#N/A,#N/A,FALSE,"T_2 GRAPHS";#N/A,#N/A,FALSE,"COMB_GRAPHS"}</definedName>
    <definedName name="srgjsgjsjs_3" hidden="1">{#N/A,#N/A,FALSE,"ACQ_GRAPHS";#N/A,#N/A,FALSE,"T_1 GRAPHS";#N/A,#N/A,FALSE,"T_2 GRAPHS";#N/A,#N/A,FALSE,"COMB_GRAPHS"}</definedName>
    <definedName name="srgjsgjsjs_4" hidden="1">{#N/A,#N/A,FALSE,"ACQ_GRAPHS";#N/A,#N/A,FALSE,"T_1 GRAPHS";#N/A,#N/A,FALSE,"T_2 GRAPHS";#N/A,#N/A,FALSE,"COMB_GRAPHS"}</definedName>
    <definedName name="srgjsgjsjs_5" hidden="1">{#N/A,#N/A,FALSE,"ACQ_GRAPHS";#N/A,#N/A,FALSE,"T_1 GRAPHS";#N/A,#N/A,FALSE,"T_2 GRAPHS";#N/A,#N/A,FALSE,"COMB_GRAPHS"}</definedName>
    <definedName name="srgjsrg" hidden="1">{"vi1",#N/A,FALSE,"Financial Statements";"vi2",#N/A,FALSE,"Financial Statements";#N/A,#N/A,FALSE,"DCF"}</definedName>
    <definedName name="srgjsrg_1" hidden="1">{"vi1",#N/A,FALSE,"Financial Statements";"vi2",#N/A,FALSE,"Financial Statements";#N/A,#N/A,FALSE,"DCF"}</definedName>
    <definedName name="srgjsrg_1_1" hidden="1">{"vi1",#N/A,FALSE,"Financial Statements";"vi2",#N/A,FALSE,"Financial Statements";#N/A,#N/A,FALSE,"DCF"}</definedName>
    <definedName name="srgjsrg_1_2" hidden="1">{"vi1",#N/A,FALSE,"Financial Statements";"vi2",#N/A,FALSE,"Financial Statements";#N/A,#N/A,FALSE,"DCF"}</definedName>
    <definedName name="srgjsrg_1_3" hidden="1">{"vi1",#N/A,FALSE,"Financial Statements";"vi2",#N/A,FALSE,"Financial Statements";#N/A,#N/A,FALSE,"DCF"}</definedName>
    <definedName name="srgjsrg_1_4" hidden="1">{"vi1",#N/A,FALSE,"Financial Statements";"vi2",#N/A,FALSE,"Financial Statements";#N/A,#N/A,FALSE,"DCF"}</definedName>
    <definedName name="srgjsrg_2" hidden="1">{"vi1",#N/A,FALSE,"Financial Statements";"vi2",#N/A,FALSE,"Financial Statements";#N/A,#N/A,FALSE,"DCF"}</definedName>
    <definedName name="srgjsrg_2_1" hidden="1">{"vi1",#N/A,FALSE,"Financial Statements";"vi2",#N/A,FALSE,"Financial Statements";#N/A,#N/A,FALSE,"DCF"}</definedName>
    <definedName name="srgjsrg_2_2" hidden="1">{"vi1",#N/A,FALSE,"Financial Statements";"vi2",#N/A,FALSE,"Financial Statements";#N/A,#N/A,FALSE,"DCF"}</definedName>
    <definedName name="srgjsrg_2_3" hidden="1">{"vi1",#N/A,FALSE,"Financial Statements";"vi2",#N/A,FALSE,"Financial Statements";#N/A,#N/A,FALSE,"DCF"}</definedName>
    <definedName name="srgjsrg_2_4" hidden="1">{"vi1",#N/A,FALSE,"Financial Statements";"vi2",#N/A,FALSE,"Financial Statements";#N/A,#N/A,FALSE,"DCF"}</definedName>
    <definedName name="srgjsrg_3" hidden="1">{"vi1",#N/A,FALSE,"Financial Statements";"vi2",#N/A,FALSE,"Financial Statements";#N/A,#N/A,FALSE,"DCF"}</definedName>
    <definedName name="srgjsrg_4" hidden="1">{"vi1",#N/A,FALSE,"Financial Statements";"vi2",#N/A,FALSE,"Financial Statements";#N/A,#N/A,FALSE,"DCF"}</definedName>
    <definedName name="srgjsrg_5" hidden="1">{"vi1",#N/A,FALSE,"Financial Statements";"vi2",#N/A,FALSE,"Financial Statements";#N/A,#N/A,FALSE,"DCF"}</definedName>
    <definedName name="srhser" hidden="1">{#N/A,#N/A,FALSE,"ACQ_GRAPHS";#N/A,#N/A,FALSE,"T_1 GRAPHS";#N/A,#N/A,FALSE,"T_2 GRAPHS";#N/A,#N/A,FALSE,"COMB_GRAPHS"}</definedName>
    <definedName name="srhser_1" hidden="1">{#N/A,#N/A,FALSE,"ACQ_GRAPHS";#N/A,#N/A,FALSE,"T_1 GRAPHS";#N/A,#N/A,FALSE,"T_2 GRAPHS";#N/A,#N/A,FALSE,"COMB_GRAPHS"}</definedName>
    <definedName name="srhser_1_1" hidden="1">{#N/A,#N/A,FALSE,"ACQ_GRAPHS";#N/A,#N/A,FALSE,"T_1 GRAPHS";#N/A,#N/A,FALSE,"T_2 GRAPHS";#N/A,#N/A,FALSE,"COMB_GRAPHS"}</definedName>
    <definedName name="srhser_1_2" hidden="1">{#N/A,#N/A,FALSE,"ACQ_GRAPHS";#N/A,#N/A,FALSE,"T_1 GRAPHS";#N/A,#N/A,FALSE,"T_2 GRAPHS";#N/A,#N/A,FALSE,"COMB_GRAPHS"}</definedName>
    <definedName name="srhser_1_3" hidden="1">{#N/A,#N/A,FALSE,"ACQ_GRAPHS";#N/A,#N/A,FALSE,"T_1 GRAPHS";#N/A,#N/A,FALSE,"T_2 GRAPHS";#N/A,#N/A,FALSE,"COMB_GRAPHS"}</definedName>
    <definedName name="srhser_1_4" hidden="1">{#N/A,#N/A,FALSE,"ACQ_GRAPHS";#N/A,#N/A,FALSE,"T_1 GRAPHS";#N/A,#N/A,FALSE,"T_2 GRAPHS";#N/A,#N/A,FALSE,"COMB_GRAPHS"}</definedName>
    <definedName name="srhser_2" hidden="1">{#N/A,#N/A,FALSE,"ACQ_GRAPHS";#N/A,#N/A,FALSE,"T_1 GRAPHS";#N/A,#N/A,FALSE,"T_2 GRAPHS";#N/A,#N/A,FALSE,"COMB_GRAPHS"}</definedName>
    <definedName name="srhser_2_1" hidden="1">{#N/A,#N/A,FALSE,"ACQ_GRAPHS";#N/A,#N/A,FALSE,"T_1 GRAPHS";#N/A,#N/A,FALSE,"T_2 GRAPHS";#N/A,#N/A,FALSE,"COMB_GRAPHS"}</definedName>
    <definedName name="srhser_2_2" hidden="1">{#N/A,#N/A,FALSE,"ACQ_GRAPHS";#N/A,#N/A,FALSE,"T_1 GRAPHS";#N/A,#N/A,FALSE,"T_2 GRAPHS";#N/A,#N/A,FALSE,"COMB_GRAPHS"}</definedName>
    <definedName name="srhser_2_3" hidden="1">{#N/A,#N/A,FALSE,"ACQ_GRAPHS";#N/A,#N/A,FALSE,"T_1 GRAPHS";#N/A,#N/A,FALSE,"T_2 GRAPHS";#N/A,#N/A,FALSE,"COMB_GRAPHS"}</definedName>
    <definedName name="srhser_2_4" hidden="1">{#N/A,#N/A,FALSE,"ACQ_GRAPHS";#N/A,#N/A,FALSE,"T_1 GRAPHS";#N/A,#N/A,FALSE,"T_2 GRAPHS";#N/A,#N/A,FALSE,"COMB_GRAPHS"}</definedName>
    <definedName name="srhser_3" hidden="1">{#N/A,#N/A,FALSE,"ACQ_GRAPHS";#N/A,#N/A,FALSE,"T_1 GRAPHS";#N/A,#N/A,FALSE,"T_2 GRAPHS";#N/A,#N/A,FALSE,"COMB_GRAPHS"}</definedName>
    <definedName name="srhser_4" hidden="1">{#N/A,#N/A,FALSE,"ACQ_GRAPHS";#N/A,#N/A,FALSE,"T_1 GRAPHS";#N/A,#N/A,FALSE,"T_2 GRAPHS";#N/A,#N/A,FALSE,"COMB_GRAPHS"}</definedName>
    <definedName name="srhser_5" hidden="1">{#N/A,#N/A,FALSE,"ACQ_GRAPHS";#N/A,#N/A,FALSE,"T_1 GRAPHS";#N/A,#N/A,FALSE,"T_2 GRAPHS";#N/A,#N/A,FALSE,"COMB_GRAPHS"}</definedName>
    <definedName name="srhsjsrtjs" hidden="1">{#N/A,#N/A,FALSE,"ACQ_GRAPHS";#N/A,#N/A,FALSE,"T_1 GRAPHS";#N/A,#N/A,FALSE,"T_2 GRAPHS";#N/A,#N/A,FALSE,"COMB_GRAPHS"}</definedName>
    <definedName name="srhsjsrtjs_1" hidden="1">{#N/A,#N/A,FALSE,"ACQ_GRAPHS";#N/A,#N/A,FALSE,"T_1 GRAPHS";#N/A,#N/A,FALSE,"T_2 GRAPHS";#N/A,#N/A,FALSE,"COMB_GRAPHS"}</definedName>
    <definedName name="srhsjsrtjs_1_1" hidden="1">{#N/A,#N/A,FALSE,"ACQ_GRAPHS";#N/A,#N/A,FALSE,"T_1 GRAPHS";#N/A,#N/A,FALSE,"T_2 GRAPHS";#N/A,#N/A,FALSE,"COMB_GRAPHS"}</definedName>
    <definedName name="srhsjsrtjs_1_2" hidden="1">{#N/A,#N/A,FALSE,"ACQ_GRAPHS";#N/A,#N/A,FALSE,"T_1 GRAPHS";#N/A,#N/A,FALSE,"T_2 GRAPHS";#N/A,#N/A,FALSE,"COMB_GRAPHS"}</definedName>
    <definedName name="srhsjsrtjs_1_3" hidden="1">{#N/A,#N/A,FALSE,"ACQ_GRAPHS";#N/A,#N/A,FALSE,"T_1 GRAPHS";#N/A,#N/A,FALSE,"T_2 GRAPHS";#N/A,#N/A,FALSE,"COMB_GRAPHS"}</definedName>
    <definedName name="srhsjsrtjs_1_4" hidden="1">{#N/A,#N/A,FALSE,"ACQ_GRAPHS";#N/A,#N/A,FALSE,"T_1 GRAPHS";#N/A,#N/A,FALSE,"T_2 GRAPHS";#N/A,#N/A,FALSE,"COMB_GRAPHS"}</definedName>
    <definedName name="srhsjsrtjs_2" hidden="1">{#N/A,#N/A,FALSE,"ACQ_GRAPHS";#N/A,#N/A,FALSE,"T_1 GRAPHS";#N/A,#N/A,FALSE,"T_2 GRAPHS";#N/A,#N/A,FALSE,"COMB_GRAPHS"}</definedName>
    <definedName name="srhsjsrtjs_2_1" hidden="1">{#N/A,#N/A,FALSE,"ACQ_GRAPHS";#N/A,#N/A,FALSE,"T_1 GRAPHS";#N/A,#N/A,FALSE,"T_2 GRAPHS";#N/A,#N/A,FALSE,"COMB_GRAPHS"}</definedName>
    <definedName name="srhsjsrtjs_2_2" hidden="1">{#N/A,#N/A,FALSE,"ACQ_GRAPHS";#N/A,#N/A,FALSE,"T_1 GRAPHS";#N/A,#N/A,FALSE,"T_2 GRAPHS";#N/A,#N/A,FALSE,"COMB_GRAPHS"}</definedName>
    <definedName name="srhsjsrtjs_2_3" hidden="1">{#N/A,#N/A,FALSE,"ACQ_GRAPHS";#N/A,#N/A,FALSE,"T_1 GRAPHS";#N/A,#N/A,FALSE,"T_2 GRAPHS";#N/A,#N/A,FALSE,"COMB_GRAPHS"}</definedName>
    <definedName name="srhsjsrtjs_2_4" hidden="1">{#N/A,#N/A,FALSE,"ACQ_GRAPHS";#N/A,#N/A,FALSE,"T_1 GRAPHS";#N/A,#N/A,FALSE,"T_2 GRAPHS";#N/A,#N/A,FALSE,"COMB_GRAPHS"}</definedName>
    <definedName name="srhsjsrtjs_3" hidden="1">{#N/A,#N/A,FALSE,"ACQ_GRAPHS";#N/A,#N/A,FALSE,"T_1 GRAPHS";#N/A,#N/A,FALSE,"T_2 GRAPHS";#N/A,#N/A,FALSE,"COMB_GRAPHS"}</definedName>
    <definedName name="srhsjsrtjs_4" hidden="1">{#N/A,#N/A,FALSE,"ACQ_GRAPHS";#N/A,#N/A,FALSE,"T_1 GRAPHS";#N/A,#N/A,FALSE,"T_2 GRAPHS";#N/A,#N/A,FALSE,"COMB_GRAPHS"}</definedName>
    <definedName name="srhsjsrtjs_5" hidden="1">{#N/A,#N/A,FALSE,"ACQ_GRAPHS";#N/A,#N/A,FALSE,"T_1 GRAPHS";#N/A,#N/A,FALSE,"T_2 GRAPHS";#N/A,#N/A,FALSE,"COMB_GRAPHS"}</definedName>
    <definedName name="srjgjsrjg" hidden="1">{"vi1",#N/A,FALSE,"Financial Statements";"vi2",#N/A,FALSE,"Financial Statements";#N/A,#N/A,FALSE,"DCF"}</definedName>
    <definedName name="srjgjsrjg_1" hidden="1">{"vi1",#N/A,FALSE,"Financial Statements";"vi2",#N/A,FALSE,"Financial Statements";#N/A,#N/A,FALSE,"DCF"}</definedName>
    <definedName name="srjgjsrjg_1_1" hidden="1">{"vi1",#N/A,FALSE,"Financial Statements";"vi2",#N/A,FALSE,"Financial Statements";#N/A,#N/A,FALSE,"DCF"}</definedName>
    <definedName name="srjgjsrjg_1_2" hidden="1">{"vi1",#N/A,FALSE,"Financial Statements";"vi2",#N/A,FALSE,"Financial Statements";#N/A,#N/A,FALSE,"DCF"}</definedName>
    <definedName name="srjgjsrjg_1_3" hidden="1">{"vi1",#N/A,FALSE,"Financial Statements";"vi2",#N/A,FALSE,"Financial Statements";#N/A,#N/A,FALSE,"DCF"}</definedName>
    <definedName name="srjgjsrjg_1_4" hidden="1">{"vi1",#N/A,FALSE,"Financial Statements";"vi2",#N/A,FALSE,"Financial Statements";#N/A,#N/A,FALSE,"DCF"}</definedName>
    <definedName name="srjgjsrjg_2" hidden="1">{"vi1",#N/A,FALSE,"Financial Statements";"vi2",#N/A,FALSE,"Financial Statements";#N/A,#N/A,FALSE,"DCF"}</definedName>
    <definedName name="srjgjsrjg_2_1" hidden="1">{"vi1",#N/A,FALSE,"Financial Statements";"vi2",#N/A,FALSE,"Financial Statements";#N/A,#N/A,FALSE,"DCF"}</definedName>
    <definedName name="srjgjsrjg_2_2" hidden="1">{"vi1",#N/A,FALSE,"Financial Statements";"vi2",#N/A,FALSE,"Financial Statements";#N/A,#N/A,FALSE,"DCF"}</definedName>
    <definedName name="srjgjsrjg_2_3" hidden="1">{"vi1",#N/A,FALSE,"Financial Statements";"vi2",#N/A,FALSE,"Financial Statements";#N/A,#N/A,FALSE,"DCF"}</definedName>
    <definedName name="srjgjsrjg_2_4" hidden="1">{"vi1",#N/A,FALSE,"Financial Statements";"vi2",#N/A,FALSE,"Financial Statements";#N/A,#N/A,FALSE,"DCF"}</definedName>
    <definedName name="srjgjsrjg_3" hidden="1">{"vi1",#N/A,FALSE,"Financial Statements";"vi2",#N/A,FALSE,"Financial Statements";#N/A,#N/A,FALSE,"DCF"}</definedName>
    <definedName name="srjgjsrjg_4" hidden="1">{"vi1",#N/A,FALSE,"Financial Statements";"vi2",#N/A,FALSE,"Financial Statements";#N/A,#N/A,FALSE,"DCF"}</definedName>
    <definedName name="srjgjsrjg_5" hidden="1">{"vi1",#N/A,FALSE,"Financial Statements";"vi2",#N/A,FALSE,"Financial Statements";#N/A,#N/A,FALSE,"DCF"}</definedName>
    <definedName name="srnsgjsj" hidden="1">{"vi1",#N/A,FALSE,"Financial Statements";"vi2",#N/A,FALSE,"Financial Statements";#N/A,#N/A,FALSE,"DCF"}</definedName>
    <definedName name="srnsgjsj_1" hidden="1">{"vi1",#N/A,FALSE,"Financial Statements";"vi2",#N/A,FALSE,"Financial Statements";#N/A,#N/A,FALSE,"DCF"}</definedName>
    <definedName name="srnsgjsj_1_1" hidden="1">{"vi1",#N/A,FALSE,"Financial Statements";"vi2",#N/A,FALSE,"Financial Statements";#N/A,#N/A,FALSE,"DCF"}</definedName>
    <definedName name="srnsgjsj_1_2" hidden="1">{"vi1",#N/A,FALSE,"Financial Statements";"vi2",#N/A,FALSE,"Financial Statements";#N/A,#N/A,FALSE,"DCF"}</definedName>
    <definedName name="srnsgjsj_1_3" hidden="1">{"vi1",#N/A,FALSE,"Financial Statements";"vi2",#N/A,FALSE,"Financial Statements";#N/A,#N/A,FALSE,"DCF"}</definedName>
    <definedName name="srnsgjsj_1_4" hidden="1">{"vi1",#N/A,FALSE,"Financial Statements";"vi2",#N/A,FALSE,"Financial Statements";#N/A,#N/A,FALSE,"DCF"}</definedName>
    <definedName name="srnsgjsj_2" hidden="1">{"vi1",#N/A,FALSE,"Financial Statements";"vi2",#N/A,FALSE,"Financial Statements";#N/A,#N/A,FALSE,"DCF"}</definedName>
    <definedName name="srnsgjsj_2_1" hidden="1">{"vi1",#N/A,FALSE,"Financial Statements";"vi2",#N/A,FALSE,"Financial Statements";#N/A,#N/A,FALSE,"DCF"}</definedName>
    <definedName name="srnsgjsj_2_2" hidden="1">{"vi1",#N/A,FALSE,"Financial Statements";"vi2",#N/A,FALSE,"Financial Statements";#N/A,#N/A,FALSE,"DCF"}</definedName>
    <definedName name="srnsgjsj_2_3" hidden="1">{"vi1",#N/A,FALSE,"Financial Statements";"vi2",#N/A,FALSE,"Financial Statements";#N/A,#N/A,FALSE,"DCF"}</definedName>
    <definedName name="srnsgjsj_2_4" hidden="1">{"vi1",#N/A,FALSE,"Financial Statements";"vi2",#N/A,FALSE,"Financial Statements";#N/A,#N/A,FALSE,"DCF"}</definedName>
    <definedName name="srnsgjsj_3" hidden="1">{"vi1",#N/A,FALSE,"Financial Statements";"vi2",#N/A,FALSE,"Financial Statements";#N/A,#N/A,FALSE,"DCF"}</definedName>
    <definedName name="srnsgjsj_4" hidden="1">{"vi1",#N/A,FALSE,"Financial Statements";"vi2",#N/A,FALSE,"Financial Statements";#N/A,#N/A,FALSE,"DCF"}</definedName>
    <definedName name="srnsgjsj_5" hidden="1">{"vi1",#N/A,FALSE,"Financial Statements";"vi2",#N/A,FALSE,"Financial Statements";#N/A,#N/A,FALSE,"DCF"}</definedName>
    <definedName name="srtjsrtjsrt" hidden="1">{#N/A,#N/A,FALSE,"INPUTS";#N/A,#N/A,FALSE,"PROFORMA BSHEET";#N/A,#N/A,FALSE,"COMBINED";#N/A,#N/A,FALSE,"ACQUIROR";#N/A,#N/A,FALSE,"TARGET 1";#N/A,#N/A,FALSE,"TARGET 2";#N/A,#N/A,FALSE,"HIGH YIELD";#N/A,#N/A,FALSE,"OVERFUND"}</definedName>
    <definedName name="srtjsrtjsrt_1" hidden="1">{#N/A,#N/A,FALSE,"INPUTS";#N/A,#N/A,FALSE,"PROFORMA BSHEET";#N/A,#N/A,FALSE,"COMBINED";#N/A,#N/A,FALSE,"ACQUIROR";#N/A,#N/A,FALSE,"TARGET 1";#N/A,#N/A,FALSE,"TARGET 2";#N/A,#N/A,FALSE,"HIGH YIELD";#N/A,#N/A,FALSE,"OVERFUND"}</definedName>
    <definedName name="srtjsrtjsrt_1_1" hidden="1">{#N/A,#N/A,FALSE,"INPUTS";#N/A,#N/A,FALSE,"PROFORMA BSHEET";#N/A,#N/A,FALSE,"COMBINED";#N/A,#N/A,FALSE,"ACQUIROR";#N/A,#N/A,FALSE,"TARGET 1";#N/A,#N/A,FALSE,"TARGET 2";#N/A,#N/A,FALSE,"HIGH YIELD";#N/A,#N/A,FALSE,"OVERFUND"}</definedName>
    <definedName name="srtjsrtjsrt_1_2" hidden="1">{#N/A,#N/A,FALSE,"INPUTS";#N/A,#N/A,FALSE,"PROFORMA BSHEET";#N/A,#N/A,FALSE,"COMBINED";#N/A,#N/A,FALSE,"ACQUIROR";#N/A,#N/A,FALSE,"TARGET 1";#N/A,#N/A,FALSE,"TARGET 2";#N/A,#N/A,FALSE,"HIGH YIELD";#N/A,#N/A,FALSE,"OVERFUND"}</definedName>
    <definedName name="srtjsrtjsrt_1_3" hidden="1">{#N/A,#N/A,FALSE,"INPUTS";#N/A,#N/A,FALSE,"PROFORMA BSHEET";#N/A,#N/A,FALSE,"COMBINED";#N/A,#N/A,FALSE,"ACQUIROR";#N/A,#N/A,FALSE,"TARGET 1";#N/A,#N/A,FALSE,"TARGET 2";#N/A,#N/A,FALSE,"HIGH YIELD";#N/A,#N/A,FALSE,"OVERFUND"}</definedName>
    <definedName name="srtjsrtjsrt_1_4" hidden="1">{#N/A,#N/A,FALSE,"INPUTS";#N/A,#N/A,FALSE,"PROFORMA BSHEET";#N/A,#N/A,FALSE,"COMBINED";#N/A,#N/A,FALSE,"ACQUIROR";#N/A,#N/A,FALSE,"TARGET 1";#N/A,#N/A,FALSE,"TARGET 2";#N/A,#N/A,FALSE,"HIGH YIELD";#N/A,#N/A,FALSE,"OVERFUND"}</definedName>
    <definedName name="srtjsrtjsrt_2" hidden="1">{#N/A,#N/A,FALSE,"INPUTS";#N/A,#N/A,FALSE,"PROFORMA BSHEET";#N/A,#N/A,FALSE,"COMBINED";#N/A,#N/A,FALSE,"ACQUIROR";#N/A,#N/A,FALSE,"TARGET 1";#N/A,#N/A,FALSE,"TARGET 2";#N/A,#N/A,FALSE,"HIGH YIELD";#N/A,#N/A,FALSE,"OVERFUND"}</definedName>
    <definedName name="srtjsrtjsrt_2_1" hidden="1">{#N/A,#N/A,FALSE,"INPUTS";#N/A,#N/A,FALSE,"PROFORMA BSHEET";#N/A,#N/A,FALSE,"COMBINED";#N/A,#N/A,FALSE,"ACQUIROR";#N/A,#N/A,FALSE,"TARGET 1";#N/A,#N/A,FALSE,"TARGET 2";#N/A,#N/A,FALSE,"HIGH YIELD";#N/A,#N/A,FALSE,"OVERFUND"}</definedName>
    <definedName name="srtjsrtjsrt_2_2" hidden="1">{#N/A,#N/A,FALSE,"INPUTS";#N/A,#N/A,FALSE,"PROFORMA BSHEET";#N/A,#N/A,FALSE,"COMBINED";#N/A,#N/A,FALSE,"ACQUIROR";#N/A,#N/A,FALSE,"TARGET 1";#N/A,#N/A,FALSE,"TARGET 2";#N/A,#N/A,FALSE,"HIGH YIELD";#N/A,#N/A,FALSE,"OVERFUND"}</definedName>
    <definedName name="srtjsrtjsrt_2_3" hidden="1">{#N/A,#N/A,FALSE,"INPUTS";#N/A,#N/A,FALSE,"PROFORMA BSHEET";#N/A,#N/A,FALSE,"COMBINED";#N/A,#N/A,FALSE,"ACQUIROR";#N/A,#N/A,FALSE,"TARGET 1";#N/A,#N/A,FALSE,"TARGET 2";#N/A,#N/A,FALSE,"HIGH YIELD";#N/A,#N/A,FALSE,"OVERFUND"}</definedName>
    <definedName name="srtjsrtjsrt_2_4" hidden="1">{#N/A,#N/A,FALSE,"INPUTS";#N/A,#N/A,FALSE,"PROFORMA BSHEET";#N/A,#N/A,FALSE,"COMBINED";#N/A,#N/A,FALSE,"ACQUIROR";#N/A,#N/A,FALSE,"TARGET 1";#N/A,#N/A,FALSE,"TARGET 2";#N/A,#N/A,FALSE,"HIGH YIELD";#N/A,#N/A,FALSE,"OVERFUND"}</definedName>
    <definedName name="srtjsrtjsrt_3" hidden="1">{#N/A,#N/A,FALSE,"INPUTS";#N/A,#N/A,FALSE,"PROFORMA BSHEET";#N/A,#N/A,FALSE,"COMBINED";#N/A,#N/A,FALSE,"ACQUIROR";#N/A,#N/A,FALSE,"TARGET 1";#N/A,#N/A,FALSE,"TARGET 2";#N/A,#N/A,FALSE,"HIGH YIELD";#N/A,#N/A,FALSE,"OVERFUND"}</definedName>
    <definedName name="srtjsrtjsrt_4" hidden="1">{#N/A,#N/A,FALSE,"INPUTS";#N/A,#N/A,FALSE,"PROFORMA BSHEET";#N/A,#N/A,FALSE,"COMBINED";#N/A,#N/A,FALSE,"ACQUIROR";#N/A,#N/A,FALSE,"TARGET 1";#N/A,#N/A,FALSE,"TARGET 2";#N/A,#N/A,FALSE,"HIGH YIELD";#N/A,#N/A,FALSE,"OVERFUND"}</definedName>
    <definedName name="srtjsrtjsrt_5" hidden="1">{#N/A,#N/A,FALSE,"INPUTS";#N/A,#N/A,FALSE,"PROFORMA BSHEET";#N/A,#N/A,FALSE,"COMBINED";#N/A,#N/A,FALSE,"ACQUIROR";#N/A,#N/A,FALSE,"TARGET 1";#N/A,#N/A,FALSE,"TARGET 2";#N/A,#N/A,FALSE,"HIGH YIELD";#N/A,#N/A,FALSE,"OVERFUND"}</definedName>
    <definedName name="srtjsrtjsrtjs" hidden="1">{#N/A,#N/A,FALSE,"ACQ_GRAPHS";#N/A,#N/A,FALSE,"T_1 GRAPHS";#N/A,#N/A,FALSE,"T_2 GRAPHS";#N/A,#N/A,FALSE,"COMB_GRAPHS"}</definedName>
    <definedName name="srtjsrtjsrtjs_1" hidden="1">{#N/A,#N/A,FALSE,"ACQ_GRAPHS";#N/A,#N/A,FALSE,"T_1 GRAPHS";#N/A,#N/A,FALSE,"T_2 GRAPHS";#N/A,#N/A,FALSE,"COMB_GRAPHS"}</definedName>
    <definedName name="srtjsrtjsrtjs_1_1" hidden="1">{#N/A,#N/A,FALSE,"ACQ_GRAPHS";#N/A,#N/A,FALSE,"T_1 GRAPHS";#N/A,#N/A,FALSE,"T_2 GRAPHS";#N/A,#N/A,FALSE,"COMB_GRAPHS"}</definedName>
    <definedName name="srtjsrtjsrtjs_1_2" hidden="1">{#N/A,#N/A,FALSE,"ACQ_GRAPHS";#N/A,#N/A,FALSE,"T_1 GRAPHS";#N/A,#N/A,FALSE,"T_2 GRAPHS";#N/A,#N/A,FALSE,"COMB_GRAPHS"}</definedName>
    <definedName name="srtjsrtjsrtjs_1_3" hidden="1">{#N/A,#N/A,FALSE,"ACQ_GRAPHS";#N/A,#N/A,FALSE,"T_1 GRAPHS";#N/A,#N/A,FALSE,"T_2 GRAPHS";#N/A,#N/A,FALSE,"COMB_GRAPHS"}</definedName>
    <definedName name="srtjsrtjsrtjs_1_4" hidden="1">{#N/A,#N/A,FALSE,"ACQ_GRAPHS";#N/A,#N/A,FALSE,"T_1 GRAPHS";#N/A,#N/A,FALSE,"T_2 GRAPHS";#N/A,#N/A,FALSE,"COMB_GRAPHS"}</definedName>
    <definedName name="srtjsrtjsrtjs_2" hidden="1">{#N/A,#N/A,FALSE,"ACQ_GRAPHS";#N/A,#N/A,FALSE,"T_1 GRAPHS";#N/A,#N/A,FALSE,"T_2 GRAPHS";#N/A,#N/A,FALSE,"COMB_GRAPHS"}</definedName>
    <definedName name="srtjsrtjsrtjs_2_1" hidden="1">{#N/A,#N/A,FALSE,"ACQ_GRAPHS";#N/A,#N/A,FALSE,"T_1 GRAPHS";#N/A,#N/A,FALSE,"T_2 GRAPHS";#N/A,#N/A,FALSE,"COMB_GRAPHS"}</definedName>
    <definedName name="srtjsrtjsrtjs_2_2" hidden="1">{#N/A,#N/A,FALSE,"ACQ_GRAPHS";#N/A,#N/A,FALSE,"T_1 GRAPHS";#N/A,#N/A,FALSE,"T_2 GRAPHS";#N/A,#N/A,FALSE,"COMB_GRAPHS"}</definedName>
    <definedName name="srtjsrtjsrtjs_2_3" hidden="1">{#N/A,#N/A,FALSE,"ACQ_GRAPHS";#N/A,#N/A,FALSE,"T_1 GRAPHS";#N/A,#N/A,FALSE,"T_2 GRAPHS";#N/A,#N/A,FALSE,"COMB_GRAPHS"}</definedName>
    <definedName name="srtjsrtjsrtjs_2_4" hidden="1">{#N/A,#N/A,FALSE,"ACQ_GRAPHS";#N/A,#N/A,FALSE,"T_1 GRAPHS";#N/A,#N/A,FALSE,"T_2 GRAPHS";#N/A,#N/A,FALSE,"COMB_GRAPHS"}</definedName>
    <definedName name="srtjsrtjsrtjs_3" hidden="1">{#N/A,#N/A,FALSE,"ACQ_GRAPHS";#N/A,#N/A,FALSE,"T_1 GRAPHS";#N/A,#N/A,FALSE,"T_2 GRAPHS";#N/A,#N/A,FALSE,"COMB_GRAPHS"}</definedName>
    <definedName name="srtjsrtjsrtjs_4" hidden="1">{#N/A,#N/A,FALSE,"ACQ_GRAPHS";#N/A,#N/A,FALSE,"T_1 GRAPHS";#N/A,#N/A,FALSE,"T_2 GRAPHS";#N/A,#N/A,FALSE,"COMB_GRAPHS"}</definedName>
    <definedName name="srtjsrtjsrtjs_5" hidden="1">{#N/A,#N/A,FALSE,"ACQ_GRAPHS";#N/A,#N/A,FALSE,"T_1 GRAPHS";#N/A,#N/A,FALSE,"T_2 GRAPHS";#N/A,#N/A,FALSE,"COMB_GRAPHS"}</definedName>
    <definedName name="STATOPER">#REF!</definedName>
    <definedName name="status">#REF!</definedName>
    <definedName name="Status_izjave" localSheetId="3">#REF!</definedName>
    <definedName name="Status_izjave">#REF!</definedName>
    <definedName name="Statusna_sprememba" localSheetId="3">#REF!</definedName>
    <definedName name="Statusna_sprememba">#REF!</definedName>
    <definedName name="Stav">#REF!</definedName>
    <definedName name="stavy_5_12">#REF!</definedName>
    <definedName name="sthkshkshk" hidden="1">{#N/A,#N/A,FALSE,"INPUTS";#N/A,#N/A,FALSE,"PROFORMA BSHEET";#N/A,#N/A,FALSE,"COMBINED";#N/A,#N/A,FALSE,"ACQUIROR";#N/A,#N/A,FALSE,"TARGET 1";#N/A,#N/A,FALSE,"TARGET 2";#N/A,#N/A,FALSE,"HIGH YIELD";#N/A,#N/A,FALSE,"OVERFUND"}</definedName>
    <definedName name="sthkshkshk_1" hidden="1">{#N/A,#N/A,FALSE,"INPUTS";#N/A,#N/A,FALSE,"PROFORMA BSHEET";#N/A,#N/A,FALSE,"COMBINED";#N/A,#N/A,FALSE,"ACQUIROR";#N/A,#N/A,FALSE,"TARGET 1";#N/A,#N/A,FALSE,"TARGET 2";#N/A,#N/A,FALSE,"HIGH YIELD";#N/A,#N/A,FALSE,"OVERFUND"}</definedName>
    <definedName name="sthkshkshk_1_1" hidden="1">{#N/A,#N/A,FALSE,"INPUTS";#N/A,#N/A,FALSE,"PROFORMA BSHEET";#N/A,#N/A,FALSE,"COMBINED";#N/A,#N/A,FALSE,"ACQUIROR";#N/A,#N/A,FALSE,"TARGET 1";#N/A,#N/A,FALSE,"TARGET 2";#N/A,#N/A,FALSE,"HIGH YIELD";#N/A,#N/A,FALSE,"OVERFUND"}</definedName>
    <definedName name="sthkshkshk_1_2" hidden="1">{#N/A,#N/A,FALSE,"INPUTS";#N/A,#N/A,FALSE,"PROFORMA BSHEET";#N/A,#N/A,FALSE,"COMBINED";#N/A,#N/A,FALSE,"ACQUIROR";#N/A,#N/A,FALSE,"TARGET 1";#N/A,#N/A,FALSE,"TARGET 2";#N/A,#N/A,FALSE,"HIGH YIELD";#N/A,#N/A,FALSE,"OVERFUND"}</definedName>
    <definedName name="sthkshkshk_1_3" hidden="1">{#N/A,#N/A,FALSE,"INPUTS";#N/A,#N/A,FALSE,"PROFORMA BSHEET";#N/A,#N/A,FALSE,"COMBINED";#N/A,#N/A,FALSE,"ACQUIROR";#N/A,#N/A,FALSE,"TARGET 1";#N/A,#N/A,FALSE,"TARGET 2";#N/A,#N/A,FALSE,"HIGH YIELD";#N/A,#N/A,FALSE,"OVERFUND"}</definedName>
    <definedName name="sthkshkshk_1_4" hidden="1">{#N/A,#N/A,FALSE,"INPUTS";#N/A,#N/A,FALSE,"PROFORMA BSHEET";#N/A,#N/A,FALSE,"COMBINED";#N/A,#N/A,FALSE,"ACQUIROR";#N/A,#N/A,FALSE,"TARGET 1";#N/A,#N/A,FALSE,"TARGET 2";#N/A,#N/A,FALSE,"HIGH YIELD";#N/A,#N/A,FALSE,"OVERFUND"}</definedName>
    <definedName name="sthkshkshk_2" hidden="1">{#N/A,#N/A,FALSE,"INPUTS";#N/A,#N/A,FALSE,"PROFORMA BSHEET";#N/A,#N/A,FALSE,"COMBINED";#N/A,#N/A,FALSE,"ACQUIROR";#N/A,#N/A,FALSE,"TARGET 1";#N/A,#N/A,FALSE,"TARGET 2";#N/A,#N/A,FALSE,"HIGH YIELD";#N/A,#N/A,FALSE,"OVERFUND"}</definedName>
    <definedName name="sthkshkshk_2_1" hidden="1">{#N/A,#N/A,FALSE,"INPUTS";#N/A,#N/A,FALSE,"PROFORMA BSHEET";#N/A,#N/A,FALSE,"COMBINED";#N/A,#N/A,FALSE,"ACQUIROR";#N/A,#N/A,FALSE,"TARGET 1";#N/A,#N/A,FALSE,"TARGET 2";#N/A,#N/A,FALSE,"HIGH YIELD";#N/A,#N/A,FALSE,"OVERFUND"}</definedName>
    <definedName name="sthkshkshk_2_2" hidden="1">{#N/A,#N/A,FALSE,"INPUTS";#N/A,#N/A,FALSE,"PROFORMA BSHEET";#N/A,#N/A,FALSE,"COMBINED";#N/A,#N/A,FALSE,"ACQUIROR";#N/A,#N/A,FALSE,"TARGET 1";#N/A,#N/A,FALSE,"TARGET 2";#N/A,#N/A,FALSE,"HIGH YIELD";#N/A,#N/A,FALSE,"OVERFUND"}</definedName>
    <definedName name="sthkshkshk_2_3" hidden="1">{#N/A,#N/A,FALSE,"INPUTS";#N/A,#N/A,FALSE,"PROFORMA BSHEET";#N/A,#N/A,FALSE,"COMBINED";#N/A,#N/A,FALSE,"ACQUIROR";#N/A,#N/A,FALSE,"TARGET 1";#N/A,#N/A,FALSE,"TARGET 2";#N/A,#N/A,FALSE,"HIGH YIELD";#N/A,#N/A,FALSE,"OVERFUND"}</definedName>
    <definedName name="sthkshkshk_2_4" hidden="1">{#N/A,#N/A,FALSE,"INPUTS";#N/A,#N/A,FALSE,"PROFORMA BSHEET";#N/A,#N/A,FALSE,"COMBINED";#N/A,#N/A,FALSE,"ACQUIROR";#N/A,#N/A,FALSE,"TARGET 1";#N/A,#N/A,FALSE,"TARGET 2";#N/A,#N/A,FALSE,"HIGH YIELD";#N/A,#N/A,FALSE,"OVERFUND"}</definedName>
    <definedName name="sthkshkshk_3" hidden="1">{#N/A,#N/A,FALSE,"INPUTS";#N/A,#N/A,FALSE,"PROFORMA BSHEET";#N/A,#N/A,FALSE,"COMBINED";#N/A,#N/A,FALSE,"ACQUIROR";#N/A,#N/A,FALSE,"TARGET 1";#N/A,#N/A,FALSE,"TARGET 2";#N/A,#N/A,FALSE,"HIGH YIELD";#N/A,#N/A,FALSE,"OVERFUND"}</definedName>
    <definedName name="sthkshkshk_4" hidden="1">{#N/A,#N/A,FALSE,"INPUTS";#N/A,#N/A,FALSE,"PROFORMA BSHEET";#N/A,#N/A,FALSE,"COMBINED";#N/A,#N/A,FALSE,"ACQUIROR";#N/A,#N/A,FALSE,"TARGET 1";#N/A,#N/A,FALSE,"TARGET 2";#N/A,#N/A,FALSE,"HIGH YIELD";#N/A,#N/A,FALSE,"OVERFUND"}</definedName>
    <definedName name="sthkshkshk_5" hidden="1">{#N/A,#N/A,FALSE,"INPUTS";#N/A,#N/A,FALSE,"PROFORMA BSHEET";#N/A,#N/A,FALSE,"COMBINED";#N/A,#N/A,FALSE,"ACQUIROR";#N/A,#N/A,FALSE,"TARGET 1";#N/A,#N/A,FALSE,"TARGET 2";#N/A,#N/A,FALSE,"HIGH YIELD";#N/A,#N/A,FALSE,"OVERFUND"}</definedName>
    <definedName name="stksthkstyk" hidden="1">{#N/A,#N/A,FALSE,"Valuation Assumptions";#N/A,#N/A,FALSE,"Summary";#N/A,#N/A,FALSE,"DCF";#N/A,#N/A,FALSE,"Valuation";#N/A,#N/A,FALSE,"WACC";#N/A,#N/A,FALSE,"UBVH";#N/A,#N/A,FALSE,"Free Cash Flow"}</definedName>
    <definedName name="stksthkstyk_1" hidden="1">{#N/A,#N/A,FALSE,"Valuation Assumptions";#N/A,#N/A,FALSE,"Summary";#N/A,#N/A,FALSE,"DCF";#N/A,#N/A,FALSE,"Valuation";#N/A,#N/A,FALSE,"WACC";#N/A,#N/A,FALSE,"UBVH";#N/A,#N/A,FALSE,"Free Cash Flow"}</definedName>
    <definedName name="stksthkstyk_1_1" hidden="1">{#N/A,#N/A,FALSE,"Valuation Assumptions";#N/A,#N/A,FALSE,"Summary";#N/A,#N/A,FALSE,"DCF";#N/A,#N/A,FALSE,"Valuation";#N/A,#N/A,FALSE,"WACC";#N/A,#N/A,FALSE,"UBVH";#N/A,#N/A,FALSE,"Free Cash Flow"}</definedName>
    <definedName name="stksthkstyk_1_2" hidden="1">{#N/A,#N/A,FALSE,"Valuation Assumptions";#N/A,#N/A,FALSE,"Summary";#N/A,#N/A,FALSE,"DCF";#N/A,#N/A,FALSE,"Valuation";#N/A,#N/A,FALSE,"WACC";#N/A,#N/A,FALSE,"UBVH";#N/A,#N/A,FALSE,"Free Cash Flow"}</definedName>
    <definedName name="stksthkstyk_1_3" hidden="1">{#N/A,#N/A,FALSE,"Valuation Assumptions";#N/A,#N/A,FALSE,"Summary";#N/A,#N/A,FALSE,"DCF";#N/A,#N/A,FALSE,"Valuation";#N/A,#N/A,FALSE,"WACC";#N/A,#N/A,FALSE,"UBVH";#N/A,#N/A,FALSE,"Free Cash Flow"}</definedName>
    <definedName name="stksthkstyk_1_4" hidden="1">{#N/A,#N/A,FALSE,"Valuation Assumptions";#N/A,#N/A,FALSE,"Summary";#N/A,#N/A,FALSE,"DCF";#N/A,#N/A,FALSE,"Valuation";#N/A,#N/A,FALSE,"WACC";#N/A,#N/A,FALSE,"UBVH";#N/A,#N/A,FALSE,"Free Cash Flow"}</definedName>
    <definedName name="stksthkstyk_2" hidden="1">{#N/A,#N/A,FALSE,"Valuation Assumptions";#N/A,#N/A,FALSE,"Summary";#N/A,#N/A,FALSE,"DCF";#N/A,#N/A,FALSE,"Valuation";#N/A,#N/A,FALSE,"WACC";#N/A,#N/A,FALSE,"UBVH";#N/A,#N/A,FALSE,"Free Cash Flow"}</definedName>
    <definedName name="stksthkstyk_2_1" hidden="1">{#N/A,#N/A,FALSE,"Valuation Assumptions";#N/A,#N/A,FALSE,"Summary";#N/A,#N/A,FALSE,"DCF";#N/A,#N/A,FALSE,"Valuation";#N/A,#N/A,FALSE,"WACC";#N/A,#N/A,FALSE,"UBVH";#N/A,#N/A,FALSE,"Free Cash Flow"}</definedName>
    <definedName name="stksthkstyk_2_2" hidden="1">{#N/A,#N/A,FALSE,"Valuation Assumptions";#N/A,#N/A,FALSE,"Summary";#N/A,#N/A,FALSE,"DCF";#N/A,#N/A,FALSE,"Valuation";#N/A,#N/A,FALSE,"WACC";#N/A,#N/A,FALSE,"UBVH";#N/A,#N/A,FALSE,"Free Cash Flow"}</definedName>
    <definedName name="stksthkstyk_2_3" hidden="1">{#N/A,#N/A,FALSE,"Valuation Assumptions";#N/A,#N/A,FALSE,"Summary";#N/A,#N/A,FALSE,"DCF";#N/A,#N/A,FALSE,"Valuation";#N/A,#N/A,FALSE,"WACC";#N/A,#N/A,FALSE,"UBVH";#N/A,#N/A,FALSE,"Free Cash Flow"}</definedName>
    <definedName name="stksthkstyk_2_4" hidden="1">{#N/A,#N/A,FALSE,"Valuation Assumptions";#N/A,#N/A,FALSE,"Summary";#N/A,#N/A,FALSE,"DCF";#N/A,#N/A,FALSE,"Valuation";#N/A,#N/A,FALSE,"WACC";#N/A,#N/A,FALSE,"UBVH";#N/A,#N/A,FALSE,"Free Cash Flow"}</definedName>
    <definedName name="stksthkstyk_3" hidden="1">{#N/A,#N/A,FALSE,"Valuation Assumptions";#N/A,#N/A,FALSE,"Summary";#N/A,#N/A,FALSE,"DCF";#N/A,#N/A,FALSE,"Valuation";#N/A,#N/A,FALSE,"WACC";#N/A,#N/A,FALSE,"UBVH";#N/A,#N/A,FALSE,"Free Cash Flow"}</definedName>
    <definedName name="stksthkstyk_4" hidden="1">{#N/A,#N/A,FALSE,"Valuation Assumptions";#N/A,#N/A,FALSE,"Summary";#N/A,#N/A,FALSE,"DCF";#N/A,#N/A,FALSE,"Valuation";#N/A,#N/A,FALSE,"WACC";#N/A,#N/A,FALSE,"UBVH";#N/A,#N/A,FALSE,"Free Cash Flow"}</definedName>
    <definedName name="stksthkstyk_5" hidden="1">{#N/A,#N/A,FALSE,"Valuation Assumptions";#N/A,#N/A,FALSE,"Summary";#N/A,#N/A,FALSE,"DCF";#N/A,#N/A,FALSE,"Valuation";#N/A,#N/A,FALSE,"WACC";#N/A,#N/A,FALSE,"UBVH";#N/A,#N/A,FALSE,"Free Cash Flow"}</definedName>
    <definedName name="střediska">#REF!</definedName>
    <definedName name="sub" localSheetId="10">'311_315'!#REF!</definedName>
    <definedName name="sub" localSheetId="9">'Amortizační stupnice-mov.vě'!#REF!</definedName>
    <definedName name="sub" localSheetId="11">#REF!</definedName>
    <definedName name="sub" localSheetId="4">#REF!</definedName>
    <definedName name="sub" localSheetId="3">[23]List3!#REF!</definedName>
    <definedName name="sub">#REF!</definedName>
    <definedName name="SUMMARY_1">#N/A</definedName>
    <definedName name="SUMMARY_12">#N/A</definedName>
    <definedName name="SUMMARY_13">#N/A</definedName>
    <definedName name="SUMMARY_14">#N/A</definedName>
    <definedName name="SUMMARY_15">#N/A</definedName>
    <definedName name="SUMMARY_16">#N/A</definedName>
    <definedName name="SUMMARY_18">#N/A</definedName>
    <definedName name="SUMMARY_19">#N/A</definedName>
    <definedName name="SUMMARY_2">#N/A</definedName>
    <definedName name="SUMMARY_3">#N/A</definedName>
    <definedName name="swetareawg" hidden="1">{"vi1",#N/A,FALSE,"Financial Statements";"vi2",#N/A,FALSE,"Financial Statements";#N/A,#N/A,FALSE,"DCF"}</definedName>
    <definedName name="swetareawg_1" hidden="1">{"vi1",#N/A,FALSE,"Financial Statements";"vi2",#N/A,FALSE,"Financial Statements";#N/A,#N/A,FALSE,"DCF"}</definedName>
    <definedName name="swetareawg_1_1" hidden="1">{"vi1",#N/A,FALSE,"Financial Statements";"vi2",#N/A,FALSE,"Financial Statements";#N/A,#N/A,FALSE,"DCF"}</definedName>
    <definedName name="swetareawg_1_2" hidden="1">{"vi1",#N/A,FALSE,"Financial Statements";"vi2",#N/A,FALSE,"Financial Statements";#N/A,#N/A,FALSE,"DCF"}</definedName>
    <definedName name="swetareawg_1_3" hidden="1">{"vi1",#N/A,FALSE,"Financial Statements";"vi2",#N/A,FALSE,"Financial Statements";#N/A,#N/A,FALSE,"DCF"}</definedName>
    <definedName name="swetareawg_1_4" hidden="1">{"vi1",#N/A,FALSE,"Financial Statements";"vi2",#N/A,FALSE,"Financial Statements";#N/A,#N/A,FALSE,"DCF"}</definedName>
    <definedName name="swetareawg_2" hidden="1">{"vi1",#N/A,FALSE,"Financial Statements";"vi2",#N/A,FALSE,"Financial Statements";#N/A,#N/A,FALSE,"DCF"}</definedName>
    <definedName name="swetareawg_2_1" hidden="1">{"vi1",#N/A,FALSE,"Financial Statements";"vi2",#N/A,FALSE,"Financial Statements";#N/A,#N/A,FALSE,"DCF"}</definedName>
    <definedName name="swetareawg_2_2" hidden="1">{"vi1",#N/A,FALSE,"Financial Statements";"vi2",#N/A,FALSE,"Financial Statements";#N/A,#N/A,FALSE,"DCF"}</definedName>
    <definedName name="swetareawg_2_3" hidden="1">{"vi1",#N/A,FALSE,"Financial Statements";"vi2",#N/A,FALSE,"Financial Statements";#N/A,#N/A,FALSE,"DCF"}</definedName>
    <definedName name="swetareawg_2_4" hidden="1">{"vi1",#N/A,FALSE,"Financial Statements";"vi2",#N/A,FALSE,"Financial Statements";#N/A,#N/A,FALSE,"DCF"}</definedName>
    <definedName name="swetareawg_3" hidden="1">{"vi1",#N/A,FALSE,"Financial Statements";"vi2",#N/A,FALSE,"Financial Statements";#N/A,#N/A,FALSE,"DCF"}</definedName>
    <definedName name="swetareawg_4" hidden="1">{"vi1",#N/A,FALSE,"Financial Statements";"vi2",#N/A,FALSE,"Financial Statements";#N/A,#N/A,FALSE,"DCF"}</definedName>
    <definedName name="swetareawg_5" hidden="1">{"vi1",#N/A,FALSE,"Financial Statements";"vi2",#N/A,FALSE,"Financial Statements";#N/A,#N/A,FALSE,"DCF"}</definedName>
    <definedName name="swsrehsrtusrt" hidden="1">{"vi1",#N/A,FALSE,"Financial Statements";"vi2",#N/A,FALSE,"Financial Statements";#N/A,#N/A,FALSE,"DCF"}</definedName>
    <definedName name="swsrehsrtusrt_1" hidden="1">{"vi1",#N/A,FALSE,"Financial Statements";"vi2",#N/A,FALSE,"Financial Statements";#N/A,#N/A,FALSE,"DCF"}</definedName>
    <definedName name="swsrehsrtusrt_1_1" hidden="1">{"vi1",#N/A,FALSE,"Financial Statements";"vi2",#N/A,FALSE,"Financial Statements";#N/A,#N/A,FALSE,"DCF"}</definedName>
    <definedName name="swsrehsrtusrt_1_2" hidden="1">{"vi1",#N/A,FALSE,"Financial Statements";"vi2",#N/A,FALSE,"Financial Statements";#N/A,#N/A,FALSE,"DCF"}</definedName>
    <definedName name="swsrehsrtusrt_1_3" hidden="1">{"vi1",#N/A,FALSE,"Financial Statements";"vi2",#N/A,FALSE,"Financial Statements";#N/A,#N/A,FALSE,"DCF"}</definedName>
    <definedName name="swsrehsrtusrt_1_4" hidden="1">{"vi1",#N/A,FALSE,"Financial Statements";"vi2",#N/A,FALSE,"Financial Statements";#N/A,#N/A,FALSE,"DCF"}</definedName>
    <definedName name="swsrehsrtusrt_2" hidden="1">{"vi1",#N/A,FALSE,"Financial Statements";"vi2",#N/A,FALSE,"Financial Statements";#N/A,#N/A,FALSE,"DCF"}</definedName>
    <definedName name="swsrehsrtusrt_2_1" hidden="1">{"vi1",#N/A,FALSE,"Financial Statements";"vi2",#N/A,FALSE,"Financial Statements";#N/A,#N/A,FALSE,"DCF"}</definedName>
    <definedName name="swsrehsrtusrt_2_2" hidden="1">{"vi1",#N/A,FALSE,"Financial Statements";"vi2",#N/A,FALSE,"Financial Statements";#N/A,#N/A,FALSE,"DCF"}</definedName>
    <definedName name="swsrehsrtusrt_2_3" hidden="1">{"vi1",#N/A,FALSE,"Financial Statements";"vi2",#N/A,FALSE,"Financial Statements";#N/A,#N/A,FALSE,"DCF"}</definedName>
    <definedName name="swsrehsrtusrt_2_4" hidden="1">{"vi1",#N/A,FALSE,"Financial Statements";"vi2",#N/A,FALSE,"Financial Statements";#N/A,#N/A,FALSE,"DCF"}</definedName>
    <definedName name="swsrehsrtusrt_3" hidden="1">{"vi1",#N/A,FALSE,"Financial Statements";"vi2",#N/A,FALSE,"Financial Statements";#N/A,#N/A,FALSE,"DCF"}</definedName>
    <definedName name="swsrehsrtusrt_4" hidden="1">{"vi1",#N/A,FALSE,"Financial Statements";"vi2",#N/A,FALSE,"Financial Statements";#N/A,#N/A,FALSE,"DCF"}</definedName>
    <definedName name="swsrehsrtusrt_5" hidden="1">{"vi1",#N/A,FALSE,"Financial Statements";"vi2",#N/A,FALSE,"Financial Statements";#N/A,#N/A,FALSE,"DCF"}</definedName>
    <definedName name="sz" localSheetId="3" hidden="1">[57]sez_očist!$F$15:$AG$15</definedName>
    <definedName name="sz" hidden="1">#REF!</definedName>
    <definedName name="T001_" localSheetId="3">#REF!</definedName>
    <definedName name="T001_">#REF!</definedName>
    <definedName name="T002_" localSheetId="3">#REF!</definedName>
    <definedName name="T002_">#REF!</definedName>
    <definedName name="T003_">#REF!</definedName>
    <definedName name="T004_">#REF!</definedName>
    <definedName name="T005_">#REF!</definedName>
    <definedName name="T006_">#REF!</definedName>
    <definedName name="T007_">#REF!</definedName>
    <definedName name="T008_">#REF!</definedName>
    <definedName name="T009_">#REF!</definedName>
    <definedName name="T010_">#REF!</definedName>
    <definedName name="T011_">#REF!</definedName>
    <definedName name="T012_">#REF!</definedName>
    <definedName name="T013_">#REF!</definedName>
    <definedName name="T014_">#REF!</definedName>
    <definedName name="T015_">#REF!</definedName>
    <definedName name="T016_">#REF!</definedName>
    <definedName name="T017_">#REF!</definedName>
    <definedName name="T018_">#REF!</definedName>
    <definedName name="T019_">#REF!</definedName>
    <definedName name="T020_">#REF!</definedName>
    <definedName name="T021_">#REF!</definedName>
    <definedName name="T022_">#REF!</definedName>
    <definedName name="T023_">#REF!</definedName>
    <definedName name="T024_">#REF!</definedName>
    <definedName name="T025_">#REF!</definedName>
    <definedName name="T026_">#REF!</definedName>
    <definedName name="T027_">#REF!</definedName>
    <definedName name="T028_">#REF!</definedName>
    <definedName name="T029_">#REF!</definedName>
    <definedName name="T030_">#REF!</definedName>
    <definedName name="T031_">#REF!</definedName>
    <definedName name="T032_">#REF!</definedName>
    <definedName name="T033_">#REF!</definedName>
    <definedName name="T034_">#REF!</definedName>
    <definedName name="T035_">#REF!</definedName>
    <definedName name="T036_">#REF!</definedName>
    <definedName name="T037_">#REF!</definedName>
    <definedName name="T038_">#REF!</definedName>
    <definedName name="T039_">#REF!</definedName>
    <definedName name="T040_">#REF!</definedName>
    <definedName name="T041_">#REF!</definedName>
    <definedName name="T042_">#REF!</definedName>
    <definedName name="T043_">#REF!</definedName>
    <definedName name="T044_">#REF!</definedName>
    <definedName name="T045_">#REF!</definedName>
    <definedName name="T046_">#REF!</definedName>
    <definedName name="T047_">#REF!</definedName>
    <definedName name="T048_">#REF!</definedName>
    <definedName name="T049_">#REF!</definedName>
    <definedName name="T050_">#REF!</definedName>
    <definedName name="T051_">#REF!</definedName>
    <definedName name="T052_">#REF!</definedName>
    <definedName name="T053_">#REF!</definedName>
    <definedName name="T054_">#REF!</definedName>
    <definedName name="T055_">#REF!</definedName>
    <definedName name="T056_">#REF!</definedName>
    <definedName name="T057_">#REF!</definedName>
    <definedName name="T058_">#REF!</definedName>
    <definedName name="T059_">#REF!</definedName>
    <definedName name="T060_">#REF!</definedName>
    <definedName name="T061_">#REF!</definedName>
    <definedName name="T062_">#REF!</definedName>
    <definedName name="T063_">#REF!</definedName>
    <definedName name="T064_">#REF!</definedName>
    <definedName name="T065_">#REF!</definedName>
    <definedName name="T066_">#REF!</definedName>
    <definedName name="T067_">#REF!</definedName>
    <definedName name="T068_">#REF!</definedName>
    <definedName name="T069_">#REF!</definedName>
    <definedName name="T070_">#REF!</definedName>
    <definedName name="T071_">#REF!</definedName>
    <definedName name="T072_">#REF!</definedName>
    <definedName name="T073_">#REF!</definedName>
    <definedName name="T074_">#REF!</definedName>
    <definedName name="T075_">#REF!</definedName>
    <definedName name="T076_">#REF!</definedName>
    <definedName name="T077_">#REF!</definedName>
    <definedName name="T078_">#REF!</definedName>
    <definedName name="T079_">#REF!</definedName>
    <definedName name="T080_">#REF!</definedName>
    <definedName name="T081_">#REF!</definedName>
    <definedName name="T082_">#REF!</definedName>
    <definedName name="T083_">#REF!</definedName>
    <definedName name="T084_">#REF!</definedName>
    <definedName name="T085_">#REF!</definedName>
    <definedName name="T086_">#REF!</definedName>
    <definedName name="T087_">#REF!</definedName>
    <definedName name="T088_">#REF!</definedName>
    <definedName name="T089_">#REF!</definedName>
    <definedName name="T090_">#REF!</definedName>
    <definedName name="T091_">#REF!</definedName>
    <definedName name="T092_">#REF!</definedName>
    <definedName name="T093_">#REF!</definedName>
    <definedName name="T094_">#REF!</definedName>
    <definedName name="T095_">#REF!</definedName>
    <definedName name="T096_">#REF!</definedName>
    <definedName name="T110_" localSheetId="9">#REF!</definedName>
    <definedName name="T110_">#REF!</definedName>
    <definedName name="T111_" localSheetId="9">#REF!</definedName>
    <definedName name="T111_">#REF!</definedName>
    <definedName name="T112_" localSheetId="9">#REF!</definedName>
    <definedName name="T112_">#REF!</definedName>
    <definedName name="T113_" localSheetId="9">#REF!</definedName>
    <definedName name="T113_">#REF!</definedName>
    <definedName name="T114_" localSheetId="9">#REF!</definedName>
    <definedName name="T114_">#REF!</definedName>
    <definedName name="T115_" localSheetId="9">#REF!</definedName>
    <definedName name="T115_">#REF!</definedName>
    <definedName name="T116_" localSheetId="9">#REF!</definedName>
    <definedName name="T116_">#REF!</definedName>
    <definedName name="T117_" localSheetId="9">#REF!</definedName>
    <definedName name="T117_">#REF!</definedName>
    <definedName name="T118_" localSheetId="9">#REF!</definedName>
    <definedName name="T118_">#REF!</definedName>
    <definedName name="T119_" localSheetId="9">#REF!</definedName>
    <definedName name="T119_">#REF!</definedName>
    <definedName name="T120_" localSheetId="9">#REF!</definedName>
    <definedName name="T120_">#REF!</definedName>
    <definedName name="T121_" localSheetId="9">#REF!</definedName>
    <definedName name="T121_">#REF!</definedName>
    <definedName name="T122_" localSheetId="9">#REF!</definedName>
    <definedName name="T122_">#REF!</definedName>
    <definedName name="T123_" localSheetId="9">#REF!</definedName>
    <definedName name="T123_">#REF!</definedName>
    <definedName name="T124_" localSheetId="9">#REF!</definedName>
    <definedName name="T124_">#REF!</definedName>
    <definedName name="T125_" localSheetId="9">#REF!</definedName>
    <definedName name="T125_">#REF!</definedName>
    <definedName name="T126_" localSheetId="9">#REF!</definedName>
    <definedName name="T126_">#REF!</definedName>
    <definedName name="T127_" localSheetId="9">#REF!</definedName>
    <definedName name="T127_">#REF!</definedName>
    <definedName name="T128_" localSheetId="9">#REF!</definedName>
    <definedName name="T128_">#REF!</definedName>
    <definedName name="T129_" localSheetId="9">#REF!</definedName>
    <definedName name="T129_">#REF!</definedName>
    <definedName name="T130_" localSheetId="9">#REF!</definedName>
    <definedName name="T130_">#REF!</definedName>
    <definedName name="T131_" localSheetId="9">#REF!</definedName>
    <definedName name="T131_">#REF!</definedName>
    <definedName name="T132_" localSheetId="9">#REF!</definedName>
    <definedName name="T132_">#REF!</definedName>
    <definedName name="T133_" localSheetId="9">#REF!</definedName>
    <definedName name="T133_">#REF!</definedName>
    <definedName name="T134_" localSheetId="9">#REF!</definedName>
    <definedName name="T134_">#REF!</definedName>
    <definedName name="T135_" localSheetId="9">#REF!</definedName>
    <definedName name="T135_">#REF!</definedName>
    <definedName name="T136_" localSheetId="9">#REF!</definedName>
    <definedName name="T136_">#REF!</definedName>
    <definedName name="T137_" localSheetId="9">#REF!</definedName>
    <definedName name="T137_">#REF!</definedName>
    <definedName name="T138_" localSheetId="9">#REF!</definedName>
    <definedName name="T138_">#REF!</definedName>
    <definedName name="T139_" localSheetId="9">#REF!</definedName>
    <definedName name="T139_">#REF!</definedName>
    <definedName name="T140_" localSheetId="9">#REF!</definedName>
    <definedName name="T140_">#REF!</definedName>
    <definedName name="T141_" localSheetId="9">#REF!</definedName>
    <definedName name="T141_">#REF!</definedName>
    <definedName name="T142_" localSheetId="9">#REF!</definedName>
    <definedName name="T142_">#REF!</definedName>
    <definedName name="T143_" localSheetId="9">#REF!</definedName>
    <definedName name="T143_">#REF!</definedName>
    <definedName name="T144_" localSheetId="9">#REF!</definedName>
    <definedName name="T144_">#REF!</definedName>
    <definedName name="T145_" localSheetId="9">#REF!</definedName>
    <definedName name="T145_">#REF!</definedName>
    <definedName name="T146_" localSheetId="9">#REF!</definedName>
    <definedName name="T146_">#REF!</definedName>
    <definedName name="T147_" localSheetId="9">#REF!</definedName>
    <definedName name="T147_">#REF!</definedName>
    <definedName name="T148_" localSheetId="9">#REF!</definedName>
    <definedName name="T148_">#REF!</definedName>
    <definedName name="T149_" localSheetId="9">#REF!</definedName>
    <definedName name="T149_">#REF!</definedName>
    <definedName name="T150_" localSheetId="9">#REF!</definedName>
    <definedName name="T150_">#REF!</definedName>
    <definedName name="T151_" localSheetId="9">#REF!</definedName>
    <definedName name="T151_">#REF!</definedName>
    <definedName name="T152_" localSheetId="9">#REF!</definedName>
    <definedName name="T152_">#REF!</definedName>
    <definedName name="T153_" localSheetId="9">#REF!</definedName>
    <definedName name="T153_">#REF!</definedName>
    <definedName name="T154_" localSheetId="9">#REF!</definedName>
    <definedName name="T154_">#REF!</definedName>
    <definedName name="T155_" localSheetId="9">#REF!</definedName>
    <definedName name="T155_">#REF!</definedName>
    <definedName name="T156_" localSheetId="9">#REF!</definedName>
    <definedName name="T156_">#REF!</definedName>
    <definedName name="T157_" localSheetId="9">#REF!</definedName>
    <definedName name="T157_">#REF!</definedName>
    <definedName name="T158_" localSheetId="9">#REF!</definedName>
    <definedName name="T158_">#REF!</definedName>
    <definedName name="T159_" localSheetId="9">#REF!</definedName>
    <definedName name="T159_">#REF!</definedName>
    <definedName name="T160_" localSheetId="9">#REF!</definedName>
    <definedName name="T160_">#REF!</definedName>
    <definedName name="T161_" localSheetId="9">#REF!</definedName>
    <definedName name="T161_">#REF!</definedName>
    <definedName name="T162_" localSheetId="9">#REF!</definedName>
    <definedName name="T162_">#REF!</definedName>
    <definedName name="T163_" localSheetId="9">#REF!</definedName>
    <definedName name="T163_">#REF!</definedName>
    <definedName name="T164_" localSheetId="9">#REF!</definedName>
    <definedName name="T164_">#REF!</definedName>
    <definedName name="T165_" localSheetId="9">#REF!</definedName>
    <definedName name="T165_">#REF!</definedName>
    <definedName name="T166_" localSheetId="9">#REF!</definedName>
    <definedName name="T166_">#REF!</definedName>
    <definedName name="T167_" localSheetId="9">#REF!</definedName>
    <definedName name="T167_">#REF!</definedName>
    <definedName name="T168_" localSheetId="9">#REF!</definedName>
    <definedName name="T168_">#REF!</definedName>
    <definedName name="T169_" localSheetId="9">#REF!</definedName>
    <definedName name="T169_">#REF!</definedName>
    <definedName name="T170_" localSheetId="9">#REF!</definedName>
    <definedName name="T170_">#REF!</definedName>
    <definedName name="T171_" localSheetId="9">#REF!</definedName>
    <definedName name="T171_">#REF!</definedName>
    <definedName name="T172_" localSheetId="9">#REF!</definedName>
    <definedName name="T172_">#REF!</definedName>
    <definedName name="T173_" localSheetId="9">#REF!</definedName>
    <definedName name="T173_">#REF!</definedName>
    <definedName name="T174_" localSheetId="9">#REF!</definedName>
    <definedName name="T174_">#REF!</definedName>
    <definedName name="T175_" localSheetId="9">#REF!</definedName>
    <definedName name="T175_">#REF!</definedName>
    <definedName name="T176_" localSheetId="9">#REF!</definedName>
    <definedName name="T176_">#REF!</definedName>
    <definedName name="T177_" localSheetId="9">#REF!</definedName>
    <definedName name="T177_">#REF!</definedName>
    <definedName name="T178_" localSheetId="9">#REF!</definedName>
    <definedName name="T178_">#REF!</definedName>
    <definedName name="T179_" localSheetId="9">#REF!</definedName>
    <definedName name="T179_">#REF!</definedName>
    <definedName name="T180_" localSheetId="9">#REF!</definedName>
    <definedName name="T180_">#REF!</definedName>
    <definedName name="T181_" localSheetId="9">#REF!</definedName>
    <definedName name="T181_">#REF!</definedName>
    <definedName name="T182_" localSheetId="9">#REF!</definedName>
    <definedName name="T182_">#REF!</definedName>
    <definedName name="T183_" localSheetId="9">#REF!</definedName>
    <definedName name="T183_">#REF!</definedName>
    <definedName name="T184_" localSheetId="9">#REF!</definedName>
    <definedName name="T184_">#REF!</definedName>
    <definedName name="T185_" localSheetId="9">#REF!</definedName>
    <definedName name="T185_">#REF!</definedName>
    <definedName name="T186_" localSheetId="9">#REF!</definedName>
    <definedName name="T186_">#REF!</definedName>
    <definedName name="T187_" localSheetId="9">#REF!</definedName>
    <definedName name="T187_">#REF!</definedName>
    <definedName name="T188_" localSheetId="9">#REF!</definedName>
    <definedName name="T188_">#REF!</definedName>
    <definedName name="T189_" localSheetId="9">#REF!</definedName>
    <definedName name="T189_">#REF!</definedName>
    <definedName name="T200_">#REF!</definedName>
    <definedName name="T201_">#REF!</definedName>
    <definedName name="T202_">#REF!</definedName>
    <definedName name="T203_">#REF!</definedName>
    <definedName name="T204_">#REF!</definedName>
    <definedName name="T205_">#REF!</definedName>
    <definedName name="T206_">#REF!</definedName>
    <definedName name="T207_">#REF!</definedName>
    <definedName name="T208_">#REF!</definedName>
    <definedName name="T209_">#REF!</definedName>
    <definedName name="T210_">#REF!</definedName>
    <definedName name="T211_">#REF!</definedName>
    <definedName name="T212_">#REF!</definedName>
    <definedName name="T213_">#REF!</definedName>
    <definedName name="T214_">#REF!</definedName>
    <definedName name="T215_">#REF!</definedName>
    <definedName name="T216_">#REF!</definedName>
    <definedName name="T217_">#REF!</definedName>
    <definedName name="T218_">#REF!</definedName>
    <definedName name="T219_">#REF!</definedName>
    <definedName name="T220_">#REF!</definedName>
    <definedName name="T221_">#REF!</definedName>
    <definedName name="T222_">#REF!</definedName>
    <definedName name="T223_">#REF!</definedName>
    <definedName name="T224_">#REF!</definedName>
    <definedName name="T225_">#REF!</definedName>
    <definedName name="T226_">#REF!</definedName>
    <definedName name="T227_">#REF!</definedName>
    <definedName name="T228_">#REF!</definedName>
    <definedName name="T229_">#REF!</definedName>
    <definedName name="T230_">#REF!</definedName>
    <definedName name="T231_">#REF!</definedName>
    <definedName name="T232_">#REF!</definedName>
    <definedName name="T233_">#REF!</definedName>
    <definedName name="T234_">#REF!</definedName>
    <definedName name="T235_">#REF!</definedName>
    <definedName name="T236_">#REF!</definedName>
    <definedName name="T237_">#REF!</definedName>
    <definedName name="T238_">#REF!</definedName>
    <definedName name="T239_">#REF!</definedName>
    <definedName name="T240_">#REF!</definedName>
    <definedName name="T241_">#REF!</definedName>
    <definedName name="T242_">#REF!</definedName>
    <definedName name="T243_">#REF!</definedName>
    <definedName name="T244_">#REF!</definedName>
    <definedName name="T245_">#REF!</definedName>
    <definedName name="T246_">#REF!</definedName>
    <definedName name="T247_">#REF!</definedName>
    <definedName name="T248_">#REF!</definedName>
    <definedName name="T249_">#REF!</definedName>
    <definedName name="T250_">#REF!</definedName>
    <definedName name="T251_">#REF!</definedName>
    <definedName name="T252_">#REF!</definedName>
    <definedName name="T253_">#REF!</definedName>
    <definedName name="T254_">#REF!</definedName>
    <definedName name="T255_">#REF!</definedName>
    <definedName name="T256_">#REF!</definedName>
    <definedName name="T257_">#REF!</definedName>
    <definedName name="T258_">#REF!</definedName>
    <definedName name="T259_">#REF!</definedName>
    <definedName name="T260_">#REF!</definedName>
    <definedName name="T261_">#REF!</definedName>
    <definedName name="T262_">#REF!</definedName>
    <definedName name="T263_">#REF!</definedName>
    <definedName name="T264_">#REF!</definedName>
    <definedName name="T265_">#REF!</definedName>
    <definedName name="T266_">#REF!</definedName>
    <definedName name="T267_">#REF!</definedName>
    <definedName name="T268_">#REF!</definedName>
    <definedName name="T269_">#REF!</definedName>
    <definedName name="T270_">#REF!</definedName>
    <definedName name="T271_">#REF!</definedName>
    <definedName name="T272_">#REF!</definedName>
    <definedName name="T273_">#REF!</definedName>
    <definedName name="T274_">#REF!</definedName>
    <definedName name="T275_">#REF!</definedName>
    <definedName name="T276_">#REF!</definedName>
    <definedName name="T277_">#REF!</definedName>
    <definedName name="T278_">#REF!</definedName>
    <definedName name="T279_">#REF!</definedName>
    <definedName name="T280_">#REF!</definedName>
    <definedName name="T281_">#REF!</definedName>
    <definedName name="T282_">#REF!</definedName>
    <definedName name="T283_">#REF!</definedName>
    <definedName name="T284_">#REF!</definedName>
    <definedName name="TAB">#REF!</definedName>
    <definedName name="Tabel">#REF!</definedName>
    <definedName name="TableCorner">#REF!</definedName>
    <definedName name="TableName">"Dummy"</definedName>
    <definedName name="tabulka" localSheetId="3">#REF!</definedName>
    <definedName name="tabulka">#REF!</definedName>
    <definedName name="Tabulky" localSheetId="3" hidden="1">[58]sez_očist!$F$20:$AI$20</definedName>
    <definedName name="Tabulky" hidden="1">#REF!</definedName>
    <definedName name="TAFA1" localSheetId="3">[28]UserDefinedVariables!$F$11</definedName>
    <definedName name="TAFA1">#REF!</definedName>
    <definedName name="TAFA1_1">#N/A</definedName>
    <definedName name="TAFA1_25">#N/A</definedName>
    <definedName name="TAFA1_26">#N/A</definedName>
    <definedName name="TAFA1_27">#N/A</definedName>
    <definedName name="TAFA1_28">#N/A</definedName>
    <definedName name="TAFA1_29">#N/A</definedName>
    <definedName name="TAFA1_30">#N/A</definedName>
    <definedName name="TAFA1_31">#N/A</definedName>
    <definedName name="TAFA1_32">#N/A</definedName>
    <definedName name="TAFA1_33" localSheetId="3">[29]UserDefinedVariables!$F$11</definedName>
    <definedName name="TAFA1_33">#REF!</definedName>
    <definedName name="TAFA1_34" localSheetId="3">[29]UserDefinedVariables!$F$11</definedName>
    <definedName name="TAFA1_34">#REF!</definedName>
    <definedName name="TAFA1_35" localSheetId="3">[29]UserDefinedVariables!$F$11</definedName>
    <definedName name="TAFA1_35">#REF!</definedName>
    <definedName name="TAFA1_36" localSheetId="3">[29]UserDefinedVariables!$F$11</definedName>
    <definedName name="TAFA1_36">#REF!</definedName>
    <definedName name="TAFA1_37" localSheetId="3">[29]UserDefinedVariables!$F$11</definedName>
    <definedName name="TAFA1_37">#REF!</definedName>
    <definedName name="TAFA1_38" localSheetId="3">[29]UserDefinedVariables!$F$11</definedName>
    <definedName name="TAFA1_38">#REF!</definedName>
    <definedName name="TAFA1_39" localSheetId="3">[29]UserDefinedVariables!$F$11</definedName>
    <definedName name="TAFA1_39">#REF!</definedName>
    <definedName name="TAFA1_4">#N/A</definedName>
    <definedName name="TAFA1_40" localSheetId="3">[29]UserDefinedVariables!$F$11</definedName>
    <definedName name="TAFA1_40">#REF!</definedName>
    <definedName name="TAFA1_41" localSheetId="3">[29]UserDefinedVariables!$F$11</definedName>
    <definedName name="TAFA1_41">#REF!</definedName>
    <definedName name="TAFA1_42" localSheetId="3">[29]UserDefinedVariables!$F$11</definedName>
    <definedName name="TAFA1_42">#REF!</definedName>
    <definedName name="TAFA1_43" localSheetId="3">[29]UserDefinedVariables!$F$11</definedName>
    <definedName name="TAFA1_43">#REF!</definedName>
    <definedName name="TAFA1_5">#N/A</definedName>
    <definedName name="TAFA10" localSheetId="3">[28]UserDefinedVariables!$F$20</definedName>
    <definedName name="TAFA10">#REF!</definedName>
    <definedName name="TAFA10_1">#N/A</definedName>
    <definedName name="TAFA10_25">#N/A</definedName>
    <definedName name="TAFA10_26">#N/A</definedName>
    <definedName name="TAFA10_27">#N/A</definedName>
    <definedName name="TAFA10_28">#N/A</definedName>
    <definedName name="TAFA10_29">#N/A</definedName>
    <definedName name="TAFA10_30">#N/A</definedName>
    <definedName name="TAFA10_31">#N/A</definedName>
    <definedName name="TAFA10_32">#N/A</definedName>
    <definedName name="TAFA10_33" localSheetId="3">[29]UserDefinedVariables!$F$20</definedName>
    <definedName name="TAFA10_33">#REF!</definedName>
    <definedName name="TAFA10_34" localSheetId="3">[29]UserDefinedVariables!$F$20</definedName>
    <definedName name="TAFA10_34">#REF!</definedName>
    <definedName name="TAFA10_35" localSheetId="3">[29]UserDefinedVariables!$F$20</definedName>
    <definedName name="TAFA10_35">#REF!</definedName>
    <definedName name="TAFA10_36" localSheetId="3">[29]UserDefinedVariables!$F$20</definedName>
    <definedName name="TAFA10_36">#REF!</definedName>
    <definedName name="TAFA10_37" localSheetId="3">[29]UserDefinedVariables!$F$20</definedName>
    <definedName name="TAFA10_37">#REF!</definedName>
    <definedName name="TAFA10_38" localSheetId="3">[29]UserDefinedVariables!$F$20</definedName>
    <definedName name="TAFA10_38">#REF!</definedName>
    <definedName name="TAFA10_39" localSheetId="3">[29]UserDefinedVariables!$F$20</definedName>
    <definedName name="TAFA10_39">#REF!</definedName>
    <definedName name="TAFA10_4">#N/A</definedName>
    <definedName name="TAFA10_40" localSheetId="3">[29]UserDefinedVariables!$F$20</definedName>
    <definedName name="TAFA10_40">#REF!</definedName>
    <definedName name="TAFA10_41" localSheetId="3">[29]UserDefinedVariables!$F$20</definedName>
    <definedName name="TAFA10_41">#REF!</definedName>
    <definedName name="TAFA10_42" localSheetId="3">[29]UserDefinedVariables!$F$20</definedName>
    <definedName name="TAFA10_42">#REF!</definedName>
    <definedName name="TAFA10_43" localSheetId="3">[29]UserDefinedVariables!$F$20</definedName>
    <definedName name="TAFA10_43">#REF!</definedName>
    <definedName name="TAFA10_5">#N/A</definedName>
    <definedName name="TAFA11" localSheetId="3">[28]UserDefinedVariables!$F$21</definedName>
    <definedName name="TAFA11">#REF!</definedName>
    <definedName name="TAFA11_1">#N/A</definedName>
    <definedName name="TAFA11_25">#N/A</definedName>
    <definedName name="TAFA11_26">#N/A</definedName>
    <definedName name="TAFA11_27">#N/A</definedName>
    <definedName name="TAFA11_28">#N/A</definedName>
    <definedName name="TAFA11_29">#N/A</definedName>
    <definedName name="TAFA11_30">#N/A</definedName>
    <definedName name="TAFA11_31">#N/A</definedName>
    <definedName name="TAFA11_32">#N/A</definedName>
    <definedName name="TAFA11_33" localSheetId="3">[29]UserDefinedVariables!$F$21</definedName>
    <definedName name="TAFA11_33">#REF!</definedName>
    <definedName name="TAFA11_34" localSheetId="3">[29]UserDefinedVariables!$F$21</definedName>
    <definedName name="TAFA11_34">#REF!</definedName>
    <definedName name="TAFA11_35" localSheetId="3">[29]UserDefinedVariables!$F$21</definedName>
    <definedName name="TAFA11_35">#REF!</definedName>
    <definedName name="TAFA11_36" localSheetId="3">[29]UserDefinedVariables!$F$21</definedName>
    <definedName name="TAFA11_36">#REF!</definedName>
    <definedName name="TAFA11_37" localSheetId="3">[29]UserDefinedVariables!$F$21</definedName>
    <definedName name="TAFA11_37">#REF!</definedName>
    <definedName name="TAFA11_38" localSheetId="3">[29]UserDefinedVariables!$F$21</definedName>
    <definedName name="TAFA11_38">#REF!</definedName>
    <definedName name="TAFA11_39" localSheetId="3">[29]UserDefinedVariables!$F$21</definedName>
    <definedName name="TAFA11_39">#REF!</definedName>
    <definedName name="TAFA11_4">#N/A</definedName>
    <definedName name="TAFA11_40" localSheetId="3">[29]UserDefinedVariables!$F$21</definedName>
    <definedName name="TAFA11_40">#REF!</definedName>
    <definedName name="TAFA11_41" localSheetId="3">[29]UserDefinedVariables!$F$21</definedName>
    <definedName name="TAFA11_41">#REF!</definedName>
    <definedName name="TAFA11_42" localSheetId="3">[29]UserDefinedVariables!$F$21</definedName>
    <definedName name="TAFA11_42">#REF!</definedName>
    <definedName name="TAFA11_43" localSheetId="3">[29]UserDefinedVariables!$F$21</definedName>
    <definedName name="TAFA11_43">#REF!</definedName>
    <definedName name="TAFA11_5">#N/A</definedName>
    <definedName name="TAFA15" localSheetId="3">[28]UserDefinedVariables!$F$25</definedName>
    <definedName name="TAFA15">#REF!</definedName>
    <definedName name="TAFA15_1">#N/A</definedName>
    <definedName name="TAFA15_25">#N/A</definedName>
    <definedName name="TAFA15_26">#N/A</definedName>
    <definedName name="TAFA15_27">#N/A</definedName>
    <definedName name="TAFA15_28">#N/A</definedName>
    <definedName name="TAFA15_29">#N/A</definedName>
    <definedName name="TAFA15_30">#N/A</definedName>
    <definedName name="TAFA15_31">#N/A</definedName>
    <definedName name="TAFA15_32">#N/A</definedName>
    <definedName name="TAFA15_33" localSheetId="3">[29]UserDefinedVariables!$F$25</definedName>
    <definedName name="TAFA15_33">#REF!</definedName>
    <definedName name="TAFA15_34" localSheetId="3">[29]UserDefinedVariables!$F$25</definedName>
    <definedName name="TAFA15_34">#REF!</definedName>
    <definedName name="TAFA15_35" localSheetId="3">[29]UserDefinedVariables!$F$25</definedName>
    <definedName name="TAFA15_35">#REF!</definedName>
    <definedName name="TAFA15_36" localSheetId="3">[29]UserDefinedVariables!$F$25</definedName>
    <definedName name="TAFA15_36">#REF!</definedName>
    <definedName name="TAFA15_37" localSheetId="3">[29]UserDefinedVariables!$F$25</definedName>
    <definedName name="TAFA15_37">#REF!</definedName>
    <definedName name="TAFA15_38" localSheetId="3">[29]UserDefinedVariables!$F$25</definedName>
    <definedName name="TAFA15_38">#REF!</definedName>
    <definedName name="TAFA15_39" localSheetId="3">[29]UserDefinedVariables!$F$25</definedName>
    <definedName name="TAFA15_39">#REF!</definedName>
    <definedName name="TAFA15_4">#N/A</definedName>
    <definedName name="TAFA15_40" localSheetId="3">[29]UserDefinedVariables!$F$25</definedName>
    <definedName name="TAFA15_40">#REF!</definedName>
    <definedName name="TAFA15_41" localSheetId="3">[29]UserDefinedVariables!$F$25</definedName>
    <definedName name="TAFA15_41">#REF!</definedName>
    <definedName name="TAFA15_42" localSheetId="3">[29]UserDefinedVariables!$F$25</definedName>
    <definedName name="TAFA15_42">#REF!</definedName>
    <definedName name="TAFA15_43" localSheetId="3">[29]UserDefinedVariables!$F$25</definedName>
    <definedName name="TAFA15_43">#REF!</definedName>
    <definedName name="TAFA15_5">#N/A</definedName>
    <definedName name="TAFA16" localSheetId="3">[28]UserDefinedVariables!$F$26</definedName>
    <definedName name="TAFA16">#REF!</definedName>
    <definedName name="TAFA16_1">#N/A</definedName>
    <definedName name="TAFA16_25">#N/A</definedName>
    <definedName name="TAFA16_26">#N/A</definedName>
    <definedName name="TAFA16_27">#N/A</definedName>
    <definedName name="TAFA16_28">#N/A</definedName>
    <definedName name="TAFA16_29">#N/A</definedName>
    <definedName name="TAFA16_30">#N/A</definedName>
    <definedName name="TAFA16_31">#N/A</definedName>
    <definedName name="TAFA16_32">#N/A</definedName>
    <definedName name="TAFA16_33" localSheetId="3">[29]UserDefinedVariables!$F$26</definedName>
    <definedName name="TAFA16_33">#REF!</definedName>
    <definedName name="TAFA16_34" localSheetId="3">[29]UserDefinedVariables!$F$26</definedName>
    <definedName name="TAFA16_34">#REF!</definedName>
    <definedName name="TAFA16_35" localSheetId="3">[29]UserDefinedVariables!$F$26</definedName>
    <definedName name="TAFA16_35">#REF!</definedName>
    <definedName name="TAFA16_36" localSheetId="3">[29]UserDefinedVariables!$F$26</definedName>
    <definedName name="TAFA16_36">#REF!</definedName>
    <definedName name="TAFA16_37" localSheetId="3">[29]UserDefinedVariables!$F$26</definedName>
    <definedName name="TAFA16_37">#REF!</definedName>
    <definedName name="TAFA16_38" localSheetId="3">[29]UserDefinedVariables!$F$26</definedName>
    <definedName name="TAFA16_38">#REF!</definedName>
    <definedName name="TAFA16_39" localSheetId="3">[29]UserDefinedVariables!$F$26</definedName>
    <definedName name="TAFA16_39">#REF!</definedName>
    <definedName name="TAFA16_4">#N/A</definedName>
    <definedName name="TAFA16_40" localSheetId="3">[29]UserDefinedVariables!$F$26</definedName>
    <definedName name="TAFA16_40">#REF!</definedName>
    <definedName name="TAFA16_41" localSheetId="3">[29]UserDefinedVariables!$F$26</definedName>
    <definedName name="TAFA16_41">#REF!</definedName>
    <definedName name="TAFA16_42" localSheetId="3">[29]UserDefinedVariables!$F$26</definedName>
    <definedName name="TAFA16_42">#REF!</definedName>
    <definedName name="TAFA16_43" localSheetId="3">[29]UserDefinedVariables!$F$26</definedName>
    <definedName name="TAFA16_43">#REF!</definedName>
    <definedName name="TAFA16_5">#N/A</definedName>
    <definedName name="TAFA17" localSheetId="3">[28]UserDefinedVariables!$F$27</definedName>
    <definedName name="TAFA17">#REF!</definedName>
    <definedName name="TAFA17_1">#N/A</definedName>
    <definedName name="TAFA17_25">#N/A</definedName>
    <definedName name="TAFA17_26">#N/A</definedName>
    <definedName name="TAFA17_27">#N/A</definedName>
    <definedName name="TAFA17_28">#N/A</definedName>
    <definedName name="TAFA17_29">#N/A</definedName>
    <definedName name="TAFA17_30">#N/A</definedName>
    <definedName name="TAFA17_31">#N/A</definedName>
    <definedName name="TAFA17_32">#N/A</definedName>
    <definedName name="TAFA17_33" localSheetId="3">[29]UserDefinedVariables!$F$27</definedName>
    <definedName name="TAFA17_33">#REF!</definedName>
    <definedName name="TAFA17_34" localSheetId="3">[29]UserDefinedVariables!$F$27</definedName>
    <definedName name="TAFA17_34">#REF!</definedName>
    <definedName name="TAFA17_35" localSheetId="3">[29]UserDefinedVariables!$F$27</definedName>
    <definedName name="TAFA17_35">#REF!</definedName>
    <definedName name="TAFA17_36" localSheetId="3">[29]UserDefinedVariables!$F$27</definedName>
    <definedName name="TAFA17_36">#REF!</definedName>
    <definedName name="TAFA17_37" localSheetId="3">[29]UserDefinedVariables!$F$27</definedName>
    <definedName name="TAFA17_37">#REF!</definedName>
    <definedName name="TAFA17_38" localSheetId="3">[29]UserDefinedVariables!$F$27</definedName>
    <definedName name="TAFA17_38">#REF!</definedName>
    <definedName name="TAFA17_39" localSheetId="3">[29]UserDefinedVariables!$F$27</definedName>
    <definedName name="TAFA17_39">#REF!</definedName>
    <definedName name="TAFA17_4">#N/A</definedName>
    <definedName name="TAFA17_40" localSheetId="3">[29]UserDefinedVariables!$F$27</definedName>
    <definedName name="TAFA17_40">#REF!</definedName>
    <definedName name="TAFA17_41" localSheetId="3">[29]UserDefinedVariables!$F$27</definedName>
    <definedName name="TAFA17_41">#REF!</definedName>
    <definedName name="TAFA17_42" localSheetId="3">[29]UserDefinedVariables!$F$27</definedName>
    <definedName name="TAFA17_42">#REF!</definedName>
    <definedName name="TAFA17_43" localSheetId="3">[29]UserDefinedVariables!$F$27</definedName>
    <definedName name="TAFA17_43">#REF!</definedName>
    <definedName name="TAFA17_5">#N/A</definedName>
    <definedName name="TAFA2" localSheetId="3">[28]UserDefinedVariables!$F$12</definedName>
    <definedName name="TAFA2">#REF!</definedName>
    <definedName name="TAFA2_1">#N/A</definedName>
    <definedName name="TAFA2_25">#N/A</definedName>
    <definedName name="TAFA2_26">#N/A</definedName>
    <definedName name="TAFA2_27">#N/A</definedName>
    <definedName name="TAFA2_28">#N/A</definedName>
    <definedName name="TAFA2_29">#N/A</definedName>
    <definedName name="TAFA2_30">#N/A</definedName>
    <definedName name="TAFA2_31">#N/A</definedName>
    <definedName name="TAFA2_32">#N/A</definedName>
    <definedName name="TAFA2_33" localSheetId="3">[29]UserDefinedVariables!$F$12</definedName>
    <definedName name="TAFA2_33">#REF!</definedName>
    <definedName name="TAFA2_34" localSheetId="3">[29]UserDefinedVariables!$F$12</definedName>
    <definedName name="TAFA2_34">#REF!</definedName>
    <definedName name="TAFA2_35" localSheetId="3">[29]UserDefinedVariables!$F$12</definedName>
    <definedName name="TAFA2_35">#REF!</definedName>
    <definedName name="TAFA2_36" localSheetId="3">[29]UserDefinedVariables!$F$12</definedName>
    <definedName name="TAFA2_36">#REF!</definedName>
    <definedName name="TAFA2_37" localSheetId="3">[29]UserDefinedVariables!$F$12</definedName>
    <definedName name="TAFA2_37">#REF!</definedName>
    <definedName name="TAFA2_38" localSheetId="3">[29]UserDefinedVariables!$F$12</definedName>
    <definedName name="TAFA2_38">#REF!</definedName>
    <definedName name="TAFA2_39" localSheetId="3">[29]UserDefinedVariables!$F$12</definedName>
    <definedName name="TAFA2_39">#REF!</definedName>
    <definedName name="TAFA2_4">#N/A</definedName>
    <definedName name="TAFA2_40" localSheetId="3">[29]UserDefinedVariables!$F$12</definedName>
    <definedName name="TAFA2_40">#REF!</definedName>
    <definedName name="TAFA2_41" localSheetId="3">[29]UserDefinedVariables!$F$12</definedName>
    <definedName name="TAFA2_41">#REF!</definedName>
    <definedName name="TAFA2_42" localSheetId="3">[29]UserDefinedVariables!$F$12</definedName>
    <definedName name="TAFA2_42">#REF!</definedName>
    <definedName name="TAFA2_43" localSheetId="3">[29]UserDefinedVariables!$F$12</definedName>
    <definedName name="TAFA2_43">#REF!</definedName>
    <definedName name="TAFA2_5">#N/A</definedName>
    <definedName name="TAFA3" localSheetId="3">[28]UserDefinedVariables!$F$13</definedName>
    <definedName name="TAFA3">#REF!</definedName>
    <definedName name="TAFA3_1">#N/A</definedName>
    <definedName name="TAFA3_25">#N/A</definedName>
    <definedName name="TAFA3_26">#N/A</definedName>
    <definedName name="TAFA3_27">#N/A</definedName>
    <definedName name="TAFA3_28">#N/A</definedName>
    <definedName name="TAFA3_29">#N/A</definedName>
    <definedName name="TAFA3_30">#N/A</definedName>
    <definedName name="TAFA3_31">#N/A</definedName>
    <definedName name="TAFA3_32">#N/A</definedName>
    <definedName name="TAFA3_33" localSheetId="3">[29]UserDefinedVariables!$F$13</definedName>
    <definedName name="TAFA3_33">#REF!</definedName>
    <definedName name="TAFA3_34" localSheetId="3">[29]UserDefinedVariables!$F$13</definedName>
    <definedName name="TAFA3_34">#REF!</definedName>
    <definedName name="TAFA3_35" localSheetId="3">[29]UserDefinedVariables!$F$13</definedName>
    <definedName name="TAFA3_35">#REF!</definedName>
    <definedName name="TAFA3_36" localSheetId="3">[29]UserDefinedVariables!$F$13</definedName>
    <definedName name="TAFA3_36">#REF!</definedName>
    <definedName name="TAFA3_37" localSheetId="3">[29]UserDefinedVariables!$F$13</definedName>
    <definedName name="TAFA3_37">#REF!</definedName>
    <definedName name="TAFA3_38" localSheetId="3">[29]UserDefinedVariables!$F$13</definedName>
    <definedName name="TAFA3_38">#REF!</definedName>
    <definedName name="TAFA3_39" localSheetId="3">[29]UserDefinedVariables!$F$13</definedName>
    <definedName name="TAFA3_39">#REF!</definedName>
    <definedName name="TAFA3_4">#N/A</definedName>
    <definedName name="TAFA3_40" localSheetId="3">[29]UserDefinedVariables!$F$13</definedName>
    <definedName name="TAFA3_40">#REF!</definedName>
    <definedName name="TAFA3_41" localSheetId="3">[29]UserDefinedVariables!$F$13</definedName>
    <definedName name="TAFA3_41">#REF!</definedName>
    <definedName name="TAFA3_42" localSheetId="3">[29]UserDefinedVariables!$F$13</definedName>
    <definedName name="TAFA3_42">#REF!</definedName>
    <definedName name="TAFA3_43" localSheetId="3">[29]UserDefinedVariables!$F$13</definedName>
    <definedName name="TAFA3_43">#REF!</definedName>
    <definedName name="TAFA3_5">#N/A</definedName>
    <definedName name="TAFA4" localSheetId="3">[28]UserDefinedVariables!$F$14</definedName>
    <definedName name="TAFA4">#REF!</definedName>
    <definedName name="TAFA4_1">#N/A</definedName>
    <definedName name="TAFA4_25">#N/A</definedName>
    <definedName name="TAFA4_26">#N/A</definedName>
    <definedName name="TAFA4_27">#N/A</definedName>
    <definedName name="TAFA4_28">#N/A</definedName>
    <definedName name="TAFA4_29">#N/A</definedName>
    <definedName name="TAFA4_30">#N/A</definedName>
    <definedName name="TAFA4_31">#N/A</definedName>
    <definedName name="TAFA4_32">#N/A</definedName>
    <definedName name="TAFA4_33" localSheetId="3">[29]UserDefinedVariables!$F$14</definedName>
    <definedName name="TAFA4_33">#REF!</definedName>
    <definedName name="TAFA4_34" localSheetId="3">[29]UserDefinedVariables!$F$14</definedName>
    <definedName name="TAFA4_34">#REF!</definedName>
    <definedName name="TAFA4_35" localSheetId="3">[29]UserDefinedVariables!$F$14</definedName>
    <definedName name="TAFA4_35">#REF!</definedName>
    <definedName name="TAFA4_36" localSheetId="3">[29]UserDefinedVariables!$F$14</definedName>
    <definedName name="TAFA4_36">#REF!</definedName>
    <definedName name="TAFA4_37" localSheetId="3">[29]UserDefinedVariables!$F$14</definedName>
    <definedName name="TAFA4_37">#REF!</definedName>
    <definedName name="TAFA4_38" localSheetId="3">[29]UserDefinedVariables!$F$14</definedName>
    <definedName name="TAFA4_38">#REF!</definedName>
    <definedName name="TAFA4_39" localSheetId="3">[29]UserDefinedVariables!$F$14</definedName>
    <definedName name="TAFA4_39">#REF!</definedName>
    <definedName name="TAFA4_4">#N/A</definedName>
    <definedName name="TAFA4_40" localSheetId="3">[29]UserDefinedVariables!$F$14</definedName>
    <definedName name="TAFA4_40">#REF!</definedName>
    <definedName name="TAFA4_41" localSheetId="3">[29]UserDefinedVariables!$F$14</definedName>
    <definedName name="TAFA4_41">#REF!</definedName>
    <definedName name="TAFA4_42" localSheetId="3">[29]UserDefinedVariables!$F$14</definedName>
    <definedName name="TAFA4_42">#REF!</definedName>
    <definedName name="TAFA4_43" localSheetId="3">[29]UserDefinedVariables!$F$14</definedName>
    <definedName name="TAFA4_43">#REF!</definedName>
    <definedName name="TAFA4_5">#N/A</definedName>
    <definedName name="TAFA5" localSheetId="3">[28]UserDefinedVariables!$F$15</definedName>
    <definedName name="TAFA5">#REF!</definedName>
    <definedName name="TAFA5_1">#N/A</definedName>
    <definedName name="TAFA5_25">#N/A</definedName>
    <definedName name="TAFA5_26">#N/A</definedName>
    <definedName name="TAFA5_27">#N/A</definedName>
    <definedName name="TAFA5_28">#N/A</definedName>
    <definedName name="TAFA5_29">#N/A</definedName>
    <definedName name="TAFA5_30">#N/A</definedName>
    <definedName name="TAFA5_31">#N/A</definedName>
    <definedName name="TAFA5_32">#N/A</definedName>
    <definedName name="TAFA5_33" localSheetId="3">[29]UserDefinedVariables!$F$15</definedName>
    <definedName name="TAFA5_33">#REF!</definedName>
    <definedName name="TAFA5_34" localSheetId="3">[29]UserDefinedVariables!$F$15</definedName>
    <definedName name="TAFA5_34">#REF!</definedName>
    <definedName name="TAFA5_35" localSheetId="3">[29]UserDefinedVariables!$F$15</definedName>
    <definedName name="TAFA5_35">#REF!</definedName>
    <definedName name="TAFA5_36" localSheetId="3">[29]UserDefinedVariables!$F$15</definedName>
    <definedName name="TAFA5_36">#REF!</definedName>
    <definedName name="TAFA5_37" localSheetId="3">[29]UserDefinedVariables!$F$15</definedName>
    <definedName name="TAFA5_37">#REF!</definedName>
    <definedName name="TAFA5_38" localSheetId="3">[29]UserDefinedVariables!$F$15</definedName>
    <definedName name="TAFA5_38">#REF!</definedName>
    <definedName name="TAFA5_39" localSheetId="3">[29]UserDefinedVariables!$F$15</definedName>
    <definedName name="TAFA5_39">#REF!</definedName>
    <definedName name="TAFA5_4">#N/A</definedName>
    <definedName name="TAFA5_40" localSheetId="3">[29]UserDefinedVariables!$F$15</definedName>
    <definedName name="TAFA5_40">#REF!</definedName>
    <definedName name="TAFA5_41" localSheetId="3">[29]UserDefinedVariables!$F$15</definedName>
    <definedName name="TAFA5_41">#REF!</definedName>
    <definedName name="TAFA5_42" localSheetId="3">[29]UserDefinedVariables!$F$15</definedName>
    <definedName name="TAFA5_42">#REF!</definedName>
    <definedName name="TAFA5_43" localSheetId="3">[29]UserDefinedVariables!$F$15</definedName>
    <definedName name="TAFA5_43">#REF!</definedName>
    <definedName name="TAFA5_5">#N/A</definedName>
    <definedName name="TAFA6" localSheetId="3">[28]UserDefinedVariables!$F$16</definedName>
    <definedName name="TAFA6">#REF!</definedName>
    <definedName name="TAFA6_1">#N/A</definedName>
    <definedName name="TAFA6_25">#N/A</definedName>
    <definedName name="TAFA6_26">#N/A</definedName>
    <definedName name="TAFA6_27">#N/A</definedName>
    <definedName name="TAFA6_28">#N/A</definedName>
    <definedName name="TAFA6_29">#N/A</definedName>
    <definedName name="TAFA6_30">#N/A</definedName>
    <definedName name="TAFA6_31">#N/A</definedName>
    <definedName name="TAFA6_32">#N/A</definedName>
    <definedName name="TAFA6_33" localSheetId="3">[29]UserDefinedVariables!$F$16</definedName>
    <definedName name="TAFA6_33">#REF!</definedName>
    <definedName name="TAFA6_34" localSheetId="3">[29]UserDefinedVariables!$F$16</definedName>
    <definedName name="TAFA6_34">#REF!</definedName>
    <definedName name="TAFA6_35" localSheetId="3">[29]UserDefinedVariables!$F$16</definedName>
    <definedName name="TAFA6_35">#REF!</definedName>
    <definedName name="TAFA6_36" localSheetId="3">[29]UserDefinedVariables!$F$16</definedName>
    <definedName name="TAFA6_36">#REF!</definedName>
    <definedName name="TAFA6_37" localSheetId="3">[29]UserDefinedVariables!$F$16</definedName>
    <definedName name="TAFA6_37">#REF!</definedName>
    <definedName name="TAFA6_38" localSheetId="3">[29]UserDefinedVariables!$F$16</definedName>
    <definedName name="TAFA6_38">#REF!</definedName>
    <definedName name="TAFA6_39" localSheetId="3">[29]UserDefinedVariables!$F$16</definedName>
    <definedName name="TAFA6_39">#REF!</definedName>
    <definedName name="TAFA6_4">#N/A</definedName>
    <definedName name="TAFA6_40" localSheetId="3">[29]UserDefinedVariables!$F$16</definedName>
    <definedName name="TAFA6_40">#REF!</definedName>
    <definedName name="TAFA6_41" localSheetId="3">[29]UserDefinedVariables!$F$16</definedName>
    <definedName name="TAFA6_41">#REF!</definedName>
    <definedName name="TAFA6_42" localSheetId="3">[29]UserDefinedVariables!$F$16</definedName>
    <definedName name="TAFA6_42">#REF!</definedName>
    <definedName name="TAFA6_43" localSheetId="3">[29]UserDefinedVariables!$F$16</definedName>
    <definedName name="TAFA6_43">#REF!</definedName>
    <definedName name="TAFA6_5">#N/A</definedName>
    <definedName name="TAFA7" localSheetId="3">[28]UserDefinedVariables!$F$17</definedName>
    <definedName name="TAFA7">#REF!</definedName>
    <definedName name="TAFA7_1">#N/A</definedName>
    <definedName name="TAFA7_25">#N/A</definedName>
    <definedName name="TAFA7_26">#N/A</definedName>
    <definedName name="TAFA7_27">#N/A</definedName>
    <definedName name="TAFA7_28">#N/A</definedName>
    <definedName name="TAFA7_29">#N/A</definedName>
    <definedName name="TAFA7_30">#N/A</definedName>
    <definedName name="TAFA7_31">#N/A</definedName>
    <definedName name="TAFA7_32">#N/A</definedName>
    <definedName name="TAFA7_33" localSheetId="3">[29]UserDefinedVariables!$F$17</definedName>
    <definedName name="TAFA7_33">#REF!</definedName>
    <definedName name="TAFA7_34" localSheetId="3">[29]UserDefinedVariables!$F$17</definedName>
    <definedName name="TAFA7_34">#REF!</definedName>
    <definedName name="TAFA7_35" localSheetId="3">[29]UserDefinedVariables!$F$17</definedName>
    <definedName name="TAFA7_35">#REF!</definedName>
    <definedName name="TAFA7_36" localSheetId="3">[29]UserDefinedVariables!$F$17</definedName>
    <definedName name="TAFA7_36">#REF!</definedName>
    <definedName name="TAFA7_37" localSheetId="3">[29]UserDefinedVariables!$F$17</definedName>
    <definedName name="TAFA7_37">#REF!</definedName>
    <definedName name="TAFA7_38" localSheetId="3">[29]UserDefinedVariables!$F$17</definedName>
    <definedName name="TAFA7_38">#REF!</definedName>
    <definedName name="TAFA7_39" localSheetId="3">[29]UserDefinedVariables!$F$17</definedName>
    <definedName name="TAFA7_39">#REF!</definedName>
    <definedName name="TAFA7_4">#N/A</definedName>
    <definedName name="TAFA7_40" localSheetId="3">[29]UserDefinedVariables!$F$17</definedName>
    <definedName name="TAFA7_40">#REF!</definedName>
    <definedName name="TAFA7_41" localSheetId="3">[29]UserDefinedVariables!$F$17</definedName>
    <definedName name="TAFA7_41">#REF!</definedName>
    <definedName name="TAFA7_42" localSheetId="3">[29]UserDefinedVariables!$F$17</definedName>
    <definedName name="TAFA7_42">#REF!</definedName>
    <definedName name="TAFA7_43" localSheetId="3">[29]UserDefinedVariables!$F$17</definedName>
    <definedName name="TAFA7_43">#REF!</definedName>
    <definedName name="TAFA7_5">#N/A</definedName>
    <definedName name="TAFA8" localSheetId="3">[28]UserDefinedVariables!$F$18</definedName>
    <definedName name="TAFA8">#REF!</definedName>
    <definedName name="TAFA8_1">#N/A</definedName>
    <definedName name="TAFA8_25">#N/A</definedName>
    <definedName name="TAFA8_26">#N/A</definedName>
    <definedName name="TAFA8_27">#N/A</definedName>
    <definedName name="TAFA8_28">#N/A</definedName>
    <definedName name="TAFA8_29">#N/A</definedName>
    <definedName name="TAFA8_30">#N/A</definedName>
    <definedName name="TAFA8_31">#N/A</definedName>
    <definedName name="TAFA8_32">#N/A</definedName>
    <definedName name="TAFA8_33" localSheetId="3">[29]UserDefinedVariables!$F$18</definedName>
    <definedName name="TAFA8_33">#REF!</definedName>
    <definedName name="TAFA8_34" localSheetId="3">[29]UserDefinedVariables!$F$18</definedName>
    <definedName name="TAFA8_34">#REF!</definedName>
    <definedName name="TAFA8_35" localSheetId="3">[29]UserDefinedVariables!$F$18</definedName>
    <definedName name="TAFA8_35">#REF!</definedName>
    <definedName name="TAFA8_36" localSheetId="3">[29]UserDefinedVariables!$F$18</definedName>
    <definedName name="TAFA8_36">#REF!</definedName>
    <definedName name="TAFA8_37" localSheetId="3">[29]UserDefinedVariables!$F$18</definedName>
    <definedName name="TAFA8_37">#REF!</definedName>
    <definedName name="TAFA8_38" localSheetId="3">[29]UserDefinedVariables!$F$18</definedName>
    <definedName name="TAFA8_38">#REF!</definedName>
    <definedName name="TAFA8_39" localSheetId="3">[29]UserDefinedVariables!$F$18</definedName>
    <definedName name="TAFA8_39">#REF!</definedName>
    <definedName name="TAFA8_4">#N/A</definedName>
    <definedName name="TAFA8_40" localSheetId="3">[29]UserDefinedVariables!$F$18</definedName>
    <definedName name="TAFA8_40">#REF!</definedName>
    <definedName name="TAFA8_41" localSheetId="3">[29]UserDefinedVariables!$F$18</definedName>
    <definedName name="TAFA8_41">#REF!</definedName>
    <definedName name="TAFA8_42" localSheetId="3">[29]UserDefinedVariables!$F$18</definedName>
    <definedName name="TAFA8_42">#REF!</definedName>
    <definedName name="TAFA8_43" localSheetId="3">[29]UserDefinedVariables!$F$18</definedName>
    <definedName name="TAFA8_43">#REF!</definedName>
    <definedName name="TAFA8_5">#N/A</definedName>
    <definedName name="TAFA9" localSheetId="3">[28]UserDefinedVariables!$F$19</definedName>
    <definedName name="TAFA9">#REF!</definedName>
    <definedName name="TAFA9_1">#N/A</definedName>
    <definedName name="TAFA9_25">#N/A</definedName>
    <definedName name="TAFA9_26">#N/A</definedName>
    <definedName name="TAFA9_27">#N/A</definedName>
    <definedName name="TAFA9_28">#N/A</definedName>
    <definedName name="TAFA9_29">#N/A</definedName>
    <definedName name="TAFA9_30">#N/A</definedName>
    <definedName name="TAFA9_31">#N/A</definedName>
    <definedName name="TAFA9_32">#N/A</definedName>
    <definedName name="TAFA9_33" localSheetId="3">[29]UserDefinedVariables!$F$19</definedName>
    <definedName name="TAFA9_33">#REF!</definedName>
    <definedName name="TAFA9_34" localSheetId="3">[29]UserDefinedVariables!$F$19</definedName>
    <definedName name="TAFA9_34">#REF!</definedName>
    <definedName name="TAFA9_35" localSheetId="3">[29]UserDefinedVariables!$F$19</definedName>
    <definedName name="TAFA9_35">#REF!</definedName>
    <definedName name="TAFA9_36" localSheetId="3">[29]UserDefinedVariables!$F$19</definedName>
    <definedName name="TAFA9_36">#REF!</definedName>
    <definedName name="TAFA9_37" localSheetId="3">[29]UserDefinedVariables!$F$19</definedName>
    <definedName name="TAFA9_37">#REF!</definedName>
    <definedName name="TAFA9_38" localSheetId="3">[29]UserDefinedVariables!$F$19</definedName>
    <definedName name="TAFA9_38">#REF!</definedName>
    <definedName name="TAFA9_39" localSheetId="3">[29]UserDefinedVariables!$F$19</definedName>
    <definedName name="TAFA9_39">#REF!</definedName>
    <definedName name="TAFA9_4">#N/A</definedName>
    <definedName name="TAFA9_40" localSheetId="3">[29]UserDefinedVariables!$F$19</definedName>
    <definedName name="TAFA9_40">#REF!</definedName>
    <definedName name="TAFA9_41" localSheetId="3">[29]UserDefinedVariables!$F$19</definedName>
    <definedName name="TAFA9_41">#REF!</definedName>
    <definedName name="TAFA9_42" localSheetId="3">[29]UserDefinedVariables!$F$19</definedName>
    <definedName name="TAFA9_42">#REF!</definedName>
    <definedName name="TAFA9_43" localSheetId="3">[29]UserDefinedVariables!$F$19</definedName>
    <definedName name="TAFA9_43">#REF!</definedName>
    <definedName name="TAFA9_5">#N/A</definedName>
    <definedName name="Tariff_B" hidden="1">{"Valuation",#N/A,TRUE,"Valuation Summary";"Financial Statements",#N/A,TRUE,"Results";"Results",#N/A,TRUE,"Results";"Ratios",#N/A,TRUE,"Results";"P2 Summary",#N/A,TRUE,"Results"}</definedName>
    <definedName name="Tariff_B_1" hidden="1">{"Valuation",#N/A,TRUE,"Valuation Summary";"Financial Statements",#N/A,TRUE,"Results";"Results",#N/A,TRUE,"Results";"Ratios",#N/A,TRUE,"Results";"P2 Summary",#N/A,TRUE,"Results"}</definedName>
    <definedName name="Tariff_B_1_1" hidden="1">{"Valuation",#N/A,TRUE,"Valuation Summary";"Financial Statements",#N/A,TRUE,"Results";"Results",#N/A,TRUE,"Results";"Ratios",#N/A,TRUE,"Results";"P2 Summary",#N/A,TRUE,"Results"}</definedName>
    <definedName name="Tariff_B_1_2" hidden="1">{"Valuation",#N/A,TRUE,"Valuation Summary";"Financial Statements",#N/A,TRUE,"Results";"Results",#N/A,TRUE,"Results";"Ratios",#N/A,TRUE,"Results";"P2 Summary",#N/A,TRUE,"Results"}</definedName>
    <definedName name="Tariff_B_1_3" hidden="1">{"Valuation",#N/A,TRUE,"Valuation Summary";"Financial Statements",#N/A,TRUE,"Results";"Results",#N/A,TRUE,"Results";"Ratios",#N/A,TRUE,"Results";"P2 Summary",#N/A,TRUE,"Results"}</definedName>
    <definedName name="Tariff_B_1_4" hidden="1">{"Valuation",#N/A,TRUE,"Valuation Summary";"Financial Statements",#N/A,TRUE,"Results";"Results",#N/A,TRUE,"Results";"Ratios",#N/A,TRUE,"Results";"P2 Summary",#N/A,TRUE,"Results"}</definedName>
    <definedName name="Tariff_B_2" hidden="1">{"Valuation",#N/A,TRUE,"Valuation Summary";"Financial Statements",#N/A,TRUE,"Results";"Results",#N/A,TRUE,"Results";"Ratios",#N/A,TRUE,"Results";"P2 Summary",#N/A,TRUE,"Results"}</definedName>
    <definedName name="Tariff_B_2_1" hidden="1">{"Valuation",#N/A,TRUE,"Valuation Summary";"Financial Statements",#N/A,TRUE,"Results";"Results",#N/A,TRUE,"Results";"Ratios",#N/A,TRUE,"Results";"P2 Summary",#N/A,TRUE,"Results"}</definedName>
    <definedName name="Tariff_B_2_2" hidden="1">{"Valuation",#N/A,TRUE,"Valuation Summary";"Financial Statements",#N/A,TRUE,"Results";"Results",#N/A,TRUE,"Results";"Ratios",#N/A,TRUE,"Results";"P2 Summary",#N/A,TRUE,"Results"}</definedName>
    <definedName name="Tariff_B_2_3" hidden="1">{"Valuation",#N/A,TRUE,"Valuation Summary";"Financial Statements",#N/A,TRUE,"Results";"Results",#N/A,TRUE,"Results";"Ratios",#N/A,TRUE,"Results";"P2 Summary",#N/A,TRUE,"Results"}</definedName>
    <definedName name="Tariff_B_2_4" hidden="1">{"Valuation",#N/A,TRUE,"Valuation Summary";"Financial Statements",#N/A,TRUE,"Results";"Results",#N/A,TRUE,"Results";"Ratios",#N/A,TRUE,"Results";"P2 Summary",#N/A,TRUE,"Results"}</definedName>
    <definedName name="Tariff_B_3" hidden="1">{"Valuation",#N/A,TRUE,"Valuation Summary";"Financial Statements",#N/A,TRUE,"Results";"Results",#N/A,TRUE,"Results";"Ratios",#N/A,TRUE,"Results";"P2 Summary",#N/A,TRUE,"Results"}</definedName>
    <definedName name="Tariff_B_4" hidden="1">{"Valuation",#N/A,TRUE,"Valuation Summary";"Financial Statements",#N/A,TRUE,"Results";"Results",#N/A,TRUE,"Results";"Ratios",#N/A,TRUE,"Results";"P2 Summary",#N/A,TRUE,"Results"}</definedName>
    <definedName name="Tariff_B_5" hidden="1">{"Valuation",#N/A,TRUE,"Valuation Summary";"Financial Statements",#N/A,TRUE,"Results";"Results",#N/A,TRUE,"Results";"Ratios",#N/A,TRUE,"Results";"P2 Summary",#N/A,TRUE,"Results"}</definedName>
    <definedName name="tat">#REF!</definedName>
    <definedName name="tax.CZ" localSheetId="3">[59]Auta!$I$4</definedName>
    <definedName name="tax.CZ">#REF!</definedName>
    <definedName name="tax.DE" localSheetId="3">[59]Auta!$I$2</definedName>
    <definedName name="tax.DE">#REF!</definedName>
    <definedName name="tax.IT" localSheetId="3">[59]Auta!$I$5</definedName>
    <definedName name="tax.IT">#REF!</definedName>
    <definedName name="tax.NL" localSheetId="3">[59]Auta!$I$3</definedName>
    <definedName name="tax.NL">#REF!</definedName>
    <definedName name="tekst_pojasnil" localSheetId="3">#REF!</definedName>
    <definedName name="tekst_pojasnil">#REF!</definedName>
    <definedName name="Tel_odg_osebe">#REF!</definedName>
    <definedName name="Tenancy_schedule_Q2_2006_1">#N/A</definedName>
    <definedName name="Tenancy_schedule_Q3_2006_18">#N/A</definedName>
    <definedName name="Tenancy_schedule_Q4_2005_1">#N/A</definedName>
    <definedName name="Tenancy_schedule_Q4_2005_12">#N/A</definedName>
    <definedName name="Tenancy_schedule_Q4_2005_13">#N/A</definedName>
    <definedName name="Tenancy_schedule_Q4_2005_14">#N/A</definedName>
    <definedName name="Tenancy_schedule_Q4_2005_15">#N/A</definedName>
    <definedName name="Tenancy_schedule_Q4_2005_18">#N/A</definedName>
    <definedName name="Tenancy_schedule_Q4_2005_19">#N/A</definedName>
    <definedName name="Tenancy_schedule_Q4_2005_3">#N/A</definedName>
    <definedName name="Tenant_1">#N/A</definedName>
    <definedName name="Tenant_11">#N/A</definedName>
    <definedName name="Tenant_12">#N/A</definedName>
    <definedName name="Tenant_13">#N/A</definedName>
    <definedName name="Tenant_14">#N/A</definedName>
    <definedName name="Tenant_15">#N/A</definedName>
    <definedName name="Tenant_18">#N/A</definedName>
    <definedName name="Tenant_19">#N/A</definedName>
    <definedName name="Tenant_20">#N/A</definedName>
    <definedName name="Tenant_21">#N/A</definedName>
    <definedName name="Tenant_22">#N/A</definedName>
    <definedName name="Tenant_23">#N/A</definedName>
    <definedName name="Tenant_24">#N/A</definedName>
    <definedName name="Tenant_3">#N/A</definedName>
    <definedName name="test" localSheetId="9">#REF!</definedName>
    <definedName name="test">#REF!</definedName>
    <definedName name="test_mat_podr" localSheetId="3">#REF!</definedName>
    <definedName name="test_mat_podr">#REF!</definedName>
    <definedName name="TEST0" localSheetId="9">#REF!</definedName>
    <definedName name="TEST0">#REF!</definedName>
    <definedName name="TEST1" localSheetId="10">'311_315'!$A$2:$Q$543</definedName>
    <definedName name="TEST1" localSheetId="4">#REF!</definedName>
    <definedName name="test1" localSheetId="3">#REF!</definedName>
    <definedName name="TEST1">#REF!</definedName>
    <definedName name="TEST10" localSheetId="10">'311_315'!#REF!</definedName>
    <definedName name="TEST10" localSheetId="4">#REF!</definedName>
    <definedName name="TEST10">#REF!</definedName>
    <definedName name="TEST11" localSheetId="10">'311_315'!#REF!</definedName>
    <definedName name="TEST11" localSheetId="4">#REF!</definedName>
    <definedName name="TEST11">#REF!</definedName>
    <definedName name="TEST12">#REF!</definedName>
    <definedName name="test123">#N/A</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 localSheetId="10">'311_315'!#REF!</definedName>
    <definedName name="TEST2" localSheetId="4">#REF!</definedName>
    <definedName name="TEST2" localSheetId="3">#REF!</definedName>
    <definedName name="TEST2">#REF!</definedName>
    <definedName name="TEST20" localSheetId="10">'311_315'!#REF!</definedName>
    <definedName name="TEST20" localSheetId="4">#REF!</definedName>
    <definedName name="TEST20">#REF!</definedName>
    <definedName name="TEST21" localSheetId="10">'311_315'!#REF!</definedName>
    <definedName name="TEST21" localSheetId="4">#REF!</definedName>
    <definedName name="TEST21">#REF!</definedName>
    <definedName name="TEST22">#REF!</definedName>
    <definedName name="TEST23">#REF!</definedName>
    <definedName name="TEST24">#REF!</definedName>
    <definedName name="TEST25">#REF!</definedName>
    <definedName name="TEST26">#REF!</definedName>
    <definedName name="TEST27">#REF!</definedName>
    <definedName name="TEST28">#REF!</definedName>
    <definedName name="TEST29">#REF!</definedName>
    <definedName name="test3" localSheetId="3">#REF!</definedName>
    <definedName name="TEST3">#REF!</definedName>
    <definedName name="TEST30">#REF!</definedName>
    <definedName name="TEST31">#REF!</definedName>
    <definedName name="TEST32">#REF!</definedName>
    <definedName name="TEST33">#REF!</definedName>
    <definedName name="TEST34">#REF!</definedName>
    <definedName name="TEST35">#REF!</definedName>
    <definedName name="TEST36">#REF!</definedName>
    <definedName name="TEST37">#REF!</definedName>
    <definedName name="TEST38">#REF!</definedName>
    <definedName name="TEST39">#REF!</definedName>
    <definedName name="TEST4">#REF!</definedName>
    <definedName name="TEST40">#REF!</definedName>
    <definedName name="TEST41">#REF!</definedName>
    <definedName name="TEST42">#REF!</definedName>
    <definedName name="TEST43">#REF!</definedName>
    <definedName name="TEST44">#REF!</definedName>
    <definedName name="TEST45">#REF!</definedName>
    <definedName name="TEST46">#REF!</definedName>
    <definedName name="TEST47">#REF!</definedName>
    <definedName name="TEST48">#REF!</definedName>
    <definedName name="TEST49">#REF!</definedName>
    <definedName name="TEST5">#REF!</definedName>
    <definedName name="TEST50">#REF!</definedName>
    <definedName name="TEST51">#REF!</definedName>
    <definedName name="TEST52">#REF!</definedName>
    <definedName name="TEST53">#REF!</definedName>
    <definedName name="TEST54">#REF!</definedName>
    <definedName name="TEST55">#REF!</definedName>
    <definedName name="TEST56">#REF!</definedName>
    <definedName name="TEST57">#REF!</definedName>
    <definedName name="TEST58">#REF!</definedName>
    <definedName name="TEST59">#REF!</definedName>
    <definedName name="TEST6">#REF!</definedName>
    <definedName name="TEST60">#REF!</definedName>
    <definedName name="TEST61">#REF!</definedName>
    <definedName name="TEST62">#REF!</definedName>
    <definedName name="TEST63">#REF!</definedName>
    <definedName name="TEST64">#REF!</definedName>
    <definedName name="TEST65">#REF!</definedName>
    <definedName name="TEST66">#REF!</definedName>
    <definedName name="TEST67">#REF!</definedName>
    <definedName name="TEST68">#REF!</definedName>
    <definedName name="TEST69">#REF!</definedName>
    <definedName name="TEST7">#REF!</definedName>
    <definedName name="TEST70">#REF!</definedName>
    <definedName name="TEST71">#REF!</definedName>
    <definedName name="TEST72">#REF!</definedName>
    <definedName name="TEST73">#REF!</definedName>
    <definedName name="TEST74">#REF!</definedName>
    <definedName name="TEST75">#REF!</definedName>
    <definedName name="TEST76">#REF!</definedName>
    <definedName name="TEST77">#REF!</definedName>
    <definedName name="TEST78">#REF!</definedName>
    <definedName name="TEST79">#REF!</definedName>
    <definedName name="TEST8">#REF!</definedName>
    <definedName name="TEST80">#REF!</definedName>
    <definedName name="TEST81">#REF!</definedName>
    <definedName name="TEST9">#REF!</definedName>
    <definedName name="TESTHKEY" localSheetId="10">'311_315'!$B$1:$Q$1</definedName>
    <definedName name="TESTHKEY" localSheetId="9">#REF!</definedName>
    <definedName name="TESTHKEY">#REF!</definedName>
    <definedName name="TESTKEYS" localSheetId="10">'311_315'!$A$2:$A$543</definedName>
    <definedName name="TESTKEYS" localSheetId="9">#REF!</definedName>
    <definedName name="TESTKEYS">#REF!</definedName>
    <definedName name="TESTVKEY" localSheetId="10">'311_315'!$A$1</definedName>
    <definedName name="TESTVKEY" localSheetId="9">#REF!</definedName>
    <definedName name="TESTVKEY">#REF!</definedName>
    <definedName name="teverhuren_1">#N/A</definedName>
    <definedName name="teverhuren_11">#N/A</definedName>
    <definedName name="teverhuren_12">#N/A</definedName>
    <definedName name="teverhuren_13">#N/A</definedName>
    <definedName name="teverhuren_14">#N/A</definedName>
    <definedName name="teverhuren_15">#N/A</definedName>
    <definedName name="teverhuren_16">#N/A</definedName>
    <definedName name="teverhuren_18">#N/A</definedName>
    <definedName name="teverhuren_19">#N/A</definedName>
    <definedName name="teverhuren_20">#N/A</definedName>
    <definedName name="teverhuren_21">#N/A</definedName>
    <definedName name="teverhuren_22">#N/A</definedName>
    <definedName name="teverhuren_23">#N/A</definedName>
    <definedName name="teverhuren_24">#N/A</definedName>
    <definedName name="teverhuren_41">#N/A</definedName>
    <definedName name="teverhuren2_1">#N/A</definedName>
    <definedName name="teverhuren2_11">#N/A</definedName>
    <definedName name="teverhuren2_16">#N/A</definedName>
    <definedName name="teverhuren2_18">#N/A</definedName>
    <definedName name="teverhuren2_19">#N/A</definedName>
    <definedName name="teverhuren2_20">#N/A</definedName>
    <definedName name="teverhuren2_21">#N/A</definedName>
    <definedName name="teverhuren2_22">#N/A</definedName>
    <definedName name="teverhuren2_23">#N/A</definedName>
    <definedName name="teverhuren2_24">#N/A</definedName>
    <definedName name="teverhuren2_41">#N/A</definedName>
    <definedName name="TextRefCopy1" localSheetId="10">'311_315'!#REF!</definedName>
    <definedName name="TextRefCopy1" localSheetId="9">#REF!</definedName>
    <definedName name="TextRefCopy1" localSheetId="3">#REF!</definedName>
    <definedName name="TextRefCopy1">#REF!</definedName>
    <definedName name="TextRefCopy10">#REF!</definedName>
    <definedName name="TextRefCopy11">#REF!</definedName>
    <definedName name="TextRefCopy13">#REF!</definedName>
    <definedName name="TextRefCopy14">#REF!</definedName>
    <definedName name="TextRefCopy16">#REF!</definedName>
    <definedName name="TextRefCopy17">#REF!</definedName>
    <definedName name="TextRefCopy18">#REF!</definedName>
    <definedName name="TextRefCopy2">#REF!</definedName>
    <definedName name="TextRefCopy20">#REF!</definedName>
    <definedName name="TextRefCopy21">#REF!</definedName>
    <definedName name="TextRefCopy3">#REF!</definedName>
    <definedName name="TextRefCopy4">#REF!</definedName>
    <definedName name="TextRefCopy5">#REF!</definedName>
    <definedName name="TextRefCopy6">#REF!</definedName>
    <definedName name="TextRefCopy7">#REF!</definedName>
    <definedName name="TextRefCopy8">#REF!</definedName>
    <definedName name="TextRefCopy9">#REF!</definedName>
    <definedName name="TextRefCopyRangeCount" hidden="1">2</definedName>
    <definedName name="ti" localSheetId="10">'311_315'!#REF!,'311_315'!#REF!,'311_315'!#REF!,'311_315'!#REF!</definedName>
    <definedName name="ti" localSheetId="3">#REF!,#REF!,#REF!,#REF!</definedName>
    <definedName name="ti">#REF!,#REF!,#REF!,#REF!</definedName>
    <definedName name="til" localSheetId="3">#REF!</definedName>
    <definedName name="til">#REF!</definedName>
    <definedName name="tisic">#REF!</definedName>
    <definedName name="Tisk_akt">#REF!</definedName>
    <definedName name="Tisk_vysl">#REF!</definedName>
    <definedName name="title">#REF!</definedName>
    <definedName name="titleCZ">#REF!</definedName>
    <definedName name="TOOLING">#REF!</definedName>
    <definedName name="Total_Interest">#REF!</definedName>
    <definedName name="Total_Pay">#REF!</definedName>
    <definedName name="Total_Payment">Scheduled_Payment+Extra_Payment</definedName>
    <definedName name="TotalA_1">#N/A</definedName>
    <definedName name="TotalA_12">#N/A</definedName>
    <definedName name="TotalA_13">#N/A</definedName>
    <definedName name="TotalA_14">#N/A</definedName>
    <definedName name="TotalA_15">#N/A</definedName>
    <definedName name="TotalA_16">#N/A</definedName>
    <definedName name="TotalA_18">#N/A</definedName>
    <definedName name="TotalA_19">#N/A</definedName>
    <definedName name="TotalA_2">#N/A</definedName>
    <definedName name="TotalA_3">#N/A</definedName>
    <definedName name="TotalB_1">#N/A</definedName>
    <definedName name="TotalB_12">#N/A</definedName>
    <definedName name="TotalB_13">#N/A</definedName>
    <definedName name="TotalB_14">#N/A</definedName>
    <definedName name="TotalB_15">#N/A</definedName>
    <definedName name="TotalB_16">#N/A</definedName>
    <definedName name="TotalB_18">#N/A</definedName>
    <definedName name="TotalB_19">#N/A</definedName>
    <definedName name="TotalB_2">#N/A</definedName>
    <definedName name="TotalB_3">#N/A</definedName>
    <definedName name="TotalC_1">#N/A</definedName>
    <definedName name="TotalC_12">#N/A</definedName>
    <definedName name="TotalC_13">#N/A</definedName>
    <definedName name="TotalC_14">#N/A</definedName>
    <definedName name="TotalC_15">#N/A</definedName>
    <definedName name="TotalC_16">#N/A</definedName>
    <definedName name="TotalC_18">#N/A</definedName>
    <definedName name="TotalC_19">#N/A</definedName>
    <definedName name="TotalC_2">#N/A</definedName>
    <definedName name="TotalC_3">#N/A</definedName>
    <definedName name="TotalD_1">#N/A</definedName>
    <definedName name="TotalD_12">#N/A</definedName>
    <definedName name="TotalD_13">#N/A</definedName>
    <definedName name="TotalD_14">#N/A</definedName>
    <definedName name="TotalD_15">#N/A</definedName>
    <definedName name="TotalD_16">#N/A</definedName>
    <definedName name="TotalD_18">#N/A</definedName>
    <definedName name="TotalD_19">#N/A</definedName>
    <definedName name="TotalD_2">#N/A</definedName>
    <definedName name="TotalD_3">#N/A</definedName>
    <definedName name="TotalE_1">#N/A</definedName>
    <definedName name="TotalE_12">#N/A</definedName>
    <definedName name="TotalE_13">#N/A</definedName>
    <definedName name="TotalE_14">#N/A</definedName>
    <definedName name="TotalE_15">#N/A</definedName>
    <definedName name="TotalE_16">#N/A</definedName>
    <definedName name="TotalE_18">#N/A</definedName>
    <definedName name="TotalE_19">#N/A</definedName>
    <definedName name="TotalE_2">#N/A</definedName>
    <definedName name="TotalE_3">#N/A</definedName>
    <definedName name="TotalF_1">#N/A</definedName>
    <definedName name="TotalF_12">#N/A</definedName>
    <definedName name="TotalF_13">#N/A</definedName>
    <definedName name="TotalF_14">#N/A</definedName>
    <definedName name="TotalF_15">#N/A</definedName>
    <definedName name="TotalF_16">#N/A</definedName>
    <definedName name="TotalF_18">#N/A</definedName>
    <definedName name="TotalF_19">#N/A</definedName>
    <definedName name="TotalF_2">#N/A</definedName>
    <definedName name="TotalF_3">#N/A</definedName>
    <definedName name="TotalG_1">#N/A</definedName>
    <definedName name="TotalG_12">#N/A</definedName>
    <definedName name="TotalG_13">#N/A</definedName>
    <definedName name="TotalG_14">#N/A</definedName>
    <definedName name="TotalG_15">#N/A</definedName>
    <definedName name="TotalG_16">#N/A</definedName>
    <definedName name="TotalG_18">#N/A</definedName>
    <definedName name="TotalG_19">#N/A</definedName>
    <definedName name="TotalG_2">#N/A</definedName>
    <definedName name="TotalG_3">#N/A</definedName>
    <definedName name="TotalH_1">#N/A</definedName>
    <definedName name="TotalH_12">#N/A</definedName>
    <definedName name="TotalH_13">#N/A</definedName>
    <definedName name="TotalH_14">#N/A</definedName>
    <definedName name="TotalH_15">#N/A</definedName>
    <definedName name="TotalH_16">#N/A</definedName>
    <definedName name="TotalH_18">#N/A</definedName>
    <definedName name="TotalH_19">#N/A</definedName>
    <definedName name="TotalH_2">#N/A</definedName>
    <definedName name="TotalH_3">#N/A</definedName>
    <definedName name="TotalI_1">#N/A</definedName>
    <definedName name="TotalI_12">#N/A</definedName>
    <definedName name="TotalI_13">#N/A</definedName>
    <definedName name="TotalI_14">#N/A</definedName>
    <definedName name="TotalI_15">#N/A</definedName>
    <definedName name="TotalI_16">#N/A</definedName>
    <definedName name="TotalI_18">#N/A</definedName>
    <definedName name="TotalI_19">#N/A</definedName>
    <definedName name="TotalI_2">#N/A</definedName>
    <definedName name="TotalI_3">#N/A</definedName>
    <definedName name="TotalJ_1">#N/A</definedName>
    <definedName name="TotalJ_12">#N/A</definedName>
    <definedName name="TotalJ_13">#N/A</definedName>
    <definedName name="TotalJ_14">#N/A</definedName>
    <definedName name="TotalJ_15">#N/A</definedName>
    <definedName name="TotalJ_16">#N/A</definedName>
    <definedName name="TotalJ_18">#N/A</definedName>
    <definedName name="TotalJ_19">#N/A</definedName>
    <definedName name="TotalJ_2">#N/A</definedName>
    <definedName name="TotalJ_3">#N/A</definedName>
    <definedName name="TotalK_1">#N/A</definedName>
    <definedName name="TotalK_12">#N/A</definedName>
    <definedName name="TotalK_13">#N/A</definedName>
    <definedName name="TotalK_14">#N/A</definedName>
    <definedName name="TotalK_15">#N/A</definedName>
    <definedName name="TotalK_16">#N/A</definedName>
    <definedName name="TotalK_18">#N/A</definedName>
    <definedName name="TotalK_19">#N/A</definedName>
    <definedName name="TotalK_2">#N/A</definedName>
    <definedName name="TotalK_3">#N/A</definedName>
    <definedName name="TotalL_1">#N/A</definedName>
    <definedName name="TotalL_12">#N/A</definedName>
    <definedName name="TotalL_13">#N/A</definedName>
    <definedName name="TotalL_14">#N/A</definedName>
    <definedName name="TotalL_15">#N/A</definedName>
    <definedName name="TotalL_16">#N/A</definedName>
    <definedName name="TotalL_18">#N/A</definedName>
    <definedName name="TotalL_19">#N/A</definedName>
    <definedName name="TotalL_2">#N/A</definedName>
    <definedName name="TotalL_3">#N/A</definedName>
    <definedName name="TotalM_1">#N/A</definedName>
    <definedName name="TotalM_12">#N/A</definedName>
    <definedName name="TotalM_13">#N/A</definedName>
    <definedName name="TotalM_14">#N/A</definedName>
    <definedName name="TotalM_15">#N/A</definedName>
    <definedName name="TotalM_16">#N/A</definedName>
    <definedName name="TotalM_18">#N/A</definedName>
    <definedName name="TotalM_19">#N/A</definedName>
    <definedName name="TotalM_2">#N/A</definedName>
    <definedName name="TotalM_3">#N/A</definedName>
    <definedName name="TotalN_1">#N/A</definedName>
    <definedName name="TotalN_12">#N/A</definedName>
    <definedName name="TotalN_13">#N/A</definedName>
    <definedName name="TotalN_14">#N/A</definedName>
    <definedName name="TotalN_15">#N/A</definedName>
    <definedName name="TotalN_16">#N/A</definedName>
    <definedName name="TotalN_18">#N/A</definedName>
    <definedName name="TotalN_19">#N/A</definedName>
    <definedName name="TotalN_2">#N/A</definedName>
    <definedName name="TotalN_3">#N/A</definedName>
    <definedName name="TotalO_1">#N/A</definedName>
    <definedName name="TotalO_12">#N/A</definedName>
    <definedName name="TotalO_13">#N/A</definedName>
    <definedName name="TotalO_14">#N/A</definedName>
    <definedName name="TotalO_15">#N/A</definedName>
    <definedName name="TotalO_16">#N/A</definedName>
    <definedName name="TotalO_18">#N/A</definedName>
    <definedName name="TotalO_19">#N/A</definedName>
    <definedName name="TotalO_2">#N/A</definedName>
    <definedName name="TotalO_3">#N/A</definedName>
    <definedName name="TotalP_1">#N/A</definedName>
    <definedName name="TotalP_11">#N/A</definedName>
    <definedName name="TotalP_12">#N/A</definedName>
    <definedName name="TotalP_13">#N/A</definedName>
    <definedName name="TotalP_14">#N/A</definedName>
    <definedName name="TotalP_15">#N/A</definedName>
    <definedName name="TotalP_16">#N/A</definedName>
    <definedName name="TotalP_18">#N/A</definedName>
    <definedName name="TotalP_19">#N/A</definedName>
    <definedName name="TotalP_2">#N/A</definedName>
    <definedName name="TotalP_3">#N/A</definedName>
    <definedName name="Trans" localSheetId="10">'311_315'!#REF!</definedName>
    <definedName name="Trans" localSheetId="9">#REF!</definedName>
    <definedName name="Trans" localSheetId="4">#REF!</definedName>
    <definedName name="Trans" localSheetId="3">#REF!</definedName>
    <definedName name="Trans">#REF!</definedName>
    <definedName name="TransTable" localSheetId="3">[3]!TransTable</definedName>
    <definedName name="TransTable">#REF!</definedName>
    <definedName name="TransTable_1">#N/A</definedName>
    <definedName name="TrvalyRozdil" localSheetId="3">#REF!</definedName>
    <definedName name="TrvalyRozdil">#REF!</definedName>
    <definedName name="Tržby_zakázky" comment="Definice oblasti grafu dynamickou cestou">OFFSET(#REF!,0,0,#REF!,#REF!)</definedName>
    <definedName name="Tržby_zakázky_data" comment="Definice dat pro dynamický graf">OFFSET(#REF!,0,0,1,#REF!)</definedName>
    <definedName name="Tržby_zakázky_osax" comment="Definice osy y pro dynamický graf">OFFSET(#REF!,0,0,#REF!,1)</definedName>
    <definedName name="Tržby_zakázky_osay">OFFSET(#REF!,0,0,1,#REF!)</definedName>
    <definedName name="TU">{"110305";"110400";"110401";"110403";"110404";"110405"}</definedName>
    <definedName name="Typ">#REF!</definedName>
    <definedName name="Typ_OW" localSheetId="3">'[60]5. Rozpočet opr. a inv. (CAPEX)'!$A$28:$A$32</definedName>
    <definedName name="Typ_OW">#REF!</definedName>
    <definedName name="úc" localSheetId="3">#REF!</definedName>
    <definedName name="úc">#REF!</definedName>
    <definedName name="účty">#REF!</definedName>
    <definedName name="úd">#REF!</definedName>
    <definedName name="ůhds">#REF!</definedName>
    <definedName name="ui">#REF!</definedName>
    <definedName name="ukaz" localSheetId="10" hidden="1">{#N/A,#N/A,FALSE,"List1";#N/A,#N/A,FALSE,"List2";#N/A,#N/A,FALSE,"List3";#N/A,#N/A,FALSE,"List4";#N/A,#N/A,FALSE,"List5";#N/A,#N/A,FALSE,"List11"}</definedName>
    <definedName name="ukaz" localSheetId="9" hidden="1">{#N/A,#N/A,FALSE,"List1";#N/A,#N/A,FALSE,"List2";#N/A,#N/A,FALSE,"List3";#N/A,#N/A,FALSE,"List4";#N/A,#N/A,FALSE,"List5";#N/A,#N/A,FALSE,"List11"}</definedName>
    <definedName name="ukaz" localSheetId="11" hidden="1">{#N/A,#N/A,FALSE,"List1";#N/A,#N/A,FALSE,"List2";#N/A,#N/A,FALSE,"List3";#N/A,#N/A,FALSE,"List4";#N/A,#N/A,FALSE,"List5";#N/A,#N/A,FALSE,"List11"}</definedName>
    <definedName name="ukaz" localSheetId="4" hidden="1">{#N/A,#N/A,FALSE,"List1";#N/A,#N/A,FALSE,"List2";#N/A,#N/A,FALSE,"List3";#N/A,#N/A,FALSE,"List4";#N/A,#N/A,FALSE,"List5";#N/A,#N/A,FALSE,"List11"}</definedName>
    <definedName name="ukaz" localSheetId="3" hidden="1">{#N/A,#N/A,FALSE,"List1";#N/A,#N/A,FALSE,"List2";#N/A,#N/A,FALSE,"List3";#N/A,#N/A,FALSE,"List4";#N/A,#N/A,FALSE,"List5";#N/A,#N/A,FALSE,"List11"}</definedName>
    <definedName name="ukaz" hidden="1">{#N/A,#N/A,FALSE,"List1";#N/A,#N/A,FALSE,"List2";#N/A,#N/A,FALSE,"List3";#N/A,#N/A,FALSE,"List4";#N/A,#N/A,FALSE,"List5";#N/A,#N/A,FALSE,"List11"}</definedName>
    <definedName name="ukaz_pl" localSheetId="10" hidden="1">{#N/A,#N/A,FALSE,"List1";#N/A,#N/A,FALSE,"List2";#N/A,#N/A,FALSE,"List3";#N/A,#N/A,FALSE,"List4";#N/A,#N/A,FALSE,"List5";#N/A,#N/A,FALSE,"List11"}</definedName>
    <definedName name="ukaz_pl" localSheetId="9" hidden="1">{#N/A,#N/A,FALSE,"List1";#N/A,#N/A,FALSE,"List2";#N/A,#N/A,FALSE,"List3";#N/A,#N/A,FALSE,"List4";#N/A,#N/A,FALSE,"List5";#N/A,#N/A,FALSE,"List11"}</definedName>
    <definedName name="ukaz_pl" localSheetId="11" hidden="1">{#N/A,#N/A,FALSE,"List1";#N/A,#N/A,FALSE,"List2";#N/A,#N/A,FALSE,"List3";#N/A,#N/A,FALSE,"List4";#N/A,#N/A,FALSE,"List5";#N/A,#N/A,FALSE,"List11"}</definedName>
    <definedName name="ukaz_pl" localSheetId="4" hidden="1">{#N/A,#N/A,FALSE,"List1";#N/A,#N/A,FALSE,"List2";#N/A,#N/A,FALSE,"List3";#N/A,#N/A,FALSE,"List4";#N/A,#N/A,FALSE,"List5";#N/A,#N/A,FALSE,"List11"}</definedName>
    <definedName name="ukaz_pl" localSheetId="3" hidden="1">{#N/A,#N/A,FALSE,"List1";#N/A,#N/A,FALSE,"List2";#N/A,#N/A,FALSE,"List3";#N/A,#N/A,FALSE,"List4";#N/A,#N/A,FALSE,"List5";#N/A,#N/A,FALSE,"List11"}</definedName>
    <definedName name="ukaz_pl" hidden="1">{#N/A,#N/A,FALSE,"List1";#N/A,#N/A,FALSE,"List2";#N/A,#N/A,FALSE,"List3";#N/A,#N/A,FALSE,"List4";#N/A,#N/A,FALSE,"List5";#N/A,#N/A,FALSE,"List11"}</definedName>
    <definedName name="UKDAŇ" localSheetId="3">#REF!</definedName>
    <definedName name="UKDAŇ">#REF!</definedName>
    <definedName name="Units" localSheetId="9">#REF!</definedName>
    <definedName name="Units" localSheetId="3">#REF!</definedName>
    <definedName name="Units">#REF!</definedName>
    <definedName name="uppdateadatum_2">#N/A</definedName>
    <definedName name="uppdateadatum_2_1">#N/A</definedName>
    <definedName name="uppdateadatum_2_11">#N/A</definedName>
    <definedName name="uppdateadatum_2_11_50">#N/A</definedName>
    <definedName name="uppdateadatum_2_12">#N/A</definedName>
    <definedName name="uppdateadatum_2_12_50">#N/A</definedName>
    <definedName name="uppdateadatum_2_13">#N/A</definedName>
    <definedName name="uppdateadatum_2_13_50">#N/A</definedName>
    <definedName name="uppdateadatum_2_14">#N/A</definedName>
    <definedName name="uppdateadatum_2_14_50">#N/A</definedName>
    <definedName name="uppdateadatum_2_15">#N/A</definedName>
    <definedName name="uppdateadatum_2_15_50">#N/A</definedName>
    <definedName name="uppdateadatum_2_16">#N/A</definedName>
    <definedName name="uppdateadatum_2_16_50">#N/A</definedName>
    <definedName name="uppdateadatum_2_18">#N/A</definedName>
    <definedName name="uppdateadatum_2_18_50">#N/A</definedName>
    <definedName name="uppdateadatum_2_19">#N/A</definedName>
    <definedName name="uppdateadatum_2_19_50">#N/A</definedName>
    <definedName name="uppdateadatum_2_20">#N/A</definedName>
    <definedName name="uppdateadatum_2_20_50">#N/A</definedName>
    <definedName name="uppdateadatum_2_21">#N/A</definedName>
    <definedName name="uppdateadatum_2_21_50">#N/A</definedName>
    <definedName name="uppdateadatum_2_22">#N/A</definedName>
    <definedName name="uppdateadatum_2_22_50">#N/A</definedName>
    <definedName name="uppdateadatum_2_23">#N/A</definedName>
    <definedName name="uppdateadatum_2_23_50">#N/A</definedName>
    <definedName name="uppdateadatum_2_24">#N/A</definedName>
    <definedName name="uppdateadatum_2_24_50">#N/A</definedName>
    <definedName name="uppdateadatum_2_3">#N/A</definedName>
    <definedName name="uppdateadatum_2_3_50">#N/A</definedName>
    <definedName name="uppdateadatum_2_39">#N/A</definedName>
    <definedName name="uppdateadatum_2_39_50">#N/A</definedName>
    <definedName name="uppdateadatum_2_41">#N/A</definedName>
    <definedName name="uppdateadatum_2_41_50">#N/A</definedName>
    <definedName name="uppdateadatum_2_50">#N/A</definedName>
    <definedName name="uppdateraår_1">#N/A</definedName>
    <definedName name="uppdateraår_1_1">#N/A</definedName>
    <definedName name="uppdateraår_1_11">#N/A</definedName>
    <definedName name="uppdateraår_1_11_50">#N/A</definedName>
    <definedName name="uppdateraår_1_12">#N/A</definedName>
    <definedName name="uppdateraår_1_12_50">#N/A</definedName>
    <definedName name="uppdateraår_1_13">#N/A</definedName>
    <definedName name="uppdateraår_1_13_50">#N/A</definedName>
    <definedName name="uppdateraår_1_14">#N/A</definedName>
    <definedName name="uppdateraår_1_14_50">#N/A</definedName>
    <definedName name="uppdateraår_1_15">#N/A</definedName>
    <definedName name="uppdateraår_1_15_50">#N/A</definedName>
    <definedName name="uppdateraår_1_16">#N/A</definedName>
    <definedName name="uppdateraår_1_16_50">#N/A</definedName>
    <definedName name="uppdateraår_1_18">#N/A</definedName>
    <definedName name="uppdateraår_1_18_50">#N/A</definedName>
    <definedName name="uppdateraår_1_19">#N/A</definedName>
    <definedName name="uppdateraår_1_19_50">#N/A</definedName>
    <definedName name="uppdateraår_1_20">#N/A</definedName>
    <definedName name="uppdateraår_1_20_50">#N/A</definedName>
    <definedName name="uppdateraår_1_21">#N/A</definedName>
    <definedName name="uppdateraår_1_21_50">#N/A</definedName>
    <definedName name="uppdateraår_1_22">#N/A</definedName>
    <definedName name="uppdateraår_1_22_50">#N/A</definedName>
    <definedName name="uppdateraår_1_23">#N/A</definedName>
    <definedName name="uppdateraår_1_23_50">#N/A</definedName>
    <definedName name="uppdateraår_1_24">#N/A</definedName>
    <definedName name="uppdateraår_1_24_50">#N/A</definedName>
    <definedName name="uppdateraår_1_3">#N/A</definedName>
    <definedName name="uppdateraår_1_3_50">#N/A</definedName>
    <definedName name="uppdateraår_1_39">#N/A</definedName>
    <definedName name="uppdateraår_1_39_50">#N/A</definedName>
    <definedName name="uppdateraår_1_41">#N/A</definedName>
    <definedName name="uppdateraår_1_41_50">#N/A</definedName>
    <definedName name="uppdateraår_1_50">#N/A</definedName>
    <definedName name="uppdateraår_2">#N/A</definedName>
    <definedName name="uppdateraår_2_1">#N/A</definedName>
    <definedName name="uppdateraår_2_11">#N/A</definedName>
    <definedName name="uppdateraår_2_11_50">#N/A</definedName>
    <definedName name="uppdateraår_2_12">#N/A</definedName>
    <definedName name="uppdateraår_2_12_50">#N/A</definedName>
    <definedName name="uppdateraår_2_13">#N/A</definedName>
    <definedName name="uppdateraår_2_13_50">#N/A</definedName>
    <definedName name="uppdateraår_2_14">#N/A</definedName>
    <definedName name="uppdateraår_2_14_50">#N/A</definedName>
    <definedName name="uppdateraår_2_15">#N/A</definedName>
    <definedName name="uppdateraår_2_15_50">#N/A</definedName>
    <definedName name="uppdateraår_2_16">#N/A</definedName>
    <definedName name="uppdateraår_2_16_50">#N/A</definedName>
    <definedName name="uppdateraår_2_18">#N/A</definedName>
    <definedName name="uppdateraår_2_18_50">#N/A</definedName>
    <definedName name="uppdateraår_2_19">#N/A</definedName>
    <definedName name="uppdateraår_2_19_50">#N/A</definedName>
    <definedName name="uppdateraår_2_20">#N/A</definedName>
    <definedName name="uppdateraår_2_20_50">#N/A</definedName>
    <definedName name="uppdateraår_2_21">#N/A</definedName>
    <definedName name="uppdateraår_2_21_50">#N/A</definedName>
    <definedName name="uppdateraår_2_22">#N/A</definedName>
    <definedName name="uppdateraår_2_22_50">#N/A</definedName>
    <definedName name="uppdateraår_2_23">#N/A</definedName>
    <definedName name="uppdateraår_2_23_50">#N/A</definedName>
    <definedName name="uppdateraår_2_24">#N/A</definedName>
    <definedName name="uppdateraår_2_24_50">#N/A</definedName>
    <definedName name="uppdateraår_2_3">#N/A</definedName>
    <definedName name="uppdateraår_2_3_50">#N/A</definedName>
    <definedName name="uppdateraår_2_39">#N/A</definedName>
    <definedName name="uppdateraår_2_39_50">#N/A</definedName>
    <definedName name="uppdateraår_2_41">#N/A</definedName>
    <definedName name="uppdateraår_2_41_50">#N/A</definedName>
    <definedName name="uppdateraår_2_50">#N/A</definedName>
    <definedName name="uppdateraår1">#N/A</definedName>
    <definedName name="uppdateraår1_1">#N/A</definedName>
    <definedName name="uppdateraår1_11">#N/A</definedName>
    <definedName name="uppdateraår1_11_50">#N/A</definedName>
    <definedName name="uppdateraår1_12">#N/A</definedName>
    <definedName name="uppdateraår1_12_50">#N/A</definedName>
    <definedName name="uppdateraår1_13">#N/A</definedName>
    <definedName name="uppdateraår1_13_50">#N/A</definedName>
    <definedName name="uppdateraår1_14">#N/A</definedName>
    <definedName name="uppdateraår1_14_50">#N/A</definedName>
    <definedName name="uppdateraår1_15">#N/A</definedName>
    <definedName name="uppdateraår1_15_50">#N/A</definedName>
    <definedName name="uppdateraår1_16">#N/A</definedName>
    <definedName name="uppdateraår1_16_50">#N/A</definedName>
    <definedName name="uppdateraår1_18">#N/A</definedName>
    <definedName name="uppdateraår1_18_50">#N/A</definedName>
    <definedName name="uppdateraår1_19">#N/A</definedName>
    <definedName name="uppdateraår1_19_50">#N/A</definedName>
    <definedName name="uppdateraår1_20">#N/A</definedName>
    <definedName name="uppdateraår1_20_50">#N/A</definedName>
    <definedName name="uppdateraår1_21">#N/A</definedName>
    <definedName name="uppdateraår1_21_50">#N/A</definedName>
    <definedName name="uppdateraår1_22">#N/A</definedName>
    <definedName name="uppdateraår1_22_50">#N/A</definedName>
    <definedName name="uppdateraår1_23">#N/A</definedName>
    <definedName name="uppdateraår1_23_50">#N/A</definedName>
    <definedName name="uppdateraår1_24">#N/A</definedName>
    <definedName name="uppdateraår1_24_50">#N/A</definedName>
    <definedName name="uppdateraår1_3">#N/A</definedName>
    <definedName name="uppdateraår1_3_50">#N/A</definedName>
    <definedName name="uppdateraår1_39">#N/A</definedName>
    <definedName name="uppdateraår1_39_50">#N/A</definedName>
    <definedName name="uppdateraår1_41">#N/A</definedName>
    <definedName name="uppdateraår1_41_50">#N/A</definedName>
    <definedName name="uppdateraår1_50">#N/A</definedName>
    <definedName name="uppdateraår2">#N/A</definedName>
    <definedName name="uppdateraår2_1">#N/A</definedName>
    <definedName name="uppdateraår2_11">#N/A</definedName>
    <definedName name="uppdateraår2_11_50">#N/A</definedName>
    <definedName name="uppdateraår2_12">#N/A</definedName>
    <definedName name="uppdateraår2_12_50">#N/A</definedName>
    <definedName name="uppdateraår2_13">#N/A</definedName>
    <definedName name="uppdateraår2_13_50">#N/A</definedName>
    <definedName name="uppdateraår2_14">#N/A</definedName>
    <definedName name="uppdateraår2_14_50">#N/A</definedName>
    <definedName name="uppdateraår2_15">#N/A</definedName>
    <definedName name="uppdateraår2_15_50">#N/A</definedName>
    <definedName name="uppdateraår2_16">#N/A</definedName>
    <definedName name="uppdateraår2_16_50">#N/A</definedName>
    <definedName name="uppdateraår2_18">#N/A</definedName>
    <definedName name="uppdateraår2_18_50">#N/A</definedName>
    <definedName name="uppdateraår2_19">#N/A</definedName>
    <definedName name="uppdateraår2_19_50">#N/A</definedName>
    <definedName name="uppdateraår2_20">#N/A</definedName>
    <definedName name="uppdateraår2_20_50">#N/A</definedName>
    <definedName name="uppdateraår2_21">#N/A</definedName>
    <definedName name="uppdateraår2_21_50">#N/A</definedName>
    <definedName name="uppdateraår2_22">#N/A</definedName>
    <definedName name="uppdateraår2_22_50">#N/A</definedName>
    <definedName name="uppdateraår2_23">#N/A</definedName>
    <definedName name="uppdateraår2_23_50">#N/A</definedName>
    <definedName name="uppdateraår2_24">#N/A</definedName>
    <definedName name="uppdateraår2_24_50">#N/A</definedName>
    <definedName name="uppdateraår2_3">#N/A</definedName>
    <definedName name="uppdateraår2_3_50">#N/A</definedName>
    <definedName name="uppdateraår2_39">#N/A</definedName>
    <definedName name="uppdateraår2_39_50">#N/A</definedName>
    <definedName name="uppdateraår2_41">#N/A</definedName>
    <definedName name="uppdateraår2_41_50">#N/A</definedName>
    <definedName name="uppdateraår2_50">#N/A</definedName>
    <definedName name="uppdateraavd_1">#N/A</definedName>
    <definedName name="uppdateraavd_1_1">#N/A</definedName>
    <definedName name="uppdateraavd_1_11">#N/A</definedName>
    <definedName name="uppdateraavd_1_11_50">#N/A</definedName>
    <definedName name="uppdateraavd_1_12">#N/A</definedName>
    <definedName name="uppdateraavd_1_12_50">#N/A</definedName>
    <definedName name="uppdateraavd_1_13">#N/A</definedName>
    <definedName name="uppdateraavd_1_13_50">#N/A</definedName>
    <definedName name="uppdateraavd_1_14">#N/A</definedName>
    <definedName name="uppdateraavd_1_14_50">#N/A</definedName>
    <definedName name="uppdateraavd_1_15">#N/A</definedName>
    <definedName name="uppdateraavd_1_15_50">#N/A</definedName>
    <definedName name="uppdateraavd_1_16">#N/A</definedName>
    <definedName name="uppdateraavd_1_16_50">#N/A</definedName>
    <definedName name="uppdateraavd_1_18">#N/A</definedName>
    <definedName name="uppdateraavd_1_18_50">#N/A</definedName>
    <definedName name="uppdateraavd_1_19">#N/A</definedName>
    <definedName name="uppdateraavd_1_19_50">#N/A</definedName>
    <definedName name="uppdateraavd_1_20">#N/A</definedName>
    <definedName name="uppdateraavd_1_20_50">#N/A</definedName>
    <definedName name="uppdateraavd_1_21">#N/A</definedName>
    <definedName name="uppdateraavd_1_21_50">#N/A</definedName>
    <definedName name="uppdateraavd_1_22">#N/A</definedName>
    <definedName name="uppdateraavd_1_22_50">#N/A</definedName>
    <definedName name="uppdateraavd_1_23">#N/A</definedName>
    <definedName name="uppdateraavd_1_23_50">#N/A</definedName>
    <definedName name="uppdateraavd_1_24">#N/A</definedName>
    <definedName name="uppdateraavd_1_24_50">#N/A</definedName>
    <definedName name="uppdateraavd_1_3">#N/A</definedName>
    <definedName name="uppdateraavd_1_3_50">#N/A</definedName>
    <definedName name="uppdateraavd_1_39">#N/A</definedName>
    <definedName name="uppdateraavd_1_39_50">#N/A</definedName>
    <definedName name="uppdateraavd_1_41">#N/A</definedName>
    <definedName name="uppdateraavd_1_41_50">#N/A</definedName>
    <definedName name="uppdateraavd_1_50">#N/A</definedName>
    <definedName name="uppdateraavd_2">#N/A</definedName>
    <definedName name="uppdateraavd_2_1">#N/A</definedName>
    <definedName name="uppdateraavd_2_11">#N/A</definedName>
    <definedName name="uppdateraavd_2_11_50">#N/A</definedName>
    <definedName name="uppdateraavd_2_12">#N/A</definedName>
    <definedName name="uppdateraavd_2_12_50">#N/A</definedName>
    <definedName name="uppdateraavd_2_13">#N/A</definedName>
    <definedName name="uppdateraavd_2_13_50">#N/A</definedName>
    <definedName name="uppdateraavd_2_14">#N/A</definedName>
    <definedName name="uppdateraavd_2_14_50">#N/A</definedName>
    <definedName name="uppdateraavd_2_15">#N/A</definedName>
    <definedName name="uppdateraavd_2_15_50">#N/A</definedName>
    <definedName name="uppdateraavd_2_16">#N/A</definedName>
    <definedName name="uppdateraavd_2_16_50">#N/A</definedName>
    <definedName name="uppdateraavd_2_18">#N/A</definedName>
    <definedName name="uppdateraavd_2_18_50">#N/A</definedName>
    <definedName name="uppdateraavd_2_19">#N/A</definedName>
    <definedName name="uppdateraavd_2_19_50">#N/A</definedName>
    <definedName name="uppdateraavd_2_20">#N/A</definedName>
    <definedName name="uppdateraavd_2_20_50">#N/A</definedName>
    <definedName name="uppdateraavd_2_21">#N/A</definedName>
    <definedName name="uppdateraavd_2_21_50">#N/A</definedName>
    <definedName name="uppdateraavd_2_22">#N/A</definedName>
    <definedName name="uppdateraavd_2_22_50">#N/A</definedName>
    <definedName name="uppdateraavd_2_23">#N/A</definedName>
    <definedName name="uppdateraavd_2_23_50">#N/A</definedName>
    <definedName name="uppdateraavd_2_24">#N/A</definedName>
    <definedName name="uppdateraavd_2_24_50">#N/A</definedName>
    <definedName name="uppdateraavd_2_3">#N/A</definedName>
    <definedName name="uppdateraavd_2_3_50">#N/A</definedName>
    <definedName name="uppdateraavd_2_39">#N/A</definedName>
    <definedName name="uppdateraavd_2_39_50">#N/A</definedName>
    <definedName name="uppdateraavd_2_41">#N/A</definedName>
    <definedName name="uppdateraavd_2_41_50">#N/A</definedName>
    <definedName name="uppdateraavd_2_50">#N/A</definedName>
    <definedName name="uppdateraavt_1">#N/A</definedName>
    <definedName name="uppdateraavt_1_1">#N/A</definedName>
    <definedName name="uppdateraavt_1_11">#N/A</definedName>
    <definedName name="uppdateraavt_1_11_50">#N/A</definedName>
    <definedName name="uppdateraavt_1_12">#N/A</definedName>
    <definedName name="uppdateraavt_1_12_50">#N/A</definedName>
    <definedName name="uppdateraavt_1_13">#N/A</definedName>
    <definedName name="uppdateraavt_1_13_50">#N/A</definedName>
    <definedName name="uppdateraavt_1_14">#N/A</definedName>
    <definedName name="uppdateraavt_1_14_50">#N/A</definedName>
    <definedName name="uppdateraavt_1_15">#N/A</definedName>
    <definedName name="uppdateraavt_1_15_50">#N/A</definedName>
    <definedName name="uppdateraavt_1_16">#N/A</definedName>
    <definedName name="uppdateraavt_1_16_50">#N/A</definedName>
    <definedName name="uppdateraavt_1_18">#N/A</definedName>
    <definedName name="uppdateraavt_1_18_50">#N/A</definedName>
    <definedName name="uppdateraavt_1_19">#N/A</definedName>
    <definedName name="uppdateraavt_1_19_50">#N/A</definedName>
    <definedName name="uppdateraavt_1_20">#N/A</definedName>
    <definedName name="uppdateraavt_1_20_50">#N/A</definedName>
    <definedName name="uppdateraavt_1_21">#N/A</definedName>
    <definedName name="uppdateraavt_1_21_50">#N/A</definedName>
    <definedName name="uppdateraavt_1_22">#N/A</definedName>
    <definedName name="uppdateraavt_1_22_50">#N/A</definedName>
    <definedName name="uppdateraavt_1_23">#N/A</definedName>
    <definedName name="uppdateraavt_1_23_50">#N/A</definedName>
    <definedName name="uppdateraavt_1_24">#N/A</definedName>
    <definedName name="uppdateraavt_1_24_50">#N/A</definedName>
    <definedName name="uppdateraavt_1_3">#N/A</definedName>
    <definedName name="uppdateraavt_1_3_50">#N/A</definedName>
    <definedName name="uppdateraavt_1_39">#N/A</definedName>
    <definedName name="uppdateraavt_1_39_50">#N/A</definedName>
    <definedName name="uppdateraavt_1_41">#N/A</definedName>
    <definedName name="uppdateraavt_1_41_50">#N/A</definedName>
    <definedName name="uppdateraavt_1_50">#N/A</definedName>
    <definedName name="uppdateraavt_2">#N/A</definedName>
    <definedName name="uppdateraavt_2_1">#N/A</definedName>
    <definedName name="uppdateraavt_2_11">#N/A</definedName>
    <definedName name="uppdateraavt_2_11_50">#N/A</definedName>
    <definedName name="uppdateraavt_2_12">#N/A</definedName>
    <definedName name="uppdateraavt_2_12_50">#N/A</definedName>
    <definedName name="uppdateraavt_2_13">#N/A</definedName>
    <definedName name="uppdateraavt_2_13_50">#N/A</definedName>
    <definedName name="uppdateraavt_2_14">#N/A</definedName>
    <definedName name="uppdateraavt_2_14_50">#N/A</definedName>
    <definedName name="uppdateraavt_2_15">#N/A</definedName>
    <definedName name="uppdateraavt_2_15_50">#N/A</definedName>
    <definedName name="uppdateraavt_2_16">#N/A</definedName>
    <definedName name="uppdateraavt_2_16_50">#N/A</definedName>
    <definedName name="uppdateraavt_2_18">#N/A</definedName>
    <definedName name="uppdateraavt_2_18_50">#N/A</definedName>
    <definedName name="uppdateraavt_2_19">#N/A</definedName>
    <definedName name="uppdateraavt_2_19_50">#N/A</definedName>
    <definedName name="uppdateraavt_2_20">#N/A</definedName>
    <definedName name="uppdateraavt_2_20_50">#N/A</definedName>
    <definedName name="uppdateraavt_2_21">#N/A</definedName>
    <definedName name="uppdateraavt_2_21_50">#N/A</definedName>
    <definedName name="uppdateraavt_2_22">#N/A</definedName>
    <definedName name="uppdateraavt_2_22_50">#N/A</definedName>
    <definedName name="uppdateraavt_2_23">#N/A</definedName>
    <definedName name="uppdateraavt_2_23_50">#N/A</definedName>
    <definedName name="uppdateraavt_2_24">#N/A</definedName>
    <definedName name="uppdateraavt_2_24_50">#N/A</definedName>
    <definedName name="uppdateraavt_2_3">#N/A</definedName>
    <definedName name="uppdateraavt_2_3_50">#N/A</definedName>
    <definedName name="uppdateraavt_2_39">#N/A</definedName>
    <definedName name="uppdateraavt_2_39_50">#N/A</definedName>
    <definedName name="uppdateraavt_2_41">#N/A</definedName>
    <definedName name="uppdateraavt_2_41_50">#N/A</definedName>
    <definedName name="uppdateraavt_2_50">#N/A</definedName>
    <definedName name="uppdateraavv_1">#N/A</definedName>
    <definedName name="uppdateraavv_1_1">#N/A</definedName>
    <definedName name="uppdateraavv_1_11">#N/A</definedName>
    <definedName name="uppdateraavv_1_11_50">#N/A</definedName>
    <definedName name="uppdateraavv_1_12">#N/A</definedName>
    <definedName name="uppdateraavv_1_12_50">#N/A</definedName>
    <definedName name="uppdateraavv_1_13">#N/A</definedName>
    <definedName name="uppdateraavv_1_13_50">#N/A</definedName>
    <definedName name="uppdateraavv_1_14">#N/A</definedName>
    <definedName name="uppdateraavv_1_14_50">#N/A</definedName>
    <definedName name="uppdateraavv_1_15">#N/A</definedName>
    <definedName name="uppdateraavv_1_15_50">#N/A</definedName>
    <definedName name="uppdateraavv_1_16">#N/A</definedName>
    <definedName name="uppdateraavv_1_16_50">#N/A</definedName>
    <definedName name="uppdateraavv_1_18">#N/A</definedName>
    <definedName name="uppdateraavv_1_18_50">#N/A</definedName>
    <definedName name="uppdateraavv_1_19">#N/A</definedName>
    <definedName name="uppdateraavv_1_19_50">#N/A</definedName>
    <definedName name="uppdateraavv_1_20">#N/A</definedName>
    <definedName name="uppdateraavv_1_20_50">#N/A</definedName>
    <definedName name="uppdateraavv_1_21">#N/A</definedName>
    <definedName name="uppdateraavv_1_21_50">#N/A</definedName>
    <definedName name="uppdateraavv_1_22">#N/A</definedName>
    <definedName name="uppdateraavv_1_22_50">#N/A</definedName>
    <definedName name="uppdateraavv_1_23">#N/A</definedName>
    <definedName name="uppdateraavv_1_23_50">#N/A</definedName>
    <definedName name="uppdateraavv_1_24">#N/A</definedName>
    <definedName name="uppdateraavv_1_24_50">#N/A</definedName>
    <definedName name="uppdateraavv_1_3">#N/A</definedName>
    <definedName name="uppdateraavv_1_3_50">#N/A</definedName>
    <definedName name="uppdateraavv_1_39">#N/A</definedName>
    <definedName name="uppdateraavv_1_39_50">#N/A</definedName>
    <definedName name="uppdateraavv_1_41">#N/A</definedName>
    <definedName name="uppdateraavv_1_41_50">#N/A</definedName>
    <definedName name="uppdateraavv_1_50">#N/A</definedName>
    <definedName name="uppdateraavv_2">#N/A</definedName>
    <definedName name="uppdateraavv_2_1">#N/A</definedName>
    <definedName name="uppdateraavv_2_11">#N/A</definedName>
    <definedName name="uppdateraavv_2_11_50">#N/A</definedName>
    <definedName name="uppdateraavv_2_12">#N/A</definedName>
    <definedName name="uppdateraavv_2_12_50">#N/A</definedName>
    <definedName name="uppdateraavv_2_13">#N/A</definedName>
    <definedName name="uppdateraavv_2_13_50">#N/A</definedName>
    <definedName name="uppdateraavv_2_14">#N/A</definedName>
    <definedName name="uppdateraavv_2_14_50">#N/A</definedName>
    <definedName name="uppdateraavv_2_15">#N/A</definedName>
    <definedName name="uppdateraavv_2_15_50">#N/A</definedName>
    <definedName name="uppdateraavv_2_16">#N/A</definedName>
    <definedName name="uppdateraavv_2_16_50">#N/A</definedName>
    <definedName name="uppdateraavv_2_18">#N/A</definedName>
    <definedName name="uppdateraavv_2_18_50">#N/A</definedName>
    <definedName name="uppdateraavv_2_19">#N/A</definedName>
    <definedName name="uppdateraavv_2_19_50">#N/A</definedName>
    <definedName name="uppdateraavv_2_20">#N/A</definedName>
    <definedName name="uppdateraavv_2_20_50">#N/A</definedName>
    <definedName name="uppdateraavv_2_21">#N/A</definedName>
    <definedName name="uppdateraavv_2_21_50">#N/A</definedName>
    <definedName name="uppdateraavv_2_22">#N/A</definedName>
    <definedName name="uppdateraavv_2_22_50">#N/A</definedName>
    <definedName name="uppdateraavv_2_23">#N/A</definedName>
    <definedName name="uppdateraavv_2_23_50">#N/A</definedName>
    <definedName name="uppdateraavv_2_24">#N/A</definedName>
    <definedName name="uppdateraavv_2_24_50">#N/A</definedName>
    <definedName name="uppdateraavv_2_3">#N/A</definedName>
    <definedName name="uppdateraavv_2_3_50">#N/A</definedName>
    <definedName name="uppdateraavv_2_39">#N/A</definedName>
    <definedName name="uppdateraavv_2_39_50">#N/A</definedName>
    <definedName name="uppdateraavv_2_41">#N/A</definedName>
    <definedName name="uppdateraavv_2_41_50">#N/A</definedName>
    <definedName name="uppdateraavv_2_50">#N/A</definedName>
    <definedName name="uppdateradatum_1">#N/A</definedName>
    <definedName name="uppdateradatum_1_1">#N/A</definedName>
    <definedName name="uppdateradatum_1_11">#N/A</definedName>
    <definedName name="uppdateradatum_1_11_50">#N/A</definedName>
    <definedName name="uppdateradatum_1_12">#N/A</definedName>
    <definedName name="uppdateradatum_1_12_50">#N/A</definedName>
    <definedName name="uppdateradatum_1_13">#N/A</definedName>
    <definedName name="uppdateradatum_1_13_50">#N/A</definedName>
    <definedName name="uppdateradatum_1_14">#N/A</definedName>
    <definedName name="uppdateradatum_1_14_50">#N/A</definedName>
    <definedName name="uppdateradatum_1_15">#N/A</definedName>
    <definedName name="uppdateradatum_1_15_50">#N/A</definedName>
    <definedName name="uppdateradatum_1_16">#N/A</definedName>
    <definedName name="uppdateradatum_1_16_50">#N/A</definedName>
    <definedName name="uppdateradatum_1_18">#N/A</definedName>
    <definedName name="uppdateradatum_1_18_50">#N/A</definedName>
    <definedName name="uppdateradatum_1_19">#N/A</definedName>
    <definedName name="uppdateradatum_1_19_50">#N/A</definedName>
    <definedName name="uppdateradatum_1_20">#N/A</definedName>
    <definedName name="uppdateradatum_1_20_50">#N/A</definedName>
    <definedName name="uppdateradatum_1_21">#N/A</definedName>
    <definedName name="uppdateradatum_1_21_50">#N/A</definedName>
    <definedName name="uppdateradatum_1_22">#N/A</definedName>
    <definedName name="uppdateradatum_1_22_50">#N/A</definedName>
    <definedName name="uppdateradatum_1_23">#N/A</definedName>
    <definedName name="uppdateradatum_1_23_50">#N/A</definedName>
    <definedName name="uppdateradatum_1_24">#N/A</definedName>
    <definedName name="uppdateradatum_1_24_50">#N/A</definedName>
    <definedName name="uppdateradatum_1_3">#N/A</definedName>
    <definedName name="uppdateradatum_1_3_50">#N/A</definedName>
    <definedName name="uppdateradatum_1_39">#N/A</definedName>
    <definedName name="uppdateradatum_1_39_50">#N/A</definedName>
    <definedName name="uppdateradatum_1_41">#N/A</definedName>
    <definedName name="uppdateradatum_1_41_50">#N/A</definedName>
    <definedName name="uppdateradatum_1_50">#N/A</definedName>
    <definedName name="uppdateradatum1">#N/A</definedName>
    <definedName name="uppdateradatum1_1">#N/A</definedName>
    <definedName name="uppdateradatum1_11">#N/A</definedName>
    <definedName name="uppdateradatum1_11_50">#N/A</definedName>
    <definedName name="uppdateradatum1_12">#N/A</definedName>
    <definedName name="uppdateradatum1_12_50">#N/A</definedName>
    <definedName name="uppdateradatum1_13">#N/A</definedName>
    <definedName name="uppdateradatum1_13_50">#N/A</definedName>
    <definedName name="uppdateradatum1_14">#N/A</definedName>
    <definedName name="uppdateradatum1_14_50">#N/A</definedName>
    <definedName name="uppdateradatum1_15">#N/A</definedName>
    <definedName name="uppdateradatum1_15_50">#N/A</definedName>
    <definedName name="uppdateradatum1_16">#N/A</definedName>
    <definedName name="uppdateradatum1_16_50">#N/A</definedName>
    <definedName name="uppdateradatum1_18">#N/A</definedName>
    <definedName name="uppdateradatum1_18_50">#N/A</definedName>
    <definedName name="uppdateradatum1_19">#N/A</definedName>
    <definedName name="uppdateradatum1_19_50">#N/A</definedName>
    <definedName name="uppdateradatum1_20">#N/A</definedName>
    <definedName name="uppdateradatum1_20_50">#N/A</definedName>
    <definedName name="uppdateradatum1_21">#N/A</definedName>
    <definedName name="uppdateradatum1_21_50">#N/A</definedName>
    <definedName name="uppdateradatum1_22">#N/A</definedName>
    <definedName name="uppdateradatum1_22_50">#N/A</definedName>
    <definedName name="uppdateradatum1_23">#N/A</definedName>
    <definedName name="uppdateradatum1_23_50">#N/A</definedName>
    <definedName name="uppdateradatum1_24">#N/A</definedName>
    <definedName name="uppdateradatum1_24_50">#N/A</definedName>
    <definedName name="uppdateradatum1_3">#N/A</definedName>
    <definedName name="uppdateradatum1_3_50">#N/A</definedName>
    <definedName name="uppdateradatum1_39">#N/A</definedName>
    <definedName name="uppdateradatum1_39_50">#N/A</definedName>
    <definedName name="uppdateradatum1_41">#N/A</definedName>
    <definedName name="uppdateradatum1_41_50">#N/A</definedName>
    <definedName name="uppdateradatum1_50">#N/A</definedName>
    <definedName name="uppdateradatum2">#N/A</definedName>
    <definedName name="uppdateradatum2_1">#N/A</definedName>
    <definedName name="uppdateradatum2_11">#N/A</definedName>
    <definedName name="uppdateradatum2_11_50">#N/A</definedName>
    <definedName name="uppdateradatum2_12">#N/A</definedName>
    <definedName name="uppdateradatum2_12_50">#N/A</definedName>
    <definedName name="uppdateradatum2_13">#N/A</definedName>
    <definedName name="uppdateradatum2_13_50">#N/A</definedName>
    <definedName name="uppdateradatum2_14">#N/A</definedName>
    <definedName name="uppdateradatum2_14_50">#N/A</definedName>
    <definedName name="uppdateradatum2_15">#N/A</definedName>
    <definedName name="uppdateradatum2_15_50">#N/A</definedName>
    <definedName name="uppdateradatum2_16">#N/A</definedName>
    <definedName name="uppdateradatum2_16_50">#N/A</definedName>
    <definedName name="uppdateradatum2_18">#N/A</definedName>
    <definedName name="uppdateradatum2_18_50">#N/A</definedName>
    <definedName name="uppdateradatum2_19">#N/A</definedName>
    <definedName name="uppdateradatum2_19_50">#N/A</definedName>
    <definedName name="uppdateradatum2_20">#N/A</definedName>
    <definedName name="uppdateradatum2_20_50">#N/A</definedName>
    <definedName name="uppdateradatum2_21">#N/A</definedName>
    <definedName name="uppdateradatum2_21_50">#N/A</definedName>
    <definedName name="uppdateradatum2_22">#N/A</definedName>
    <definedName name="uppdateradatum2_22_50">#N/A</definedName>
    <definedName name="uppdateradatum2_23">#N/A</definedName>
    <definedName name="uppdateradatum2_23_50">#N/A</definedName>
    <definedName name="uppdateradatum2_24">#N/A</definedName>
    <definedName name="uppdateradatum2_24_50">#N/A</definedName>
    <definedName name="uppdateradatum2_3">#N/A</definedName>
    <definedName name="uppdateradatum2_3_50">#N/A</definedName>
    <definedName name="uppdateradatum2_39">#N/A</definedName>
    <definedName name="uppdateradatum2_39_50">#N/A</definedName>
    <definedName name="uppdateradatum2_41">#N/A</definedName>
    <definedName name="uppdateradatum2_41_50">#N/A</definedName>
    <definedName name="uppdateradatum2_50">#N/A</definedName>
    <definedName name="uppdateratid_1">#N/A</definedName>
    <definedName name="uppdateratid_1_1">#N/A</definedName>
    <definedName name="uppdateratid_1_11">#N/A</definedName>
    <definedName name="uppdateratid_1_11_50">#N/A</definedName>
    <definedName name="uppdateratid_1_12">#N/A</definedName>
    <definedName name="uppdateratid_1_12_50">#N/A</definedName>
    <definedName name="uppdateratid_1_13">#N/A</definedName>
    <definedName name="uppdateratid_1_13_50">#N/A</definedName>
    <definedName name="uppdateratid_1_14">#N/A</definedName>
    <definedName name="uppdateratid_1_14_50">#N/A</definedName>
    <definedName name="uppdateratid_1_15">#N/A</definedName>
    <definedName name="uppdateratid_1_15_50">#N/A</definedName>
    <definedName name="uppdateratid_1_16">#N/A</definedName>
    <definedName name="uppdateratid_1_16_50">#N/A</definedName>
    <definedName name="uppdateratid_1_18">#N/A</definedName>
    <definedName name="uppdateratid_1_18_50">#N/A</definedName>
    <definedName name="uppdateratid_1_19">#N/A</definedName>
    <definedName name="uppdateratid_1_19_50">#N/A</definedName>
    <definedName name="uppdateratid_1_20">#N/A</definedName>
    <definedName name="uppdateratid_1_20_50">#N/A</definedName>
    <definedName name="uppdateratid_1_21">#N/A</definedName>
    <definedName name="uppdateratid_1_21_50">#N/A</definedName>
    <definedName name="uppdateratid_1_22">#N/A</definedName>
    <definedName name="uppdateratid_1_22_50">#N/A</definedName>
    <definedName name="uppdateratid_1_23">#N/A</definedName>
    <definedName name="uppdateratid_1_23_50">#N/A</definedName>
    <definedName name="uppdateratid_1_24">#N/A</definedName>
    <definedName name="uppdateratid_1_24_50">#N/A</definedName>
    <definedName name="uppdateratid_1_3">#N/A</definedName>
    <definedName name="uppdateratid_1_3_50">#N/A</definedName>
    <definedName name="uppdateratid_1_39">#N/A</definedName>
    <definedName name="uppdateratid_1_39_50">#N/A</definedName>
    <definedName name="uppdateratid_1_41">#N/A</definedName>
    <definedName name="uppdateratid_1_41_50">#N/A</definedName>
    <definedName name="uppdateratid_1_50">#N/A</definedName>
    <definedName name="uppdateratid_2">#N/A</definedName>
    <definedName name="uppdateratid_2_1">#N/A</definedName>
    <definedName name="uppdateratid_2_11">#N/A</definedName>
    <definedName name="uppdateratid_2_11_50">#N/A</definedName>
    <definedName name="uppdateratid_2_12">#N/A</definedName>
    <definedName name="uppdateratid_2_12_50">#N/A</definedName>
    <definedName name="uppdateratid_2_13">#N/A</definedName>
    <definedName name="uppdateratid_2_13_50">#N/A</definedName>
    <definedName name="uppdateratid_2_14">#N/A</definedName>
    <definedName name="uppdateratid_2_14_50">#N/A</definedName>
    <definedName name="uppdateratid_2_15">#N/A</definedName>
    <definedName name="uppdateratid_2_15_50">#N/A</definedName>
    <definedName name="uppdateratid_2_16">#N/A</definedName>
    <definedName name="uppdateratid_2_16_50">#N/A</definedName>
    <definedName name="uppdateratid_2_18">#N/A</definedName>
    <definedName name="uppdateratid_2_18_50">#N/A</definedName>
    <definedName name="uppdateratid_2_19">#N/A</definedName>
    <definedName name="uppdateratid_2_19_50">#N/A</definedName>
    <definedName name="uppdateratid_2_20">#N/A</definedName>
    <definedName name="uppdateratid_2_20_50">#N/A</definedName>
    <definedName name="uppdateratid_2_21">#N/A</definedName>
    <definedName name="uppdateratid_2_21_50">#N/A</definedName>
    <definedName name="uppdateratid_2_22">#N/A</definedName>
    <definedName name="uppdateratid_2_22_50">#N/A</definedName>
    <definedName name="uppdateratid_2_23">#N/A</definedName>
    <definedName name="uppdateratid_2_23_50">#N/A</definedName>
    <definedName name="uppdateratid_2_24">#N/A</definedName>
    <definedName name="uppdateratid_2_24_50">#N/A</definedName>
    <definedName name="uppdateratid_2_3">#N/A</definedName>
    <definedName name="uppdateratid_2_3_50">#N/A</definedName>
    <definedName name="uppdateratid_2_39">#N/A</definedName>
    <definedName name="uppdateratid_2_39_50">#N/A</definedName>
    <definedName name="uppdateratid_2_41">#N/A</definedName>
    <definedName name="uppdateratid_2_41_50">#N/A</definedName>
    <definedName name="uppdateratid_2_50">#N/A</definedName>
    <definedName name="uppdateratid1">#N/A</definedName>
    <definedName name="uppdateratid1_1">#N/A</definedName>
    <definedName name="uppdateratid1_11">#N/A</definedName>
    <definedName name="uppdateratid1_11_50">#N/A</definedName>
    <definedName name="uppdateratid1_12">#N/A</definedName>
    <definedName name="uppdateratid1_12_50">#N/A</definedName>
    <definedName name="uppdateratid1_13">#N/A</definedName>
    <definedName name="uppdateratid1_13_50">#N/A</definedName>
    <definedName name="uppdateratid1_14">#N/A</definedName>
    <definedName name="uppdateratid1_14_50">#N/A</definedName>
    <definedName name="uppdateratid1_15">#N/A</definedName>
    <definedName name="uppdateratid1_15_50">#N/A</definedName>
    <definedName name="uppdateratid1_16">#N/A</definedName>
    <definedName name="uppdateratid1_16_50">#N/A</definedName>
    <definedName name="uppdateratid1_18">#N/A</definedName>
    <definedName name="uppdateratid1_18_50">#N/A</definedName>
    <definedName name="uppdateratid1_19">#N/A</definedName>
    <definedName name="uppdateratid1_19_50">#N/A</definedName>
    <definedName name="uppdateratid1_20">#N/A</definedName>
    <definedName name="uppdateratid1_20_50">#N/A</definedName>
    <definedName name="uppdateratid1_21">#N/A</definedName>
    <definedName name="uppdateratid1_21_50">#N/A</definedName>
    <definedName name="uppdateratid1_22">#N/A</definedName>
    <definedName name="uppdateratid1_22_50">#N/A</definedName>
    <definedName name="uppdateratid1_23">#N/A</definedName>
    <definedName name="uppdateratid1_23_50">#N/A</definedName>
    <definedName name="uppdateratid1_24">#N/A</definedName>
    <definedName name="uppdateratid1_24_50">#N/A</definedName>
    <definedName name="uppdateratid1_3">#N/A</definedName>
    <definedName name="uppdateratid1_3_50">#N/A</definedName>
    <definedName name="uppdateratid1_39">#N/A</definedName>
    <definedName name="uppdateratid1_39_50">#N/A</definedName>
    <definedName name="uppdateratid1_41">#N/A</definedName>
    <definedName name="uppdateratid1_41_50">#N/A</definedName>
    <definedName name="uppdateratid1_50">#N/A</definedName>
    <definedName name="uppdateratid2">#N/A</definedName>
    <definedName name="uppdateratid2_1">#N/A</definedName>
    <definedName name="uppdateratid2_11">#N/A</definedName>
    <definedName name="uppdateratid2_11_50">#N/A</definedName>
    <definedName name="uppdateratid2_12">#N/A</definedName>
    <definedName name="uppdateratid2_12_50">#N/A</definedName>
    <definedName name="uppdateratid2_13">#N/A</definedName>
    <definedName name="uppdateratid2_13_50">#N/A</definedName>
    <definedName name="uppdateratid2_14">#N/A</definedName>
    <definedName name="uppdateratid2_14_50">#N/A</definedName>
    <definedName name="uppdateratid2_15">#N/A</definedName>
    <definedName name="uppdateratid2_15_50">#N/A</definedName>
    <definedName name="uppdateratid2_16">#N/A</definedName>
    <definedName name="uppdateratid2_16_50">#N/A</definedName>
    <definedName name="uppdateratid2_18">#N/A</definedName>
    <definedName name="uppdateratid2_18_50">#N/A</definedName>
    <definedName name="uppdateratid2_19">#N/A</definedName>
    <definedName name="uppdateratid2_19_50">#N/A</definedName>
    <definedName name="uppdateratid2_20">#N/A</definedName>
    <definedName name="uppdateratid2_20_50">#N/A</definedName>
    <definedName name="uppdateratid2_21">#N/A</definedName>
    <definedName name="uppdateratid2_21_50">#N/A</definedName>
    <definedName name="uppdateratid2_22">#N/A</definedName>
    <definedName name="uppdateratid2_22_50">#N/A</definedName>
    <definedName name="uppdateratid2_23">#N/A</definedName>
    <definedName name="uppdateratid2_23_50">#N/A</definedName>
    <definedName name="uppdateratid2_24">#N/A</definedName>
    <definedName name="uppdateratid2_24_50">#N/A</definedName>
    <definedName name="uppdateratid2_3">#N/A</definedName>
    <definedName name="uppdateratid2_3_50">#N/A</definedName>
    <definedName name="uppdateratid2_39">#N/A</definedName>
    <definedName name="uppdateratid2_39_50">#N/A</definedName>
    <definedName name="uppdateratid2_41">#N/A</definedName>
    <definedName name="uppdateratid2_41_50">#N/A</definedName>
    <definedName name="uppdateratid2_50">#N/A</definedName>
    <definedName name="uppdateravd1">#N/A</definedName>
    <definedName name="uppdateravd1_1">#N/A</definedName>
    <definedName name="uppdateravd1_11">#N/A</definedName>
    <definedName name="uppdateravd1_11_50">#N/A</definedName>
    <definedName name="uppdateravd1_12">#N/A</definedName>
    <definedName name="uppdateravd1_12_50">#N/A</definedName>
    <definedName name="uppdateravd1_13">#N/A</definedName>
    <definedName name="uppdateravd1_13_50">#N/A</definedName>
    <definedName name="uppdateravd1_14">#N/A</definedName>
    <definedName name="uppdateravd1_14_50">#N/A</definedName>
    <definedName name="uppdateravd1_15">#N/A</definedName>
    <definedName name="uppdateravd1_15_50">#N/A</definedName>
    <definedName name="uppdateravd1_16">#N/A</definedName>
    <definedName name="uppdateravd1_16_50">#N/A</definedName>
    <definedName name="uppdateravd1_18">#N/A</definedName>
    <definedName name="uppdateravd1_18_50">#N/A</definedName>
    <definedName name="uppdateravd1_19">#N/A</definedName>
    <definedName name="uppdateravd1_19_50">#N/A</definedName>
    <definedName name="uppdateravd1_20">#N/A</definedName>
    <definedName name="uppdateravd1_20_50">#N/A</definedName>
    <definedName name="uppdateravd1_21">#N/A</definedName>
    <definedName name="uppdateravd1_21_50">#N/A</definedName>
    <definedName name="uppdateravd1_22">#N/A</definedName>
    <definedName name="uppdateravd1_22_50">#N/A</definedName>
    <definedName name="uppdateravd1_23">#N/A</definedName>
    <definedName name="uppdateravd1_23_50">#N/A</definedName>
    <definedName name="uppdateravd1_24">#N/A</definedName>
    <definedName name="uppdateravd1_24_50">#N/A</definedName>
    <definedName name="uppdateravd1_3">#N/A</definedName>
    <definedName name="uppdateravd1_3_50">#N/A</definedName>
    <definedName name="uppdateravd1_39">#N/A</definedName>
    <definedName name="uppdateravd1_39_50">#N/A</definedName>
    <definedName name="uppdateravd1_41">#N/A</definedName>
    <definedName name="uppdateravd1_41_50">#N/A</definedName>
    <definedName name="uppdateravd1_50">#N/A</definedName>
    <definedName name="uppdateravd2">#N/A</definedName>
    <definedName name="uppdateravd2_1">#N/A</definedName>
    <definedName name="uppdateravd2_11">#N/A</definedName>
    <definedName name="uppdateravd2_11_50">#N/A</definedName>
    <definedName name="uppdateravd2_12">#N/A</definedName>
    <definedName name="uppdateravd2_12_50">#N/A</definedName>
    <definedName name="uppdateravd2_13">#N/A</definedName>
    <definedName name="uppdateravd2_13_50">#N/A</definedName>
    <definedName name="uppdateravd2_14">#N/A</definedName>
    <definedName name="uppdateravd2_14_50">#N/A</definedName>
    <definedName name="uppdateravd2_15">#N/A</definedName>
    <definedName name="uppdateravd2_15_50">#N/A</definedName>
    <definedName name="uppdateravd2_16">#N/A</definedName>
    <definedName name="uppdateravd2_16_50">#N/A</definedName>
    <definedName name="uppdateravd2_18">#N/A</definedName>
    <definedName name="uppdateravd2_18_50">#N/A</definedName>
    <definedName name="uppdateravd2_19">#N/A</definedName>
    <definedName name="uppdateravd2_19_50">#N/A</definedName>
    <definedName name="uppdateravd2_20">#N/A</definedName>
    <definedName name="uppdateravd2_20_50">#N/A</definedName>
    <definedName name="uppdateravd2_21">#N/A</definedName>
    <definedName name="uppdateravd2_21_50">#N/A</definedName>
    <definedName name="uppdateravd2_22">#N/A</definedName>
    <definedName name="uppdateravd2_22_50">#N/A</definedName>
    <definedName name="uppdateravd2_23">#N/A</definedName>
    <definedName name="uppdateravd2_23_50">#N/A</definedName>
    <definedName name="uppdateravd2_24">#N/A</definedName>
    <definedName name="uppdateravd2_24_50">#N/A</definedName>
    <definedName name="uppdateravd2_3">#N/A</definedName>
    <definedName name="uppdateravd2_3_50">#N/A</definedName>
    <definedName name="uppdateravd2_39">#N/A</definedName>
    <definedName name="uppdateravd2_39_50">#N/A</definedName>
    <definedName name="uppdateravd2_41">#N/A</definedName>
    <definedName name="uppdateravd2_41_50">#N/A</definedName>
    <definedName name="uppdateravd2_50">#N/A</definedName>
    <definedName name="uppdateravecka_1">#N/A</definedName>
    <definedName name="uppdateravecka_1_1">#N/A</definedName>
    <definedName name="uppdateravecka_1_11">#N/A</definedName>
    <definedName name="uppdateravecka_1_11_50">#N/A</definedName>
    <definedName name="uppdateravecka_1_12">#N/A</definedName>
    <definedName name="uppdateravecka_1_12_50">#N/A</definedName>
    <definedName name="uppdateravecka_1_13">#N/A</definedName>
    <definedName name="uppdateravecka_1_13_50">#N/A</definedName>
    <definedName name="uppdateravecka_1_14">#N/A</definedName>
    <definedName name="uppdateravecka_1_14_50">#N/A</definedName>
    <definedName name="uppdateravecka_1_15">#N/A</definedName>
    <definedName name="uppdateravecka_1_15_50">#N/A</definedName>
    <definedName name="uppdateravecka_1_16">#N/A</definedName>
    <definedName name="uppdateravecka_1_16_50">#N/A</definedName>
    <definedName name="uppdateravecka_1_18">#N/A</definedName>
    <definedName name="uppdateravecka_1_18_50">#N/A</definedName>
    <definedName name="uppdateravecka_1_19">#N/A</definedName>
    <definedName name="uppdateravecka_1_19_50">#N/A</definedName>
    <definedName name="uppdateravecka_1_20">#N/A</definedName>
    <definedName name="uppdateravecka_1_20_50">#N/A</definedName>
    <definedName name="uppdateravecka_1_21">#N/A</definedName>
    <definedName name="uppdateravecka_1_21_50">#N/A</definedName>
    <definedName name="uppdateravecka_1_22">#N/A</definedName>
    <definedName name="uppdateravecka_1_22_50">#N/A</definedName>
    <definedName name="uppdateravecka_1_23">#N/A</definedName>
    <definedName name="uppdateravecka_1_23_50">#N/A</definedName>
    <definedName name="uppdateravecka_1_24">#N/A</definedName>
    <definedName name="uppdateravecka_1_24_50">#N/A</definedName>
    <definedName name="uppdateravecka_1_3">#N/A</definedName>
    <definedName name="uppdateravecka_1_3_50">#N/A</definedName>
    <definedName name="uppdateravecka_1_39">#N/A</definedName>
    <definedName name="uppdateravecka_1_39_50">#N/A</definedName>
    <definedName name="uppdateravecka_1_41">#N/A</definedName>
    <definedName name="uppdateravecka_1_41_50">#N/A</definedName>
    <definedName name="uppdateravecka_1_50">#N/A</definedName>
    <definedName name="uppdateravecka_2">#N/A</definedName>
    <definedName name="uppdateravecka_2_1">#N/A</definedName>
    <definedName name="uppdateravecka_2_11">#N/A</definedName>
    <definedName name="uppdateravecka_2_11_50">#N/A</definedName>
    <definedName name="uppdateravecka_2_12">#N/A</definedName>
    <definedName name="uppdateravecka_2_12_50">#N/A</definedName>
    <definedName name="uppdateravecka_2_13">#N/A</definedName>
    <definedName name="uppdateravecka_2_13_50">#N/A</definedName>
    <definedName name="uppdateravecka_2_14">#N/A</definedName>
    <definedName name="uppdateravecka_2_14_50">#N/A</definedName>
    <definedName name="uppdateravecka_2_15">#N/A</definedName>
    <definedName name="uppdateravecka_2_15_50">#N/A</definedName>
    <definedName name="uppdateravecka_2_16">#N/A</definedName>
    <definedName name="uppdateravecka_2_16_50">#N/A</definedName>
    <definedName name="uppdateravecka_2_18">#N/A</definedName>
    <definedName name="uppdateravecka_2_18_50">#N/A</definedName>
    <definedName name="uppdateravecka_2_19">#N/A</definedName>
    <definedName name="uppdateravecka_2_19_50">#N/A</definedName>
    <definedName name="uppdateravecka_2_20">#N/A</definedName>
    <definedName name="uppdateravecka_2_20_50">#N/A</definedName>
    <definedName name="uppdateravecka_2_21">#N/A</definedName>
    <definedName name="uppdateravecka_2_21_50">#N/A</definedName>
    <definedName name="uppdateravecka_2_22">#N/A</definedName>
    <definedName name="uppdateravecka_2_22_50">#N/A</definedName>
    <definedName name="uppdateravecka_2_23">#N/A</definedName>
    <definedName name="uppdateravecka_2_23_50">#N/A</definedName>
    <definedName name="uppdateravecka_2_24">#N/A</definedName>
    <definedName name="uppdateravecka_2_24_50">#N/A</definedName>
    <definedName name="uppdateravecka_2_3">#N/A</definedName>
    <definedName name="uppdateravecka_2_3_50">#N/A</definedName>
    <definedName name="uppdateravecka_2_39">#N/A</definedName>
    <definedName name="uppdateravecka_2_39_50">#N/A</definedName>
    <definedName name="uppdateravecka_2_41">#N/A</definedName>
    <definedName name="uppdateravecka_2_41_50">#N/A</definedName>
    <definedName name="uppdateravecka_2_50">#N/A</definedName>
    <definedName name="uppdateravecka1">#N/A</definedName>
    <definedName name="uppdateravecka1_1">#N/A</definedName>
    <definedName name="uppdateravecka1_11">#N/A</definedName>
    <definedName name="uppdateravecka1_11_50">#N/A</definedName>
    <definedName name="uppdateravecka1_12">#N/A</definedName>
    <definedName name="uppdateravecka1_12_50">#N/A</definedName>
    <definedName name="uppdateravecka1_13">#N/A</definedName>
    <definedName name="uppdateravecka1_13_50">#N/A</definedName>
    <definedName name="uppdateravecka1_14">#N/A</definedName>
    <definedName name="uppdateravecka1_14_50">#N/A</definedName>
    <definedName name="uppdateravecka1_15">#N/A</definedName>
    <definedName name="uppdateravecka1_15_50">#N/A</definedName>
    <definedName name="uppdateravecka1_16">#N/A</definedName>
    <definedName name="uppdateravecka1_16_50">#N/A</definedName>
    <definedName name="uppdateravecka1_18">#N/A</definedName>
    <definedName name="uppdateravecka1_18_50">#N/A</definedName>
    <definedName name="uppdateravecka1_19">#N/A</definedName>
    <definedName name="uppdateravecka1_19_50">#N/A</definedName>
    <definedName name="uppdateravecka1_20">#N/A</definedName>
    <definedName name="uppdateravecka1_20_50">#N/A</definedName>
    <definedName name="uppdateravecka1_21">#N/A</definedName>
    <definedName name="uppdateravecka1_21_50">#N/A</definedName>
    <definedName name="uppdateravecka1_22">#N/A</definedName>
    <definedName name="uppdateravecka1_22_50">#N/A</definedName>
    <definedName name="uppdateravecka1_23">#N/A</definedName>
    <definedName name="uppdateravecka1_23_50">#N/A</definedName>
    <definedName name="uppdateravecka1_24">#N/A</definedName>
    <definedName name="uppdateravecka1_24_50">#N/A</definedName>
    <definedName name="uppdateravecka1_3">#N/A</definedName>
    <definedName name="uppdateravecka1_3_50">#N/A</definedName>
    <definedName name="uppdateravecka1_39">#N/A</definedName>
    <definedName name="uppdateravecka1_39_50">#N/A</definedName>
    <definedName name="uppdateravecka1_41">#N/A</definedName>
    <definedName name="uppdateravecka1_41_50">#N/A</definedName>
    <definedName name="uppdateravecka1_50">#N/A</definedName>
    <definedName name="uppdateravecka2">#N/A</definedName>
    <definedName name="uppdateravecka2_1">#N/A</definedName>
    <definedName name="uppdateravecka2_11">#N/A</definedName>
    <definedName name="uppdateravecka2_11_50">#N/A</definedName>
    <definedName name="uppdateravecka2_12">#N/A</definedName>
    <definedName name="uppdateravecka2_12_50">#N/A</definedName>
    <definedName name="uppdateravecka2_13">#N/A</definedName>
    <definedName name="uppdateravecka2_13_50">#N/A</definedName>
    <definedName name="uppdateravecka2_14">#N/A</definedName>
    <definedName name="uppdateravecka2_14_50">#N/A</definedName>
    <definedName name="uppdateravecka2_15">#N/A</definedName>
    <definedName name="uppdateravecka2_15_50">#N/A</definedName>
    <definedName name="uppdateravecka2_16">#N/A</definedName>
    <definedName name="uppdateravecka2_16_50">#N/A</definedName>
    <definedName name="uppdateravecka2_18">#N/A</definedName>
    <definedName name="uppdateravecka2_18_50">#N/A</definedName>
    <definedName name="uppdateravecka2_19">#N/A</definedName>
    <definedName name="uppdateravecka2_19_50">#N/A</definedName>
    <definedName name="uppdateravecka2_20">#N/A</definedName>
    <definedName name="uppdateravecka2_20_50">#N/A</definedName>
    <definedName name="uppdateravecka2_21">#N/A</definedName>
    <definedName name="uppdateravecka2_21_50">#N/A</definedName>
    <definedName name="uppdateravecka2_22">#N/A</definedName>
    <definedName name="uppdateravecka2_22_50">#N/A</definedName>
    <definedName name="uppdateravecka2_23">#N/A</definedName>
    <definedName name="uppdateravecka2_23_50">#N/A</definedName>
    <definedName name="uppdateravecka2_24">#N/A</definedName>
    <definedName name="uppdateravecka2_24_50">#N/A</definedName>
    <definedName name="uppdateravecka2_3">#N/A</definedName>
    <definedName name="uppdateravecka2_3_50">#N/A</definedName>
    <definedName name="uppdateravecka2_39">#N/A</definedName>
    <definedName name="uppdateravecka2_39_50">#N/A</definedName>
    <definedName name="uppdateravecka2_41">#N/A</definedName>
    <definedName name="uppdateravecka2_41_50">#N/A</definedName>
    <definedName name="uppdateravecka2_50">#N/A</definedName>
    <definedName name="uppdateravt1">#N/A</definedName>
    <definedName name="uppdateravt1_1">#N/A</definedName>
    <definedName name="uppdateravt1_11">#N/A</definedName>
    <definedName name="uppdateravt1_11_50">#N/A</definedName>
    <definedName name="uppdateravt1_12">#N/A</definedName>
    <definedName name="uppdateravt1_12_50">#N/A</definedName>
    <definedName name="uppdateravt1_13">#N/A</definedName>
    <definedName name="uppdateravt1_13_50">#N/A</definedName>
    <definedName name="uppdateravt1_14">#N/A</definedName>
    <definedName name="uppdateravt1_14_50">#N/A</definedName>
    <definedName name="uppdateravt1_15">#N/A</definedName>
    <definedName name="uppdateravt1_15_50">#N/A</definedName>
    <definedName name="uppdateravt1_16">#N/A</definedName>
    <definedName name="uppdateravt1_16_50">#N/A</definedName>
    <definedName name="uppdateravt1_18">#N/A</definedName>
    <definedName name="uppdateravt1_18_50">#N/A</definedName>
    <definedName name="uppdateravt1_19">#N/A</definedName>
    <definedName name="uppdateravt1_19_50">#N/A</definedName>
    <definedName name="uppdateravt1_20">#N/A</definedName>
    <definedName name="uppdateravt1_20_50">#N/A</definedName>
    <definedName name="uppdateravt1_21">#N/A</definedName>
    <definedName name="uppdateravt1_21_50">#N/A</definedName>
    <definedName name="uppdateravt1_22">#N/A</definedName>
    <definedName name="uppdateravt1_22_50">#N/A</definedName>
    <definedName name="uppdateravt1_23">#N/A</definedName>
    <definedName name="uppdateravt1_23_50">#N/A</definedName>
    <definedName name="uppdateravt1_24">#N/A</definedName>
    <definedName name="uppdateravt1_24_50">#N/A</definedName>
    <definedName name="uppdateravt1_3">#N/A</definedName>
    <definedName name="uppdateravt1_3_50">#N/A</definedName>
    <definedName name="uppdateravt1_39">#N/A</definedName>
    <definedName name="uppdateravt1_39_50">#N/A</definedName>
    <definedName name="uppdateravt1_41">#N/A</definedName>
    <definedName name="uppdateravt1_41_50">#N/A</definedName>
    <definedName name="uppdateravt1_50">#N/A</definedName>
    <definedName name="uppdateravt2">#N/A</definedName>
    <definedName name="uppdateravt2_1">#N/A</definedName>
    <definedName name="uppdateravt2_11">#N/A</definedName>
    <definedName name="uppdateravt2_11_50">#N/A</definedName>
    <definedName name="uppdateravt2_12">#N/A</definedName>
    <definedName name="uppdateravt2_12_50">#N/A</definedName>
    <definedName name="uppdateravt2_13">#N/A</definedName>
    <definedName name="uppdateravt2_13_50">#N/A</definedName>
    <definedName name="uppdateravt2_14">#N/A</definedName>
    <definedName name="uppdateravt2_14_50">#N/A</definedName>
    <definedName name="uppdateravt2_15">#N/A</definedName>
    <definedName name="uppdateravt2_15_50">#N/A</definedName>
    <definedName name="uppdateravt2_16">#N/A</definedName>
    <definedName name="uppdateravt2_16_50">#N/A</definedName>
    <definedName name="uppdateravt2_18">#N/A</definedName>
    <definedName name="uppdateravt2_18_50">#N/A</definedName>
    <definedName name="uppdateravt2_19">#N/A</definedName>
    <definedName name="uppdateravt2_19_50">#N/A</definedName>
    <definedName name="uppdateravt2_20">#N/A</definedName>
    <definedName name="uppdateravt2_20_50">#N/A</definedName>
    <definedName name="uppdateravt2_21">#N/A</definedName>
    <definedName name="uppdateravt2_21_50">#N/A</definedName>
    <definedName name="uppdateravt2_22">#N/A</definedName>
    <definedName name="uppdateravt2_22_50">#N/A</definedName>
    <definedName name="uppdateravt2_23">#N/A</definedName>
    <definedName name="uppdateravt2_23_50">#N/A</definedName>
    <definedName name="uppdateravt2_24">#N/A</definedName>
    <definedName name="uppdateravt2_24_50">#N/A</definedName>
    <definedName name="uppdateravt2_3">#N/A</definedName>
    <definedName name="uppdateravt2_3_50">#N/A</definedName>
    <definedName name="uppdateravt2_39">#N/A</definedName>
    <definedName name="uppdateravt2_39_50">#N/A</definedName>
    <definedName name="uppdateravt2_41">#N/A</definedName>
    <definedName name="uppdateravt2_41_50">#N/A</definedName>
    <definedName name="uppdateravt2_50">#N/A</definedName>
    <definedName name="uppdateravv1">#N/A</definedName>
    <definedName name="uppdateravv1_1">#N/A</definedName>
    <definedName name="uppdateravv1_11">#N/A</definedName>
    <definedName name="uppdateravv1_11_50">#N/A</definedName>
    <definedName name="uppdateravv1_12">#N/A</definedName>
    <definedName name="uppdateravv1_12_50">#N/A</definedName>
    <definedName name="uppdateravv1_13">#N/A</definedName>
    <definedName name="uppdateravv1_13_50">#N/A</definedName>
    <definedName name="uppdateravv1_14">#N/A</definedName>
    <definedName name="uppdateravv1_14_50">#N/A</definedName>
    <definedName name="uppdateravv1_15">#N/A</definedName>
    <definedName name="uppdateravv1_15_50">#N/A</definedName>
    <definedName name="uppdateravv1_16">#N/A</definedName>
    <definedName name="uppdateravv1_16_50">#N/A</definedName>
    <definedName name="uppdateravv1_18">#N/A</definedName>
    <definedName name="uppdateravv1_18_50">#N/A</definedName>
    <definedName name="uppdateravv1_19">#N/A</definedName>
    <definedName name="uppdateravv1_19_50">#N/A</definedName>
    <definedName name="uppdateravv1_20">#N/A</definedName>
    <definedName name="uppdateravv1_20_50">#N/A</definedName>
    <definedName name="uppdateravv1_21">#N/A</definedName>
    <definedName name="uppdateravv1_21_50">#N/A</definedName>
    <definedName name="uppdateravv1_22">#N/A</definedName>
    <definedName name="uppdateravv1_22_50">#N/A</definedName>
    <definedName name="uppdateravv1_23">#N/A</definedName>
    <definedName name="uppdateravv1_23_50">#N/A</definedName>
    <definedName name="uppdateravv1_24">#N/A</definedName>
    <definedName name="uppdateravv1_24_50">#N/A</definedName>
    <definedName name="uppdateravv1_3">#N/A</definedName>
    <definedName name="uppdateravv1_3_50">#N/A</definedName>
    <definedName name="uppdateravv1_39">#N/A</definedName>
    <definedName name="uppdateravv1_39_50">#N/A</definedName>
    <definedName name="uppdateravv1_41">#N/A</definedName>
    <definedName name="uppdateravv1_41_50">#N/A</definedName>
    <definedName name="uppdateravv1_50">#N/A</definedName>
    <definedName name="USD" localSheetId="3">#REF!</definedName>
    <definedName name="USD">#REF!</definedName>
    <definedName name="utkol_1">#N/A</definedName>
    <definedName name="utkol_11">#N/A</definedName>
    <definedName name="utkol_12">#N/A</definedName>
    <definedName name="utkol_13">#N/A</definedName>
    <definedName name="utkol_14">#N/A</definedName>
    <definedName name="utkol_15">#N/A</definedName>
    <definedName name="utkol_18">#N/A</definedName>
    <definedName name="utkol_19">#N/A</definedName>
    <definedName name="utkol_3">#N/A</definedName>
    <definedName name="uzj" localSheetId="3">#REF!</definedName>
    <definedName name="uzj">#REF!</definedName>
    <definedName name="v" hidden="1">{"Valuation - Letter",#N/A,TRUE,"Valuation Summary";"Financial Statements - Letter",#N/A,TRUE,"Results";"Results - Letter",#N/A,TRUE,"Results";"Ratios - Letter",#N/A,TRUE,"Results";"P2 Summary - Letter",#N/A,TRUE,"Results"}</definedName>
    <definedName name="v_1" hidden="1">{"Valuation - Letter",#N/A,TRUE,"Valuation Summary";"Financial Statements - Letter",#N/A,TRUE,"Results";"Results - Letter",#N/A,TRUE,"Results";"Ratios - Letter",#N/A,TRUE,"Results";"P2 Summary - Letter",#N/A,TRUE,"Results"}</definedName>
    <definedName name="v_1_1" hidden="1">{"Valuation - Letter",#N/A,TRUE,"Valuation Summary";"Financial Statements - Letter",#N/A,TRUE,"Results";"Results - Letter",#N/A,TRUE,"Results";"Ratios - Letter",#N/A,TRUE,"Results";"P2 Summary - Letter",#N/A,TRUE,"Results"}</definedName>
    <definedName name="v_1_2" hidden="1">{"Valuation - Letter",#N/A,TRUE,"Valuation Summary";"Financial Statements - Letter",#N/A,TRUE,"Results";"Results - Letter",#N/A,TRUE,"Results";"Ratios - Letter",#N/A,TRUE,"Results";"P2 Summary - Letter",#N/A,TRUE,"Results"}</definedName>
    <definedName name="v_1_3" hidden="1">{"Valuation - Letter",#N/A,TRUE,"Valuation Summary";"Financial Statements - Letter",#N/A,TRUE,"Results";"Results - Letter",#N/A,TRUE,"Results";"Ratios - Letter",#N/A,TRUE,"Results";"P2 Summary - Letter",#N/A,TRUE,"Results"}</definedName>
    <definedName name="v_1_4" hidden="1">{"Valuation - Letter",#N/A,TRUE,"Valuation Summary";"Financial Statements - Letter",#N/A,TRUE,"Results";"Results - Letter",#N/A,TRUE,"Results";"Ratios - Letter",#N/A,TRUE,"Results";"P2 Summary - Letter",#N/A,TRUE,"Results"}</definedName>
    <definedName name="v_2" hidden="1">{"Valuation - Letter",#N/A,TRUE,"Valuation Summary";"Financial Statements - Letter",#N/A,TRUE,"Results";"Results - Letter",#N/A,TRUE,"Results";"Ratios - Letter",#N/A,TRUE,"Results";"P2 Summary - Letter",#N/A,TRUE,"Results"}</definedName>
    <definedName name="v_2_1" hidden="1">{"Valuation - Letter",#N/A,TRUE,"Valuation Summary";"Financial Statements - Letter",#N/A,TRUE,"Results";"Results - Letter",#N/A,TRUE,"Results";"Ratios - Letter",#N/A,TRUE,"Results";"P2 Summary - Letter",#N/A,TRUE,"Results"}</definedName>
    <definedName name="v_2_2" hidden="1">{"Valuation - Letter",#N/A,TRUE,"Valuation Summary";"Financial Statements - Letter",#N/A,TRUE,"Results";"Results - Letter",#N/A,TRUE,"Results";"Ratios - Letter",#N/A,TRUE,"Results";"P2 Summary - Letter",#N/A,TRUE,"Results"}</definedName>
    <definedName name="v_2_3" hidden="1">{"Valuation - Letter",#N/A,TRUE,"Valuation Summary";"Financial Statements - Letter",#N/A,TRUE,"Results";"Results - Letter",#N/A,TRUE,"Results";"Ratios - Letter",#N/A,TRUE,"Results";"P2 Summary - Letter",#N/A,TRUE,"Results"}</definedName>
    <definedName name="v_2_4" hidden="1">{"Valuation - Letter",#N/A,TRUE,"Valuation Summary";"Financial Statements - Letter",#N/A,TRUE,"Results";"Results - Letter",#N/A,TRUE,"Results";"Ratios - Letter",#N/A,TRUE,"Results";"P2 Summary - Letter",#N/A,TRUE,"Results"}</definedName>
    <definedName name="v_3" hidden="1">{"Valuation - Letter",#N/A,TRUE,"Valuation Summary";"Financial Statements - Letter",#N/A,TRUE,"Results";"Results - Letter",#N/A,TRUE,"Results";"Ratios - Letter",#N/A,TRUE,"Results";"P2 Summary - Letter",#N/A,TRUE,"Results"}</definedName>
    <definedName name="v_4" hidden="1">{"Valuation - Letter",#N/A,TRUE,"Valuation Summary";"Financial Statements - Letter",#N/A,TRUE,"Results";"Results - Letter",#N/A,TRUE,"Results";"Ratios - Letter",#N/A,TRUE,"Results";"P2 Summary - Letter",#N/A,TRUE,"Results"}</definedName>
    <definedName name="v_5" hidden="1">{"Valuation - Letter",#N/A,TRUE,"Valuation Summary";"Financial Statements - Letter",#N/A,TRUE,"Results";"Results - Letter",#N/A,TRUE,"Results";"Ratios - Letter",#N/A,TRUE,"Results";"P2 Summary - Letter",#N/A,TRUE,"Results"}</definedName>
    <definedName name="Va">OFFSET(#REF!,0,#REF!,1,12)</definedName>
    <definedName name="val_date">#REF!</definedName>
    <definedName name="val_dateCZ">#REF!</definedName>
    <definedName name="ValidationMinimum">#REF!</definedName>
    <definedName name="value">3</definedName>
    <definedName name="Values" localSheetId="10">'311_315'!#REF!</definedName>
    <definedName name="Values" localSheetId="9">#REF!</definedName>
    <definedName name="Values" localSheetId="4">#REF!</definedName>
    <definedName name="Values" localSheetId="3">#REF!</definedName>
    <definedName name="Values">#REF!</definedName>
    <definedName name="Values_Entered">IF(Loan_Amount*Interest_Rate*Loan_Years*Loan_Start&gt;0,1,0)</definedName>
    <definedName name="Values_II" localSheetId="9">#REF!</definedName>
    <definedName name="Values_II" localSheetId="4">#REF!</definedName>
    <definedName name="Values_II">#REF!</definedName>
    <definedName name="ValZvýraznění">'[61]Zřizovací výdaje'!#REF!</definedName>
    <definedName name="Vb">OFFSET(#REF!,0,#REF!,1,12)</definedName>
    <definedName name="Vc">OFFSET(#REF!,0,#REF!,1,12)</definedName>
    <definedName name="Vd">OFFSET(#REF!,0,#REF!,1,12)</definedName>
    <definedName name="Ve">OFFSET(#REF!,0,#REF!,1,12)</definedName>
    <definedName name="Velikost" localSheetId="3">#REF!</definedName>
    <definedName name="Velikost">#REF!</definedName>
    <definedName name="ver">#REF!</definedName>
    <definedName name="versionno">1</definedName>
    <definedName name="Vf">OFFSET(#REF!,0,#REF!,1,12)</definedName>
    <definedName name="vmvmvm_1">#N/A</definedName>
    <definedName name="vmvmvm_12">#N/A</definedName>
    <definedName name="vmvmvm_13">#N/A</definedName>
    <definedName name="vmvmvm_14">#N/A</definedName>
    <definedName name="vmvmvm_15">#N/A</definedName>
    <definedName name="vmvmvm_18">#N/A</definedName>
    <definedName name="vmvmvm_19">#N/A</definedName>
    <definedName name="Vnos_ipiz" localSheetId="9">#REF!,#REF!</definedName>
    <definedName name="Vnos_ipiz" localSheetId="3">#REF!,#REF!</definedName>
    <definedName name="Vnos_ipiz">#REF!,#REF!</definedName>
    <definedName name="vnos_zav_tek" localSheetId="9">#REF!</definedName>
    <definedName name="vnos_zav_tek">#REF!</definedName>
    <definedName name="Vodja_družbe" localSheetId="3">#REF!</definedName>
    <definedName name="Vodja_družbe">#REF!</definedName>
    <definedName name="Vodorovné_konstrukce">#REF!</definedName>
    <definedName name="VRN">#REF!</definedName>
    <definedName name="VRNKc">#REF!</definedName>
    <definedName name="VRNnazev">#REF!</definedName>
    <definedName name="VRNproc">#REF!</definedName>
    <definedName name="VRNzakl">#REF!</definedName>
    <definedName name="vsota_pretekli_pod">#REF!</definedName>
    <definedName name="vu_vyhl">[54]vú!$R$13</definedName>
    <definedName name="vv" localSheetId="3">#REF!</definedName>
    <definedName name="vv">#REF!</definedName>
    <definedName name="výchozí_rok" localSheetId="10">'311_315'!#REF!</definedName>
    <definedName name="výchozí_rok" localSheetId="9">'Amortizační stupnice-mov.vě'!#REF!</definedName>
    <definedName name="výchozí_rok" localSheetId="11">#REF!</definedName>
    <definedName name="výchozí_rok" localSheetId="4">#REF!</definedName>
    <definedName name="výchozí_rok" localSheetId="3">'[62]8 Rozvaha'!$C$4</definedName>
    <definedName name="výchozí_rok">#REF!</definedName>
    <definedName name="výkony">'[63]Plán VZZ'!#REF!</definedName>
    <definedName name="Výnos">#REF!</definedName>
    <definedName name="Výnos2">#REF!</definedName>
    <definedName name="výnosy">#REF!</definedName>
    <definedName name="výsl_AAA" localSheetId="9">#REF!</definedName>
    <definedName name="výsl_AAA">#REF!</definedName>
    <definedName name="výsl_AG" localSheetId="9">#REF!</definedName>
    <definedName name="výsl_AG">#REF!</definedName>
    <definedName name="výsl_ASKO" localSheetId="9">#REF!</definedName>
    <definedName name="výsl_ASKO">#REF!</definedName>
    <definedName name="výsl_AUTOAS" localSheetId="10">'311_315'!#REF!</definedName>
    <definedName name="výsl_AUTOAS" localSheetId="9">'Amortizační stupnice-mov.vě'!#REF!</definedName>
    <definedName name="výsl_AUTOAS" localSheetId="11">#REF!</definedName>
    <definedName name="výsl_AUTOAS" localSheetId="4">#REF!</definedName>
    <definedName name="výsl_AUTOAS" localSheetId="3">[64]AUTOAS!$A:$IV</definedName>
    <definedName name="výsl_AUTOAS">#REF!</definedName>
    <definedName name="výsl_CI" localSheetId="9">#REF!</definedName>
    <definedName name="výsl_CI">#REF!</definedName>
    <definedName name="výsl_EAS" localSheetId="9">#REF!</definedName>
    <definedName name="výsl_EAS">#REF!</definedName>
    <definedName name="výsl_GA" localSheetId="9">#REF!</definedName>
    <definedName name="výsl_GA">#REF!</definedName>
    <definedName name="Vysl_HK">#REF!</definedName>
    <definedName name="výsl_KK" localSheetId="9">#REF!</definedName>
    <definedName name="výsl_KK">#REF!</definedName>
    <definedName name="výsl_MA" localSheetId="10">'311_315'!#REF!</definedName>
    <definedName name="výsl_MA" localSheetId="9">'Amortizační stupnice-mov.vě'!#REF!</definedName>
    <definedName name="výsl_MA" localSheetId="11">#REF!</definedName>
    <definedName name="výsl_MA" localSheetId="4">#REF!</definedName>
    <definedName name="výsl_MA" localSheetId="3">[65]výsl_MA!$A:$IV</definedName>
    <definedName name="výsl_MA">#REF!</definedName>
    <definedName name="Vysl_min_HK">#REF!</definedName>
    <definedName name="Vysl_pln_rad">#REF!</definedName>
    <definedName name="výsl_SEC" localSheetId="9">#REF!</definedName>
    <definedName name="výsl_SEC">#REF!</definedName>
    <definedName name="výsl_SLOVAK" localSheetId="10">'311_315'!#REF!</definedName>
    <definedName name="výsl_SLOVAK" localSheetId="9">'Amortizační stupnice-mov.vě'!#REF!</definedName>
    <definedName name="výsl_SLOVAK" localSheetId="11">#REF!</definedName>
    <definedName name="výsl_SLOVAK" localSheetId="4">#REF!</definedName>
    <definedName name="výsl_SLOVAK" localSheetId="3">[66]SLOVAK!$A:$IV</definedName>
    <definedName name="výsl_SLOVAK">#REF!</definedName>
    <definedName name="Vysl_zkr_rad">#REF!</definedName>
    <definedName name="w" localSheetId="10" hidden="1">{"glc1",#N/A,FALSE,"GLC";"glc2",#N/A,FALSE,"GLC";"glc3",#N/A,FALSE,"GLC";"glc4",#N/A,FALSE,"GLC";"glc5",#N/A,FALSE,"GLC"}</definedName>
    <definedName name="w" localSheetId="9" hidden="1">{"glc1",#N/A,FALSE,"GLC";"glc2",#N/A,FALSE,"GLC";"glc3",#N/A,FALSE,"GLC";"glc4",#N/A,FALSE,"GLC";"glc5",#N/A,FALSE,"GLC"}</definedName>
    <definedName name="w" localSheetId="11" hidden="1">{"glc1",#N/A,FALSE,"GLC";"glc2",#N/A,FALSE,"GLC";"glc3",#N/A,FALSE,"GLC";"glc4",#N/A,FALSE,"GLC";"glc5",#N/A,FALSE,"GLC"}</definedName>
    <definedName name="w" localSheetId="3" hidden="1">{"glc1",#N/A,FALSE,"GLC";"glc2",#N/A,FALSE,"GLC";"glc3",#N/A,FALSE,"GLC";"glc4",#N/A,FALSE,"GLC";"glc5",#N/A,FALSE,"GLC"}</definedName>
    <definedName name="w" hidden="1">{"glc1",#N/A,FALSE,"GLC";"glc2",#N/A,FALSE,"GLC";"glc3",#N/A,FALSE,"GLC";"glc4",#N/A,FALSE,"GLC";"glc5",#N/A,FALSE,"GLC"}</definedName>
    <definedName name="wčř" localSheetId="3">#REF!</definedName>
    <definedName name="wčř">#REF!</definedName>
    <definedName name="wrn" localSheetId="10" hidden="1">{"glc1",#N/A,FALSE,"GLC";"glc2",#N/A,FALSE,"GLC";"glc3",#N/A,FALSE,"GLC";"glc4",#N/A,FALSE,"GLC";"glc5",#N/A,FALSE,"GLC"}</definedName>
    <definedName name="wrn" localSheetId="9" hidden="1">{"glc1",#N/A,FALSE,"GLC";"glc2",#N/A,FALSE,"GLC";"glc3",#N/A,FALSE,"GLC";"glc4",#N/A,FALSE,"GLC";"glc5",#N/A,FALSE,"GLC"}</definedName>
    <definedName name="wrn" localSheetId="11" hidden="1">{"glc1",#N/A,FALSE,"GLC";"glc2",#N/A,FALSE,"GLC";"glc3",#N/A,FALSE,"GLC";"glc4",#N/A,FALSE,"GLC";"glc5",#N/A,FALSE,"GLC"}</definedName>
    <definedName name="wrn" localSheetId="3" hidden="1">{"glc1",#N/A,FALSE,"GLC";"glc2",#N/A,FALSE,"GLC";"glc3",#N/A,FALSE,"GLC";"glc4",#N/A,FALSE,"GLC";"glc5",#N/A,FALSE,"GLC"}</definedName>
    <definedName name="wrn" hidden="1">{"glc1",#N/A,FALSE,"GLC";"glc2",#N/A,FALSE,"GLC";"glc3",#N/A,FALSE,"GLC";"glc4",#N/A,FALSE,"GLC";"glc5",#N/A,FALSE,"GLC"}</definedName>
    <definedName name="wrn.aa." localSheetId="10" hidden="1">{#N/A,#N/A,FALSE,"A";#N/A,#N/A,FALSE,"List1";#N/A,#N/A,FALSE,"List2"}</definedName>
    <definedName name="wrn.aa." localSheetId="9" hidden="1">{#N/A,#N/A,FALSE,"A";#N/A,#N/A,FALSE,"List1";#N/A,#N/A,FALSE,"List2"}</definedName>
    <definedName name="wrn.aa." localSheetId="11" hidden="1">{#N/A,#N/A,FALSE,"A";#N/A,#N/A,FALSE,"List1";#N/A,#N/A,FALSE,"List2"}</definedName>
    <definedName name="wrn.aa." localSheetId="3" hidden="1">{#N/A,#N/A,FALSE,"A";#N/A,#N/A,FALSE,"List1";#N/A,#N/A,FALSE,"List2"}</definedName>
    <definedName name="wrn.aa." hidden="1">{#N/A,#N/A,FALSE,"A";#N/A,#N/A,FALSE,"List1";#N/A,#N/A,FALSE,"List2"}</definedName>
    <definedName name="wrn.aa._2" localSheetId="10" hidden="1">{#N/A,#N/A,FALSE,"A";#N/A,#N/A,FALSE,"List1";#N/A,#N/A,FALSE,"List2"}</definedName>
    <definedName name="wrn.aa._2" localSheetId="9" hidden="1">{#N/A,#N/A,FALSE,"A";#N/A,#N/A,FALSE,"List1";#N/A,#N/A,FALSE,"List2"}</definedName>
    <definedName name="wrn.aa._2" localSheetId="11" hidden="1">{#N/A,#N/A,FALSE,"A";#N/A,#N/A,FALSE,"List1";#N/A,#N/A,FALSE,"List2"}</definedName>
    <definedName name="wrn.aa._2" localSheetId="3" hidden="1">{#N/A,#N/A,FALSE,"A";#N/A,#N/A,FALSE,"List1";#N/A,#N/A,FALSE,"List2"}</definedName>
    <definedName name="wrn.aa._2" hidden="1">{#N/A,#N/A,FALSE,"A";#N/A,#N/A,FALSE,"List1";#N/A,#N/A,FALSE,"List2"}</definedName>
    <definedName name="wrn.aa._3" localSheetId="10" hidden="1">{#N/A,#N/A,FALSE,"A";#N/A,#N/A,FALSE,"List1";#N/A,#N/A,FALSE,"List2"}</definedName>
    <definedName name="wrn.aa._3" localSheetId="9" hidden="1">{#N/A,#N/A,FALSE,"A";#N/A,#N/A,FALSE,"List1";#N/A,#N/A,FALSE,"List2"}</definedName>
    <definedName name="wrn.aa._3" localSheetId="11" hidden="1">{#N/A,#N/A,FALSE,"A";#N/A,#N/A,FALSE,"List1";#N/A,#N/A,FALSE,"List2"}</definedName>
    <definedName name="wrn.aa._3" localSheetId="3" hidden="1">{#N/A,#N/A,FALSE,"A";#N/A,#N/A,FALSE,"List1";#N/A,#N/A,FALSE,"List2"}</definedName>
    <definedName name="wrn.aa._3" hidden="1">{#N/A,#N/A,FALSE,"A";#N/A,#N/A,FALSE,"List1";#N/A,#N/A,FALSE,"List2"}</definedName>
    <definedName name="wrn.aa._4" localSheetId="10" hidden="1">{#N/A,#N/A,FALSE,"A";#N/A,#N/A,FALSE,"List1";#N/A,#N/A,FALSE,"List2"}</definedName>
    <definedName name="wrn.aa._4" localSheetId="9" hidden="1">{#N/A,#N/A,FALSE,"A";#N/A,#N/A,FALSE,"List1";#N/A,#N/A,FALSE,"List2"}</definedName>
    <definedName name="wrn.aa._4" localSheetId="11" hidden="1">{#N/A,#N/A,FALSE,"A";#N/A,#N/A,FALSE,"List1";#N/A,#N/A,FALSE,"List2"}</definedName>
    <definedName name="wrn.aa._4" localSheetId="3" hidden="1">{#N/A,#N/A,FALSE,"A";#N/A,#N/A,FALSE,"List1";#N/A,#N/A,FALSE,"List2"}</definedName>
    <definedName name="wrn.aa._4" hidden="1">{#N/A,#N/A,FALSE,"A";#N/A,#N/A,FALSE,"List1";#N/A,#N/A,FALSE,"List2"}</definedName>
    <definedName name="wrn.aa._5" localSheetId="10" hidden="1">{#N/A,#N/A,FALSE,"A";#N/A,#N/A,FALSE,"List1";#N/A,#N/A,FALSE,"List2"}</definedName>
    <definedName name="wrn.aa._5" localSheetId="9" hidden="1">{#N/A,#N/A,FALSE,"A";#N/A,#N/A,FALSE,"List1";#N/A,#N/A,FALSE,"List2"}</definedName>
    <definedName name="wrn.aa._5" localSheetId="11" hidden="1">{#N/A,#N/A,FALSE,"A";#N/A,#N/A,FALSE,"List1";#N/A,#N/A,FALSE,"List2"}</definedName>
    <definedName name="wrn.aa._5" localSheetId="3" hidden="1">{#N/A,#N/A,FALSE,"A";#N/A,#N/A,FALSE,"List1";#N/A,#N/A,FALSE,"List2"}</definedName>
    <definedName name="wrn.aa._5" hidden="1">{#N/A,#N/A,FALSE,"A";#N/A,#N/A,FALSE,"List1";#N/A,#N/A,FALSE,"List2"}</definedName>
    <definedName name="wrn.Aging._.and._.Trend._.Analysis." localSheetId="10"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1_1" hidden="1">{#N/A,#N/A,FALSE,"Aging Summary";#N/A,#N/A,FALSE,"Ratio Analysis";#N/A,#N/A,FALSE,"Test 120 Day Accts";#N/A,#N/A,FALSE,"Tickmarks"}</definedName>
    <definedName name="wrn.Aging._.and._.Trend._.Analysis._1_2" hidden="1">{#N/A,#N/A,FALSE,"Aging Summary";#N/A,#N/A,FALSE,"Ratio Analysis";#N/A,#N/A,FALSE,"Test 120 Day Accts";#N/A,#N/A,FALSE,"Tickmarks"}</definedName>
    <definedName name="wrn.Aging._.and._.Trend._.Analysis._1_3" hidden="1">{#N/A,#N/A,FALSE,"Aging Summary";#N/A,#N/A,FALSE,"Ratio Analysis";#N/A,#N/A,FALSE,"Test 120 Day Accts";#N/A,#N/A,FALSE,"Tickmarks"}</definedName>
    <definedName name="wrn.Aging._.and._.Trend._.Analysis._1_4" hidden="1">{#N/A,#N/A,FALSE,"Aging Summary";#N/A,#N/A,FALSE,"Ratio Analysis";#N/A,#N/A,FALSE,"Test 120 Day Accts";#N/A,#N/A,FALSE,"Tickmarks"}</definedName>
    <definedName name="wrn.Aging._.and._.Trend._.Analysis._2" localSheetId="10" hidden="1">{#N/A,#N/A,FALSE,"Aging Summary";#N/A,#N/A,FALSE,"Ratio Analysis";#N/A,#N/A,FALSE,"Test 120 Day Accts";#N/A,#N/A,FALSE,"Tickmarks"}</definedName>
    <definedName name="wrn.Aging._.and._.Trend._.Analysis._2" localSheetId="9" hidden="1">{#N/A,#N/A,FALSE,"Aging Summary";#N/A,#N/A,FALSE,"Ratio Analysis";#N/A,#N/A,FALSE,"Test 120 Day Accts";#N/A,#N/A,FALSE,"Tickmarks"}</definedName>
    <definedName name="wrn.Aging._.and._.Trend._.Analysis._2" localSheetId="11" hidden="1">{#N/A,#N/A,FALSE,"Aging Summary";#N/A,#N/A,FALSE,"Ratio Analysis";#N/A,#N/A,FALSE,"Test 120 Day Accts";#N/A,#N/A,FALSE,"Tickmarks"}</definedName>
    <definedName name="wrn.Aging._.and._.Trend._.Analysis._2" localSheetId="3"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2_1" hidden="1">{#N/A,#N/A,FALSE,"Aging Summary";#N/A,#N/A,FALSE,"Ratio Analysis";#N/A,#N/A,FALSE,"Test 120 Day Accts";#N/A,#N/A,FALSE,"Tickmarks"}</definedName>
    <definedName name="wrn.Aging._.and._.Trend._.Analysis._2_2" hidden="1">{#N/A,#N/A,FALSE,"Aging Summary";#N/A,#N/A,FALSE,"Ratio Analysis";#N/A,#N/A,FALSE,"Test 120 Day Accts";#N/A,#N/A,FALSE,"Tickmarks"}</definedName>
    <definedName name="wrn.Aging._.and._.Trend._.Analysis._2_3" hidden="1">{#N/A,#N/A,FALSE,"Aging Summary";#N/A,#N/A,FALSE,"Ratio Analysis";#N/A,#N/A,FALSE,"Test 120 Day Accts";#N/A,#N/A,FALSE,"Tickmarks"}</definedName>
    <definedName name="wrn.Aging._.and._.Trend._.Analysis._2_4" hidden="1">{#N/A,#N/A,FALSE,"Aging Summary";#N/A,#N/A,FALSE,"Ratio Analysis";#N/A,#N/A,FALSE,"Test 120 Day Accts";#N/A,#N/A,FALSE,"Tickmarks"}</definedName>
    <definedName name="wrn.Aging._.and._.Trend._.Analysis._3" localSheetId="10" hidden="1">{#N/A,#N/A,FALSE,"Aging Summary";#N/A,#N/A,FALSE,"Ratio Analysis";#N/A,#N/A,FALSE,"Test 120 Day Accts";#N/A,#N/A,FALSE,"Tickmarks"}</definedName>
    <definedName name="wrn.Aging._.and._.Trend._.Analysis._3" localSheetId="9" hidden="1">{#N/A,#N/A,FALSE,"Aging Summary";#N/A,#N/A,FALSE,"Ratio Analysis";#N/A,#N/A,FALSE,"Test 120 Day Accts";#N/A,#N/A,FALSE,"Tickmarks"}</definedName>
    <definedName name="wrn.Aging._.and._.Trend._.Analysis._3" localSheetId="11" hidden="1">{#N/A,#N/A,FALSE,"Aging Summary";#N/A,#N/A,FALSE,"Ratio Analysis";#N/A,#N/A,FALSE,"Test 120 Day Accts";#N/A,#N/A,FALSE,"Tickmarks"}</definedName>
    <definedName name="wrn.Aging._.and._.Trend._.Analysis._3" localSheetId="3"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4" localSheetId="10" hidden="1">{#N/A,#N/A,FALSE,"Aging Summary";#N/A,#N/A,FALSE,"Ratio Analysis";#N/A,#N/A,FALSE,"Test 120 Day Accts";#N/A,#N/A,FALSE,"Tickmarks"}</definedName>
    <definedName name="wrn.Aging._.and._.Trend._.Analysis._4" localSheetId="9" hidden="1">{#N/A,#N/A,FALSE,"Aging Summary";#N/A,#N/A,FALSE,"Ratio Analysis";#N/A,#N/A,FALSE,"Test 120 Day Accts";#N/A,#N/A,FALSE,"Tickmarks"}</definedName>
    <definedName name="wrn.Aging._.and._.Trend._.Analysis._4" localSheetId="11" hidden="1">{#N/A,#N/A,FALSE,"Aging Summary";#N/A,#N/A,FALSE,"Ratio Analysis";#N/A,#N/A,FALSE,"Test 120 Day Accts";#N/A,#N/A,FALSE,"Tickmarks"}</definedName>
    <definedName name="wrn.Aging._.and._.Trend._.Analysis._4" localSheetId="3"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Aging._.and._.Trend._.Analysis._5" localSheetId="10" hidden="1">{#N/A,#N/A,FALSE,"Aging Summary";#N/A,#N/A,FALSE,"Ratio Analysis";#N/A,#N/A,FALSE,"Test 120 Day Accts";#N/A,#N/A,FALSE,"Tickmarks"}</definedName>
    <definedName name="wrn.Aging._.and._.Trend._.Analysis._5" localSheetId="9" hidden="1">{#N/A,#N/A,FALSE,"Aging Summary";#N/A,#N/A,FALSE,"Ratio Analysis";#N/A,#N/A,FALSE,"Test 120 Day Accts";#N/A,#N/A,FALSE,"Tickmarks"}</definedName>
    <definedName name="wrn.Aging._.and._.Trend._.Analysis._5" localSheetId="11" hidden="1">{#N/A,#N/A,FALSE,"Aging Summary";#N/A,#N/A,FALSE,"Ratio Analysis";#N/A,#N/A,FALSE,"Test 120 Day Accts";#N/A,#N/A,FALSE,"Tickmarks"}</definedName>
    <definedName name="wrn.Aging._.and._.Trend._.Analysis._5" localSheetId="3" hidden="1">{#N/A,#N/A,FALSE,"Aging Summary";#N/A,#N/A,FALSE,"Ratio Analysis";#N/A,#N/A,FALSE,"Test 120 Day Accts";#N/A,#N/A,FALSE,"Tickmarks"}</definedName>
    <definedName name="wrn.Aging._.and._.Trend._.Analysis._5" hidden="1">{#N/A,#N/A,FALSE,"Aging Summary";#N/A,#N/A,FALSE,"Ratio Analysis";#N/A,#N/A,FALSE,"Test 120 Day Accts";#N/A,#N/A,FALSE,"Tickmarks"}</definedName>
    <definedName name="wrn.ALL." hidden="1">{#N/A,#N/A,FALSE,"INPUTS";#N/A,#N/A,FALSE,"PROFORMA BSHEET";#N/A,#N/A,FALSE,"COMBINED";#N/A,#N/A,FALSE,"ACQUIROR";#N/A,#N/A,FALSE,"TARGET 1";#N/A,#N/A,FALSE,"TARGET 2";#N/A,#N/A,FALSE,"HIGH YIELD";#N/A,#N/A,FALSE,"OVERFUND"}</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1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1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1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1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2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2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2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2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5"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1" hidden="1">{#N/A,#N/A,FALSE,"INPUTS";#N/A,#N/A,FALSE,"PROFORMA BSHEET";#N/A,#N/A,FALSE,"COMBINED";#N/A,#N/A,FALSE,"ACQUIROR";#N/A,#N/A,FALSE,"TARGET 1";#N/A,#N/A,FALSE,"TARGET 2";#N/A,#N/A,FALSE,"HIGH YIELD";#N/A,#N/A,FALSE,"OVERFUND"}</definedName>
    <definedName name="wrn.ALL._1_1" hidden="1">{#N/A,#N/A,FALSE,"INPUTS";#N/A,#N/A,FALSE,"PROFORMA BSHEET";#N/A,#N/A,FALSE,"COMBINED";#N/A,#N/A,FALSE,"ACQUIROR";#N/A,#N/A,FALSE,"TARGET 1";#N/A,#N/A,FALSE,"TARGET 2";#N/A,#N/A,FALSE,"HIGH YIELD";#N/A,#N/A,FALSE,"OVERFUND"}</definedName>
    <definedName name="wrn.ALL._1_2" hidden="1">{#N/A,#N/A,FALSE,"INPUTS";#N/A,#N/A,FALSE,"PROFORMA BSHEET";#N/A,#N/A,FALSE,"COMBINED";#N/A,#N/A,FALSE,"ACQUIROR";#N/A,#N/A,FALSE,"TARGET 1";#N/A,#N/A,FALSE,"TARGET 2";#N/A,#N/A,FALSE,"HIGH YIELD";#N/A,#N/A,FALSE,"OVERFUND"}</definedName>
    <definedName name="wrn.ALL._1_3" hidden="1">{#N/A,#N/A,FALSE,"INPUTS";#N/A,#N/A,FALSE,"PROFORMA BSHEET";#N/A,#N/A,FALSE,"COMBINED";#N/A,#N/A,FALSE,"ACQUIROR";#N/A,#N/A,FALSE,"TARGET 1";#N/A,#N/A,FALSE,"TARGET 2";#N/A,#N/A,FALSE,"HIGH YIELD";#N/A,#N/A,FALSE,"OVERFUND"}</definedName>
    <definedName name="wrn.ALL._1_4" hidden="1">{#N/A,#N/A,FALSE,"INPUTS";#N/A,#N/A,FALSE,"PROFORMA BSHEET";#N/A,#N/A,FALSE,"COMBINED";#N/A,#N/A,FALSE,"ACQUIROR";#N/A,#N/A,FALSE,"TARGET 1";#N/A,#N/A,FALSE,"TARGET 2";#N/A,#N/A,FALSE,"HIGH YIELD";#N/A,#N/A,FALSE,"OVERFUND"}</definedName>
    <definedName name="wrn.ALL._2" hidden="1">{#N/A,#N/A,FALSE,"INPUTS";#N/A,#N/A,FALSE,"PROFORMA BSHEET";#N/A,#N/A,FALSE,"COMBINED";#N/A,#N/A,FALSE,"ACQUIROR";#N/A,#N/A,FALSE,"TARGET 1";#N/A,#N/A,FALSE,"TARGET 2";#N/A,#N/A,FALSE,"HIGH YIELD";#N/A,#N/A,FALSE,"OVERFUND"}</definedName>
    <definedName name="wrn.ALL._2_1" hidden="1">{#N/A,#N/A,FALSE,"INPUTS";#N/A,#N/A,FALSE,"PROFORMA BSHEET";#N/A,#N/A,FALSE,"COMBINED";#N/A,#N/A,FALSE,"ACQUIROR";#N/A,#N/A,FALSE,"TARGET 1";#N/A,#N/A,FALSE,"TARGET 2";#N/A,#N/A,FALSE,"HIGH YIELD";#N/A,#N/A,FALSE,"OVERFUND"}</definedName>
    <definedName name="wrn.ALL._2_2" hidden="1">{#N/A,#N/A,FALSE,"INPUTS";#N/A,#N/A,FALSE,"PROFORMA BSHEET";#N/A,#N/A,FALSE,"COMBINED";#N/A,#N/A,FALSE,"ACQUIROR";#N/A,#N/A,FALSE,"TARGET 1";#N/A,#N/A,FALSE,"TARGET 2";#N/A,#N/A,FALSE,"HIGH YIELD";#N/A,#N/A,FALSE,"OVERFUND"}</definedName>
    <definedName name="wrn.ALL._2_3" hidden="1">{#N/A,#N/A,FALSE,"INPUTS";#N/A,#N/A,FALSE,"PROFORMA BSHEET";#N/A,#N/A,FALSE,"COMBINED";#N/A,#N/A,FALSE,"ACQUIROR";#N/A,#N/A,FALSE,"TARGET 1";#N/A,#N/A,FALSE,"TARGET 2";#N/A,#N/A,FALSE,"HIGH YIELD";#N/A,#N/A,FALSE,"OVERFUND"}</definedName>
    <definedName name="wrn.ALL._2_4" hidden="1">{#N/A,#N/A,FALSE,"INPUTS";#N/A,#N/A,FALSE,"PROFORMA BSHEET";#N/A,#N/A,FALSE,"COMBINED";#N/A,#N/A,FALSE,"ACQUIROR";#N/A,#N/A,FALSE,"TARGET 1";#N/A,#N/A,FALSE,"TARGET 2";#N/A,#N/A,FALSE,"HIGH YIELD";#N/A,#N/A,FALSE,"OVERFUND"}</definedName>
    <definedName name="wrn.ALL._3" hidden="1">{#N/A,#N/A,FALSE,"INPUTS";#N/A,#N/A,FALSE,"PROFORMA BSHEET";#N/A,#N/A,FALSE,"COMBINED";#N/A,#N/A,FALSE,"ACQUIROR";#N/A,#N/A,FALSE,"TARGET 1";#N/A,#N/A,FALSE,"TARGET 2";#N/A,#N/A,FALSE,"HIGH YIELD";#N/A,#N/A,FALSE,"OVERFUND"}</definedName>
    <definedName name="wrn.ALL._4" hidden="1">{#N/A,#N/A,FALSE,"INPUTS";#N/A,#N/A,FALSE,"PROFORMA BSHEET";#N/A,#N/A,FALSE,"COMBINED";#N/A,#N/A,FALSE,"ACQUIROR";#N/A,#N/A,FALSE,"TARGET 1";#N/A,#N/A,FALSE,"TARGET 2";#N/A,#N/A,FALSE,"HIGH YIELD";#N/A,#N/A,FALSE,"OVERFUND"}</definedName>
    <definedName name="wrn.ALL._5" hidden="1">{#N/A,#N/A,FALSE,"INPUTS";#N/A,#N/A,FALSE,"PROFORMA BSHEET";#N/A,#N/A,FALSE,"COMBINED";#N/A,#N/A,FALSE,"ACQUIROR";#N/A,#N/A,FALSE,"TARGET 1";#N/A,#N/A,FALSE,"TARGET 2";#N/A,#N/A,FALSE,"HIGH YIELD";#N/A,#N/A,FALSE,"OVERFUND"}</definedName>
    <definedName name="wrn.basicfin." localSheetId="10" hidden="1">{"assets",#N/A,FALSE,"historicBS";"liab",#N/A,FALSE,"historicBS";"is",#N/A,FALSE,"historicIS";"ratios",#N/A,FALSE,"ratios"}</definedName>
    <definedName name="wrn.basicfin." localSheetId="9" hidden="1">{"assets",#N/A,FALSE,"historicBS";"liab",#N/A,FALSE,"historicBS";"is",#N/A,FALSE,"historicIS";"ratios",#N/A,FALSE,"ratios"}</definedName>
    <definedName name="wrn.basicfin." localSheetId="11" hidden="1">{"assets",#N/A,FALSE,"historicBS";"liab",#N/A,FALSE,"historicBS";"is",#N/A,FALSE,"historicIS";"ratios",#N/A,FALSE,"ratios"}</definedName>
    <definedName name="wrn.basicfin." localSheetId="3" hidden="1">{"assets",#N/A,FALSE,"historicBS";"liab",#N/A,FALSE,"historicBS";"is",#N/A,FALSE,"historicIS";"ratios",#N/A,FALSE,"ratios"}</definedName>
    <definedName name="wrn.basicfin." hidden="1">{"assets",#N/A,FALSE,"historicBS";"liab",#N/A,FALSE,"historicBS";"is",#N/A,FALSE,"historicIS";"ratios",#N/A,FALSE,"ratios"}</definedName>
    <definedName name="wrn.basicfin._2" localSheetId="10" hidden="1">{"assets",#N/A,FALSE,"historicBS";"liab",#N/A,FALSE,"historicBS";"is",#N/A,FALSE,"historicIS";"ratios",#N/A,FALSE,"ratios"}</definedName>
    <definedName name="wrn.basicfin._2" localSheetId="9" hidden="1">{"assets",#N/A,FALSE,"historicBS";"liab",#N/A,FALSE,"historicBS";"is",#N/A,FALSE,"historicIS";"ratios",#N/A,FALSE,"ratios"}</definedName>
    <definedName name="wrn.basicfin._2" localSheetId="11" hidden="1">{"assets",#N/A,FALSE,"historicBS";"liab",#N/A,FALSE,"historicBS";"is",#N/A,FALSE,"historicIS";"ratios",#N/A,FALSE,"ratios"}</definedName>
    <definedName name="wrn.basicfin._2" localSheetId="3" hidden="1">{"assets",#N/A,FALSE,"historicBS";"liab",#N/A,FALSE,"historicBS";"is",#N/A,FALSE,"historicIS";"ratios",#N/A,FALSE,"ratios"}</definedName>
    <definedName name="wrn.basicfin._2" hidden="1">{"assets",#N/A,FALSE,"historicBS";"liab",#N/A,FALSE,"historicBS";"is",#N/A,FALSE,"historicIS";"ratios",#N/A,FALSE,"ratios"}</definedName>
    <definedName name="wrn.basicfin._3" localSheetId="10" hidden="1">{"assets",#N/A,FALSE,"historicBS";"liab",#N/A,FALSE,"historicBS";"is",#N/A,FALSE,"historicIS";"ratios",#N/A,FALSE,"ratios"}</definedName>
    <definedName name="wrn.basicfin._3" localSheetId="9" hidden="1">{"assets",#N/A,FALSE,"historicBS";"liab",#N/A,FALSE,"historicBS";"is",#N/A,FALSE,"historicIS";"ratios",#N/A,FALSE,"ratios"}</definedName>
    <definedName name="wrn.basicfin._3" localSheetId="11" hidden="1">{"assets",#N/A,FALSE,"historicBS";"liab",#N/A,FALSE,"historicBS";"is",#N/A,FALSE,"historicIS";"ratios",#N/A,FALSE,"ratios"}</definedName>
    <definedName name="wrn.basicfin._3" localSheetId="3" hidden="1">{"assets",#N/A,FALSE,"historicBS";"liab",#N/A,FALSE,"historicBS";"is",#N/A,FALSE,"historicIS";"ratios",#N/A,FALSE,"ratios"}</definedName>
    <definedName name="wrn.basicfin._3" hidden="1">{"assets",#N/A,FALSE,"historicBS";"liab",#N/A,FALSE,"historicBS";"is",#N/A,FALSE,"historicIS";"ratios",#N/A,FALSE,"ratios"}</definedName>
    <definedName name="wrn.basicfin._4" localSheetId="10" hidden="1">{"assets",#N/A,FALSE,"historicBS";"liab",#N/A,FALSE,"historicBS";"is",#N/A,FALSE,"historicIS";"ratios",#N/A,FALSE,"ratios"}</definedName>
    <definedName name="wrn.basicfin._4" localSheetId="9" hidden="1">{"assets",#N/A,FALSE,"historicBS";"liab",#N/A,FALSE,"historicBS";"is",#N/A,FALSE,"historicIS";"ratios",#N/A,FALSE,"ratios"}</definedName>
    <definedName name="wrn.basicfin._4" localSheetId="11" hidden="1">{"assets",#N/A,FALSE,"historicBS";"liab",#N/A,FALSE,"historicBS";"is",#N/A,FALSE,"historicIS";"ratios",#N/A,FALSE,"ratios"}</definedName>
    <definedName name="wrn.basicfin._4" localSheetId="3" hidden="1">{"assets",#N/A,FALSE,"historicBS";"liab",#N/A,FALSE,"historicBS";"is",#N/A,FALSE,"historicIS";"ratios",#N/A,FALSE,"ratios"}</definedName>
    <definedName name="wrn.basicfin._4" hidden="1">{"assets",#N/A,FALSE,"historicBS";"liab",#N/A,FALSE,"historicBS";"is",#N/A,FALSE,"historicIS";"ratios",#N/A,FALSE,"ratios"}</definedName>
    <definedName name="wrn.basicfin._5" localSheetId="10" hidden="1">{"assets",#N/A,FALSE,"historicBS";"liab",#N/A,FALSE,"historicBS";"is",#N/A,FALSE,"historicIS";"ratios",#N/A,FALSE,"ratios"}</definedName>
    <definedName name="wrn.basicfin._5" localSheetId="9" hidden="1">{"assets",#N/A,FALSE,"historicBS";"liab",#N/A,FALSE,"historicBS";"is",#N/A,FALSE,"historicIS";"ratios",#N/A,FALSE,"ratios"}</definedName>
    <definedName name="wrn.basicfin._5" localSheetId="11" hidden="1">{"assets",#N/A,FALSE,"historicBS";"liab",#N/A,FALSE,"historicBS";"is",#N/A,FALSE,"historicIS";"ratios",#N/A,FALSE,"ratios"}</definedName>
    <definedName name="wrn.basicfin._5" localSheetId="3" hidden="1">{"assets",#N/A,FALSE,"historicBS";"liab",#N/A,FALSE,"historicBS";"is",#N/A,FALSE,"historicIS";"ratios",#N/A,FALSE,"ratios"}</definedName>
    <definedName name="wrn.basicfin._5" hidden="1">{"assets",#N/A,FALSE,"historicBS";"liab",#N/A,FALSE,"historicBS";"is",#N/A,FALSE,"historicIS";"ratios",#N/A,FALSE,"ratios"}</definedName>
    <definedName name="wrn.CAPREIT." hidden="1">{#N/A,#N/A,FALSE,"CAPREIT"}</definedName>
    <definedName name="wrn.CAPREIT._1" hidden="1">{#N/A,#N/A,FALSE,"CAPREIT"}</definedName>
    <definedName name="wrn.CAPREIT._1_1" hidden="1">{#N/A,#N/A,FALSE,"CAPREIT"}</definedName>
    <definedName name="wrn.CAPREIT._1_2" hidden="1">{#N/A,#N/A,FALSE,"CAPREIT"}</definedName>
    <definedName name="wrn.CAPREIT._1_3" hidden="1">{#N/A,#N/A,FALSE,"CAPREIT"}</definedName>
    <definedName name="wrn.CAPREIT._1_4" hidden="1">{#N/A,#N/A,FALSE,"CAPREIT"}</definedName>
    <definedName name="wrn.CAPREIT._2" hidden="1">{#N/A,#N/A,FALSE,"CAPREIT"}</definedName>
    <definedName name="wrn.CAPREIT._2_1" hidden="1">{#N/A,#N/A,FALSE,"CAPREIT"}</definedName>
    <definedName name="wrn.CAPREIT._2_2" hidden="1">{#N/A,#N/A,FALSE,"CAPREIT"}</definedName>
    <definedName name="wrn.CAPREIT._2_3" hidden="1">{#N/A,#N/A,FALSE,"CAPREIT"}</definedName>
    <definedName name="wrn.CAPREIT._2_4" hidden="1">{#N/A,#N/A,FALSE,"CAPREIT"}</definedName>
    <definedName name="wrn.CAPREIT._3" hidden="1">{#N/A,#N/A,FALSE,"CAPREIT"}</definedName>
    <definedName name="wrn.CAPREIT._4" hidden="1">{#N/A,#N/A,FALSE,"CAPREIT"}</definedName>
    <definedName name="wrn.CAPREIT._5" hidden="1">{#N/A,#N/A,FALSE,"CAPREIT"}</definedName>
    <definedName name="wrn.CAPREIT2" hidden="1">{#N/A,#N/A,FALSE,"CAPREIT"}</definedName>
    <definedName name="wrn.CAPREIT2_1" hidden="1">{#N/A,#N/A,FALSE,"CAPREIT"}</definedName>
    <definedName name="wrn.CAPREIT2_1_1" hidden="1">{#N/A,#N/A,FALSE,"CAPREIT"}</definedName>
    <definedName name="wrn.CAPREIT2_1_2" hidden="1">{#N/A,#N/A,FALSE,"CAPREIT"}</definedName>
    <definedName name="wrn.CAPREIT2_1_3" hidden="1">{#N/A,#N/A,FALSE,"CAPREIT"}</definedName>
    <definedName name="wrn.CAPREIT2_1_4" hidden="1">{#N/A,#N/A,FALSE,"CAPREIT"}</definedName>
    <definedName name="wrn.CAPREIT2_2" hidden="1">{#N/A,#N/A,FALSE,"CAPREIT"}</definedName>
    <definedName name="wrn.CAPREIT2_2_1" hidden="1">{#N/A,#N/A,FALSE,"CAPREIT"}</definedName>
    <definedName name="wrn.CAPREIT2_2_2" hidden="1">{#N/A,#N/A,FALSE,"CAPREIT"}</definedName>
    <definedName name="wrn.CAPREIT2_2_3" hidden="1">{#N/A,#N/A,FALSE,"CAPREIT"}</definedName>
    <definedName name="wrn.CAPREIT2_2_4" hidden="1">{#N/A,#N/A,FALSE,"CAPREIT"}</definedName>
    <definedName name="wrn.CAPREIT2_3" hidden="1">{#N/A,#N/A,FALSE,"CAPREIT"}</definedName>
    <definedName name="wrn.CAPREIT2_4" hidden="1">{#N/A,#N/A,FALSE,"CAPREIT"}</definedName>
    <definedName name="wrn.CAPREIT2_5" hidden="1">{#N/A,#N/A,FALSE,"CAPREIT"}</definedName>
    <definedName name="wrn.COMBINED." hidden="1">{#N/A,#N/A,FALSE,"INPUTS";#N/A,#N/A,FALSE,"PROFORMA BSHEET";#N/A,#N/A,FALSE,"COMBINED";#N/A,#N/A,FALSE,"HIGH YIELD";#N/A,#N/A,FALSE,"COMB_GRAPHS"}</definedName>
    <definedName name="wrn.COMBINED._1" hidden="1">{#N/A,#N/A,FALSE,"INPUTS";#N/A,#N/A,FALSE,"PROFORMA BSHEET";#N/A,#N/A,FALSE,"COMBINED";#N/A,#N/A,FALSE,"HIGH YIELD";#N/A,#N/A,FALSE,"COMB_GRAPHS"}</definedName>
    <definedName name="wrn.COMBINED._1_1" hidden="1">{#N/A,#N/A,FALSE,"INPUTS";#N/A,#N/A,FALSE,"PROFORMA BSHEET";#N/A,#N/A,FALSE,"COMBINED";#N/A,#N/A,FALSE,"HIGH YIELD";#N/A,#N/A,FALSE,"COMB_GRAPHS"}</definedName>
    <definedName name="wrn.COMBINED._1_2" hidden="1">{#N/A,#N/A,FALSE,"INPUTS";#N/A,#N/A,FALSE,"PROFORMA BSHEET";#N/A,#N/A,FALSE,"COMBINED";#N/A,#N/A,FALSE,"HIGH YIELD";#N/A,#N/A,FALSE,"COMB_GRAPHS"}</definedName>
    <definedName name="wrn.COMBINED._1_3" hidden="1">{#N/A,#N/A,FALSE,"INPUTS";#N/A,#N/A,FALSE,"PROFORMA BSHEET";#N/A,#N/A,FALSE,"COMBINED";#N/A,#N/A,FALSE,"HIGH YIELD";#N/A,#N/A,FALSE,"COMB_GRAPHS"}</definedName>
    <definedName name="wrn.COMBINED._1_4" hidden="1">{#N/A,#N/A,FALSE,"INPUTS";#N/A,#N/A,FALSE,"PROFORMA BSHEET";#N/A,#N/A,FALSE,"COMBINED";#N/A,#N/A,FALSE,"HIGH YIELD";#N/A,#N/A,FALSE,"COMB_GRAPHS"}</definedName>
    <definedName name="wrn.COMBINED._2" hidden="1">{#N/A,#N/A,FALSE,"INPUTS";#N/A,#N/A,FALSE,"PROFORMA BSHEET";#N/A,#N/A,FALSE,"COMBINED";#N/A,#N/A,FALSE,"HIGH YIELD";#N/A,#N/A,FALSE,"COMB_GRAPHS"}</definedName>
    <definedName name="wrn.COMBINED._2_1" hidden="1">{#N/A,#N/A,FALSE,"INPUTS";#N/A,#N/A,FALSE,"PROFORMA BSHEET";#N/A,#N/A,FALSE,"COMBINED";#N/A,#N/A,FALSE,"HIGH YIELD";#N/A,#N/A,FALSE,"COMB_GRAPHS"}</definedName>
    <definedName name="wrn.COMBINED._2_2" hidden="1">{#N/A,#N/A,FALSE,"INPUTS";#N/A,#N/A,FALSE,"PROFORMA BSHEET";#N/A,#N/A,FALSE,"COMBINED";#N/A,#N/A,FALSE,"HIGH YIELD";#N/A,#N/A,FALSE,"COMB_GRAPHS"}</definedName>
    <definedName name="wrn.COMBINED._2_3" hidden="1">{#N/A,#N/A,FALSE,"INPUTS";#N/A,#N/A,FALSE,"PROFORMA BSHEET";#N/A,#N/A,FALSE,"COMBINED";#N/A,#N/A,FALSE,"HIGH YIELD";#N/A,#N/A,FALSE,"COMB_GRAPHS"}</definedName>
    <definedName name="wrn.COMBINED._2_4" hidden="1">{#N/A,#N/A,FALSE,"INPUTS";#N/A,#N/A,FALSE,"PROFORMA BSHEET";#N/A,#N/A,FALSE,"COMBINED";#N/A,#N/A,FALSE,"HIGH YIELD";#N/A,#N/A,FALSE,"COMB_GRAPHS"}</definedName>
    <definedName name="wrn.COMBINED._3" hidden="1">{#N/A,#N/A,FALSE,"INPUTS";#N/A,#N/A,FALSE,"PROFORMA BSHEET";#N/A,#N/A,FALSE,"COMBINED";#N/A,#N/A,FALSE,"HIGH YIELD";#N/A,#N/A,FALSE,"COMB_GRAPHS"}</definedName>
    <definedName name="wrn.COMBINED._4" hidden="1">{#N/A,#N/A,FALSE,"INPUTS";#N/A,#N/A,FALSE,"PROFORMA BSHEET";#N/A,#N/A,FALSE,"COMBINED";#N/A,#N/A,FALSE,"HIGH YIELD";#N/A,#N/A,FALSE,"COMB_GRAPHS"}</definedName>
    <definedName name="wrn.COMBINED._5" hidden="1">{#N/A,#N/A,FALSE,"INPUTS";#N/A,#N/A,FALSE,"PROFORMA BSHEET";#N/A,#N/A,FALSE,"COMBINED";#N/A,#N/A,FALSE,"HIGH YIELD";#N/A,#N/A,FALSE,"COMB_GRAPHS"}</definedName>
    <definedName name="wrn.Full." hidden="1">{#N/A,#N/A,FALSE,"Summary";#N/A,#N/A,FALSE,"CF";#N/A,#N/A,FALSE,"P&amp;L";#N/A,#N/A,FALSE,"BS";#N/A,#N/A,FALSE,"Returns";#N/A,#N/A,FALSE,"Assumptions";#N/A,#N/A,FALSE,"Analysis"}</definedName>
    <definedName name="wrn.Full._1" hidden="1">{#N/A,#N/A,FALSE,"Summary";#N/A,#N/A,FALSE,"CF";#N/A,#N/A,FALSE,"P&amp;L";#N/A,#N/A,FALSE,"BS";#N/A,#N/A,FALSE,"Returns";#N/A,#N/A,FALSE,"Assumptions";#N/A,#N/A,FALSE,"Analysis"}</definedName>
    <definedName name="wrn.Full._1_1" hidden="1">{#N/A,#N/A,FALSE,"Summary";#N/A,#N/A,FALSE,"CF";#N/A,#N/A,FALSE,"P&amp;L";#N/A,#N/A,FALSE,"BS";#N/A,#N/A,FALSE,"Returns";#N/A,#N/A,FALSE,"Assumptions";#N/A,#N/A,FALSE,"Analysis"}</definedName>
    <definedName name="wrn.Full._1_2" hidden="1">{#N/A,#N/A,FALSE,"Summary";#N/A,#N/A,FALSE,"CF";#N/A,#N/A,FALSE,"P&amp;L";#N/A,#N/A,FALSE,"BS";#N/A,#N/A,FALSE,"Returns";#N/A,#N/A,FALSE,"Assumptions";#N/A,#N/A,FALSE,"Analysis"}</definedName>
    <definedName name="wrn.Full._1_3" hidden="1">{#N/A,#N/A,FALSE,"Summary";#N/A,#N/A,FALSE,"CF";#N/A,#N/A,FALSE,"P&amp;L";#N/A,#N/A,FALSE,"BS";#N/A,#N/A,FALSE,"Returns";#N/A,#N/A,FALSE,"Assumptions";#N/A,#N/A,FALSE,"Analysis"}</definedName>
    <definedName name="wrn.Full._1_4" hidden="1">{#N/A,#N/A,FALSE,"Summary";#N/A,#N/A,FALSE,"CF";#N/A,#N/A,FALSE,"P&amp;L";#N/A,#N/A,FALSE,"BS";#N/A,#N/A,FALSE,"Returns";#N/A,#N/A,FALSE,"Assumptions";#N/A,#N/A,FALSE,"Analysis"}</definedName>
    <definedName name="wrn.Full._2" hidden="1">{#N/A,#N/A,FALSE,"Summary";#N/A,#N/A,FALSE,"CF";#N/A,#N/A,FALSE,"P&amp;L";#N/A,#N/A,FALSE,"BS";#N/A,#N/A,FALSE,"Returns";#N/A,#N/A,FALSE,"Assumptions";#N/A,#N/A,FALSE,"Analysis"}</definedName>
    <definedName name="wrn.Full._2_1" hidden="1">{#N/A,#N/A,FALSE,"Summary";#N/A,#N/A,FALSE,"CF";#N/A,#N/A,FALSE,"P&amp;L";#N/A,#N/A,FALSE,"BS";#N/A,#N/A,FALSE,"Returns";#N/A,#N/A,FALSE,"Assumptions";#N/A,#N/A,FALSE,"Analysis"}</definedName>
    <definedName name="wrn.Full._2_2" hidden="1">{#N/A,#N/A,FALSE,"Summary";#N/A,#N/A,FALSE,"CF";#N/A,#N/A,FALSE,"P&amp;L";#N/A,#N/A,FALSE,"BS";#N/A,#N/A,FALSE,"Returns";#N/A,#N/A,FALSE,"Assumptions";#N/A,#N/A,FALSE,"Analysis"}</definedName>
    <definedName name="wrn.Full._2_3" hidden="1">{#N/A,#N/A,FALSE,"Summary";#N/A,#N/A,FALSE,"CF";#N/A,#N/A,FALSE,"P&amp;L";#N/A,#N/A,FALSE,"BS";#N/A,#N/A,FALSE,"Returns";#N/A,#N/A,FALSE,"Assumptions";#N/A,#N/A,FALSE,"Analysis"}</definedName>
    <definedName name="wrn.Full._2_4" hidden="1">{#N/A,#N/A,FALSE,"Summary";#N/A,#N/A,FALSE,"CF";#N/A,#N/A,FALSE,"P&amp;L";#N/A,#N/A,FALSE,"BS";#N/A,#N/A,FALSE,"Returns";#N/A,#N/A,FALSE,"Assumptions";#N/A,#N/A,FALSE,"Analysis"}</definedName>
    <definedName name="wrn.Full._3" hidden="1">{#N/A,#N/A,FALSE,"Summary";#N/A,#N/A,FALSE,"CF";#N/A,#N/A,FALSE,"P&amp;L";#N/A,#N/A,FALSE,"BS";#N/A,#N/A,FALSE,"Returns";#N/A,#N/A,FALSE,"Assumptions";#N/A,#N/A,FALSE,"Analysis"}</definedName>
    <definedName name="wrn.Full._4" hidden="1">{#N/A,#N/A,FALSE,"Summary";#N/A,#N/A,FALSE,"CF";#N/A,#N/A,FALSE,"P&amp;L";#N/A,#N/A,FALSE,"BS";#N/A,#N/A,FALSE,"Returns";#N/A,#N/A,FALSE,"Assumptions";#N/A,#N/A,FALSE,"Analysis"}</definedName>
    <definedName name="wrn.Full._5" hidden="1">{#N/A,#N/A,FALSE,"Summary";#N/A,#N/A,FALSE,"CF";#N/A,#N/A,FALSE,"P&amp;L";#N/A,#N/A,FALSE,"BS";#N/A,#N/A,FALSE,"Returns";#N/A,#N/A,FALSE,"Assumptions";#N/A,#N/A,FALSE,"Analysis"}</definedName>
    <definedName name="wrn.glc." localSheetId="10" hidden="1">{"glcbs",#N/A,FALSE,"GLCBS";"glccsbs",#N/A,FALSE,"GLCCSBS";"glcis",#N/A,FALSE,"GLCIS";"glccsis",#N/A,FALSE,"GLCCSIS";"glcrat1",#N/A,FALSE,"GLC-ratios1"}</definedName>
    <definedName name="wrn.glc." localSheetId="9" hidden="1">{"glcbs",#N/A,FALSE,"GLCBS";"glccsbs",#N/A,FALSE,"GLCCSBS";"glcis",#N/A,FALSE,"GLCIS";"glccsis",#N/A,FALSE,"GLCCSIS";"glcrat1",#N/A,FALSE,"GLC-ratios1"}</definedName>
    <definedName name="wrn.glc." localSheetId="11" hidden="1">{"glcbs",#N/A,FALSE,"GLCBS";"glccsbs",#N/A,FALSE,"GLCCSBS";"glcis",#N/A,FALSE,"GLCIS";"glccsis",#N/A,FALSE,"GLCCSIS";"glcrat1",#N/A,FALSE,"GLC-ratios1"}</definedName>
    <definedName name="wrn.glc." localSheetId="3" hidden="1">{"glcbs",#N/A,FALSE,"GLCBS";"glccsbs",#N/A,FALSE,"GLCCSBS";"glcis",#N/A,FALSE,"GLCIS";"glccsis",#N/A,FALSE,"GLCCSIS";"glcrat1",#N/A,FALSE,"GLC-ratios1"}</definedName>
    <definedName name="wrn.glc." hidden="1">{"glcbs",#N/A,FALSE,"GLCBS";"glccsbs",#N/A,FALSE,"GLCCSBS";"glcis",#N/A,FALSE,"GLCIS";"glccsis",#N/A,FALSE,"GLCCSIS";"glcrat1",#N/A,FALSE,"GLC-ratios1"}</definedName>
    <definedName name="wrn.glc._2" localSheetId="10" hidden="1">{"glcbs",#N/A,FALSE,"GLCBS";"glccsbs",#N/A,FALSE,"GLCCSBS";"glcis",#N/A,FALSE,"GLCIS";"glccsis",#N/A,FALSE,"GLCCSIS";"glcrat1",#N/A,FALSE,"GLC-ratios1"}</definedName>
    <definedName name="wrn.glc._2" localSheetId="9" hidden="1">{"glcbs",#N/A,FALSE,"GLCBS";"glccsbs",#N/A,FALSE,"GLCCSBS";"glcis",#N/A,FALSE,"GLCIS";"glccsis",#N/A,FALSE,"GLCCSIS";"glcrat1",#N/A,FALSE,"GLC-ratios1"}</definedName>
    <definedName name="wrn.glc._2" localSheetId="11" hidden="1">{"glcbs",#N/A,FALSE,"GLCBS";"glccsbs",#N/A,FALSE,"GLCCSBS";"glcis",#N/A,FALSE,"GLCIS";"glccsis",#N/A,FALSE,"GLCCSIS";"glcrat1",#N/A,FALSE,"GLC-ratios1"}</definedName>
    <definedName name="wrn.glc._2" localSheetId="3" hidden="1">{"glcbs",#N/A,FALSE,"GLCBS";"glccsbs",#N/A,FALSE,"GLCCSBS";"glcis",#N/A,FALSE,"GLCIS";"glccsis",#N/A,FALSE,"GLCCSIS";"glcrat1",#N/A,FALSE,"GLC-ratios1"}</definedName>
    <definedName name="wrn.glc._2" hidden="1">{"glcbs",#N/A,FALSE,"GLCBS";"glccsbs",#N/A,FALSE,"GLCCSBS";"glcis",#N/A,FALSE,"GLCIS";"glccsis",#N/A,FALSE,"GLCCSIS";"glcrat1",#N/A,FALSE,"GLC-ratios1"}</definedName>
    <definedName name="wrn.glc._3" localSheetId="10" hidden="1">{"glcbs",#N/A,FALSE,"GLCBS";"glccsbs",#N/A,FALSE,"GLCCSBS";"glcis",#N/A,FALSE,"GLCIS";"glccsis",#N/A,FALSE,"GLCCSIS";"glcrat1",#N/A,FALSE,"GLC-ratios1"}</definedName>
    <definedName name="wrn.glc._3" localSheetId="9" hidden="1">{"glcbs",#N/A,FALSE,"GLCBS";"glccsbs",#N/A,FALSE,"GLCCSBS";"glcis",#N/A,FALSE,"GLCIS";"glccsis",#N/A,FALSE,"GLCCSIS";"glcrat1",#N/A,FALSE,"GLC-ratios1"}</definedName>
    <definedName name="wrn.glc._3" localSheetId="11" hidden="1">{"glcbs",#N/A,FALSE,"GLCBS";"glccsbs",#N/A,FALSE,"GLCCSBS";"glcis",#N/A,FALSE,"GLCIS";"glccsis",#N/A,FALSE,"GLCCSIS";"glcrat1",#N/A,FALSE,"GLC-ratios1"}</definedName>
    <definedName name="wrn.glc._3" localSheetId="3" hidden="1">{"glcbs",#N/A,FALSE,"GLCBS";"glccsbs",#N/A,FALSE,"GLCCSBS";"glcis",#N/A,FALSE,"GLCIS";"glccsis",#N/A,FALSE,"GLCCSIS";"glcrat1",#N/A,FALSE,"GLC-ratios1"}</definedName>
    <definedName name="wrn.glc._3" hidden="1">{"glcbs",#N/A,FALSE,"GLCBS";"glccsbs",#N/A,FALSE,"GLCCSBS";"glcis",#N/A,FALSE,"GLCIS";"glccsis",#N/A,FALSE,"GLCCSIS";"glcrat1",#N/A,FALSE,"GLC-ratios1"}</definedName>
    <definedName name="wrn.glc._4" localSheetId="10" hidden="1">{"glcbs",#N/A,FALSE,"GLCBS";"glccsbs",#N/A,FALSE,"GLCCSBS";"glcis",#N/A,FALSE,"GLCIS";"glccsis",#N/A,FALSE,"GLCCSIS";"glcrat1",#N/A,FALSE,"GLC-ratios1"}</definedName>
    <definedName name="wrn.glc._4" localSheetId="9" hidden="1">{"glcbs",#N/A,FALSE,"GLCBS";"glccsbs",#N/A,FALSE,"GLCCSBS";"glcis",#N/A,FALSE,"GLCIS";"glccsis",#N/A,FALSE,"GLCCSIS";"glcrat1",#N/A,FALSE,"GLC-ratios1"}</definedName>
    <definedName name="wrn.glc._4" localSheetId="11" hidden="1">{"glcbs",#N/A,FALSE,"GLCBS";"glccsbs",#N/A,FALSE,"GLCCSBS";"glcis",#N/A,FALSE,"GLCIS";"glccsis",#N/A,FALSE,"GLCCSIS";"glcrat1",#N/A,FALSE,"GLC-ratios1"}</definedName>
    <definedName name="wrn.glc._4" localSheetId="3" hidden="1">{"glcbs",#N/A,FALSE,"GLCBS";"glccsbs",#N/A,FALSE,"GLCCSBS";"glcis",#N/A,FALSE,"GLCIS";"glccsis",#N/A,FALSE,"GLCCSIS";"glcrat1",#N/A,FALSE,"GLC-ratios1"}</definedName>
    <definedName name="wrn.glc._4" hidden="1">{"glcbs",#N/A,FALSE,"GLCBS";"glccsbs",#N/A,FALSE,"GLCCSBS";"glcis",#N/A,FALSE,"GLCIS";"glccsis",#N/A,FALSE,"GLCCSIS";"glcrat1",#N/A,FALSE,"GLC-ratios1"}</definedName>
    <definedName name="wrn.glc._5" localSheetId="10" hidden="1">{"glcbs",#N/A,FALSE,"GLCBS";"glccsbs",#N/A,FALSE,"GLCCSBS";"glcis",#N/A,FALSE,"GLCIS";"glccsis",#N/A,FALSE,"GLCCSIS";"glcrat1",#N/A,FALSE,"GLC-ratios1"}</definedName>
    <definedName name="wrn.glc._5" localSheetId="9" hidden="1">{"glcbs",#N/A,FALSE,"GLCBS";"glccsbs",#N/A,FALSE,"GLCCSBS";"glcis",#N/A,FALSE,"GLCIS";"glccsis",#N/A,FALSE,"GLCCSIS";"glcrat1",#N/A,FALSE,"GLC-ratios1"}</definedName>
    <definedName name="wrn.glc._5" localSheetId="11" hidden="1">{"glcbs",#N/A,FALSE,"GLCBS";"glccsbs",#N/A,FALSE,"GLCCSBS";"glcis",#N/A,FALSE,"GLCIS";"glccsis",#N/A,FALSE,"GLCCSIS";"glcrat1",#N/A,FALSE,"GLC-ratios1"}</definedName>
    <definedName name="wrn.glc._5" localSheetId="3" hidden="1">{"glcbs",#N/A,FALSE,"GLCBS";"glccsbs",#N/A,FALSE,"GLCCSBS";"glcis",#N/A,FALSE,"GLCIS";"glccsis",#N/A,FALSE,"GLCCSIS";"glcrat1",#N/A,FALSE,"GLC-ratios1"}</definedName>
    <definedName name="wrn.glc._5" hidden="1">{"glcbs",#N/A,FALSE,"GLCBS";"glccsbs",#N/A,FALSE,"GLCCSBS";"glcis",#N/A,FALSE,"GLCIS";"glccsis",#N/A,FALSE,"GLCCSIS";"glcrat1",#N/A,FALSE,"GLC-ratios1"}</definedName>
    <definedName name="wrn.glcpromonte." localSheetId="10" hidden="1">{"glc1",#N/A,FALSE,"GLC";"glc2",#N/A,FALSE,"GLC";"glc3",#N/A,FALSE,"GLC";"glc4",#N/A,FALSE,"GLC";"glc5",#N/A,FALSE,"GLC"}</definedName>
    <definedName name="wrn.glcpromonte." localSheetId="9" hidden="1">{"glc1",#N/A,FALSE,"GLC";"glc2",#N/A,FALSE,"GLC";"glc3",#N/A,FALSE,"GLC";"glc4",#N/A,FALSE,"GLC";"glc5",#N/A,FALSE,"GLC"}</definedName>
    <definedName name="wrn.glcpromonte." localSheetId="11" hidden="1">{"glc1",#N/A,FALSE,"GLC";"glc2",#N/A,FALSE,"GLC";"glc3",#N/A,FALSE,"GLC";"glc4",#N/A,FALSE,"GLC";"glc5",#N/A,FALSE,"GLC"}</definedName>
    <definedName name="wrn.glcpromonte." localSheetId="3" hidden="1">{"glc1",#N/A,FALSE,"GLC";"glc2",#N/A,FALSE,"GLC";"glc3",#N/A,FALSE,"GLC";"glc4",#N/A,FALSE,"GLC";"glc5",#N/A,FALSE,"GLC"}</definedName>
    <definedName name="wrn.glcpromonte." hidden="1">{"glc1",#N/A,FALSE,"GLC";"glc2",#N/A,FALSE,"GLC";"glc3",#N/A,FALSE,"GLC";"glc4",#N/A,FALSE,"GLC";"glc5",#N/A,FALSE,"GLC"}</definedName>
    <definedName name="wrn.glcpromonte._2" localSheetId="10" hidden="1">{"glc1",#N/A,FALSE,"GLC";"glc2",#N/A,FALSE,"GLC";"glc3",#N/A,FALSE,"GLC";"glc4",#N/A,FALSE,"GLC";"glc5",#N/A,FALSE,"GLC"}</definedName>
    <definedName name="wrn.glcpromonte._2" localSheetId="9" hidden="1">{"glc1",#N/A,FALSE,"GLC";"glc2",#N/A,FALSE,"GLC";"glc3",#N/A,FALSE,"GLC";"glc4",#N/A,FALSE,"GLC";"glc5",#N/A,FALSE,"GLC"}</definedName>
    <definedName name="wrn.glcpromonte._2" localSheetId="11" hidden="1">{"glc1",#N/A,FALSE,"GLC";"glc2",#N/A,FALSE,"GLC";"glc3",#N/A,FALSE,"GLC";"glc4",#N/A,FALSE,"GLC";"glc5",#N/A,FALSE,"GLC"}</definedName>
    <definedName name="wrn.glcpromonte._2" localSheetId="3" hidden="1">{"glc1",#N/A,FALSE,"GLC";"glc2",#N/A,FALSE,"GLC";"glc3",#N/A,FALSE,"GLC";"glc4",#N/A,FALSE,"GLC";"glc5",#N/A,FALSE,"GLC"}</definedName>
    <definedName name="wrn.glcpromonte._2" hidden="1">{"glc1",#N/A,FALSE,"GLC";"glc2",#N/A,FALSE,"GLC";"glc3",#N/A,FALSE,"GLC";"glc4",#N/A,FALSE,"GLC";"glc5",#N/A,FALSE,"GLC"}</definedName>
    <definedName name="wrn.glcpromonte._3" localSheetId="10" hidden="1">{"glc1",#N/A,FALSE,"GLC";"glc2",#N/A,FALSE,"GLC";"glc3",#N/A,FALSE,"GLC";"glc4",#N/A,FALSE,"GLC";"glc5",#N/A,FALSE,"GLC"}</definedName>
    <definedName name="wrn.glcpromonte._3" localSheetId="9" hidden="1">{"glc1",#N/A,FALSE,"GLC";"glc2",#N/A,FALSE,"GLC";"glc3",#N/A,FALSE,"GLC";"glc4",#N/A,FALSE,"GLC";"glc5",#N/A,FALSE,"GLC"}</definedName>
    <definedName name="wrn.glcpromonte._3" localSheetId="11" hidden="1">{"glc1",#N/A,FALSE,"GLC";"glc2",#N/A,FALSE,"GLC";"glc3",#N/A,FALSE,"GLC";"glc4",#N/A,FALSE,"GLC";"glc5",#N/A,FALSE,"GLC"}</definedName>
    <definedName name="wrn.glcpromonte._3" localSheetId="3" hidden="1">{"glc1",#N/A,FALSE,"GLC";"glc2",#N/A,FALSE,"GLC";"glc3",#N/A,FALSE,"GLC";"glc4",#N/A,FALSE,"GLC";"glc5",#N/A,FALSE,"GLC"}</definedName>
    <definedName name="wrn.glcpromonte._3" hidden="1">{"glc1",#N/A,FALSE,"GLC";"glc2",#N/A,FALSE,"GLC";"glc3",#N/A,FALSE,"GLC";"glc4",#N/A,FALSE,"GLC";"glc5",#N/A,FALSE,"GLC"}</definedName>
    <definedName name="wrn.glcpromonte._4" localSheetId="10" hidden="1">{"glc1",#N/A,FALSE,"GLC";"glc2",#N/A,FALSE,"GLC";"glc3",#N/A,FALSE,"GLC";"glc4",#N/A,FALSE,"GLC";"glc5",#N/A,FALSE,"GLC"}</definedName>
    <definedName name="wrn.glcpromonte._4" localSheetId="9" hidden="1">{"glc1",#N/A,FALSE,"GLC";"glc2",#N/A,FALSE,"GLC";"glc3",#N/A,FALSE,"GLC";"glc4",#N/A,FALSE,"GLC";"glc5",#N/A,FALSE,"GLC"}</definedName>
    <definedName name="wrn.glcpromonte._4" localSheetId="11" hidden="1">{"glc1",#N/A,FALSE,"GLC";"glc2",#N/A,FALSE,"GLC";"glc3",#N/A,FALSE,"GLC";"glc4",#N/A,FALSE,"GLC";"glc5",#N/A,FALSE,"GLC"}</definedName>
    <definedName name="wrn.glcpromonte._4" localSheetId="3" hidden="1">{"glc1",#N/A,FALSE,"GLC";"glc2",#N/A,FALSE,"GLC";"glc3",#N/A,FALSE,"GLC";"glc4",#N/A,FALSE,"GLC";"glc5",#N/A,FALSE,"GLC"}</definedName>
    <definedName name="wrn.glcpromonte._4" hidden="1">{"glc1",#N/A,FALSE,"GLC";"glc2",#N/A,FALSE,"GLC";"glc3",#N/A,FALSE,"GLC";"glc4",#N/A,FALSE,"GLC";"glc5",#N/A,FALSE,"GLC"}</definedName>
    <definedName name="wrn.glcpromonte._5" localSheetId="10" hidden="1">{"glc1",#N/A,FALSE,"GLC";"glc2",#N/A,FALSE,"GLC";"glc3",#N/A,FALSE,"GLC";"glc4",#N/A,FALSE,"GLC";"glc5",#N/A,FALSE,"GLC"}</definedName>
    <definedName name="wrn.glcpromonte._5" localSheetId="9" hidden="1">{"glc1",#N/A,FALSE,"GLC";"glc2",#N/A,FALSE,"GLC";"glc3",#N/A,FALSE,"GLC";"glc4",#N/A,FALSE,"GLC";"glc5",#N/A,FALSE,"GLC"}</definedName>
    <definedName name="wrn.glcpromonte._5" localSheetId="11" hidden="1">{"glc1",#N/A,FALSE,"GLC";"glc2",#N/A,FALSE,"GLC";"glc3",#N/A,FALSE,"GLC";"glc4",#N/A,FALSE,"GLC";"glc5",#N/A,FALSE,"GLC"}</definedName>
    <definedName name="wrn.glcpromonte._5" localSheetId="3" hidden="1">{"glc1",#N/A,FALSE,"GLC";"glc2",#N/A,FALSE,"GLC";"glc3",#N/A,FALSE,"GLC";"glc4",#N/A,FALSE,"GLC";"glc5",#N/A,FALSE,"GLC"}</definedName>
    <definedName name="wrn.glcpromonte._5" hidden="1">{"glc1",#N/A,FALSE,"GLC";"glc2",#N/A,FALSE,"GLC";"glc3",#N/A,FALSE,"GLC";"glc4",#N/A,FALSE,"GLC";"glc5",#N/A,FALSE,"GLC"}</definedName>
    <definedName name="wrn.GRAPHS." hidden="1">{#N/A,#N/A,FALSE,"ACQ_GRAPHS";#N/A,#N/A,FALSE,"T_1 GRAPHS";#N/A,#N/A,FALSE,"T_2 GRAPHS";#N/A,#N/A,FALSE,"COMB_GRAPHS"}</definedName>
    <definedName name="wrn.GRAPHS._1" hidden="1">{#N/A,#N/A,FALSE,"ACQ_GRAPHS";#N/A,#N/A,FALSE,"T_1 GRAPHS";#N/A,#N/A,FALSE,"T_2 GRAPHS";#N/A,#N/A,FALSE,"COMB_GRAPHS"}</definedName>
    <definedName name="wrn.GRAPHS._1_1" hidden="1">{#N/A,#N/A,FALSE,"ACQ_GRAPHS";#N/A,#N/A,FALSE,"T_1 GRAPHS";#N/A,#N/A,FALSE,"T_2 GRAPHS";#N/A,#N/A,FALSE,"COMB_GRAPHS"}</definedName>
    <definedName name="wrn.GRAPHS._1_2" hidden="1">{#N/A,#N/A,FALSE,"ACQ_GRAPHS";#N/A,#N/A,FALSE,"T_1 GRAPHS";#N/A,#N/A,FALSE,"T_2 GRAPHS";#N/A,#N/A,FALSE,"COMB_GRAPHS"}</definedName>
    <definedName name="wrn.GRAPHS._1_3" hidden="1">{#N/A,#N/A,FALSE,"ACQ_GRAPHS";#N/A,#N/A,FALSE,"T_1 GRAPHS";#N/A,#N/A,FALSE,"T_2 GRAPHS";#N/A,#N/A,FALSE,"COMB_GRAPHS"}</definedName>
    <definedName name="wrn.GRAPHS._1_4" hidden="1">{#N/A,#N/A,FALSE,"ACQ_GRAPHS";#N/A,#N/A,FALSE,"T_1 GRAPHS";#N/A,#N/A,FALSE,"T_2 GRAPHS";#N/A,#N/A,FALSE,"COMB_GRAPHS"}</definedName>
    <definedName name="wrn.GRAPHS._2" hidden="1">{#N/A,#N/A,FALSE,"ACQ_GRAPHS";#N/A,#N/A,FALSE,"T_1 GRAPHS";#N/A,#N/A,FALSE,"T_2 GRAPHS";#N/A,#N/A,FALSE,"COMB_GRAPHS"}</definedName>
    <definedName name="wrn.GRAPHS._2_1" hidden="1">{#N/A,#N/A,FALSE,"ACQ_GRAPHS";#N/A,#N/A,FALSE,"T_1 GRAPHS";#N/A,#N/A,FALSE,"T_2 GRAPHS";#N/A,#N/A,FALSE,"COMB_GRAPHS"}</definedName>
    <definedName name="wrn.GRAPHS._2_2" hidden="1">{#N/A,#N/A,FALSE,"ACQ_GRAPHS";#N/A,#N/A,FALSE,"T_1 GRAPHS";#N/A,#N/A,FALSE,"T_2 GRAPHS";#N/A,#N/A,FALSE,"COMB_GRAPHS"}</definedName>
    <definedName name="wrn.GRAPHS._2_3" hidden="1">{#N/A,#N/A,FALSE,"ACQ_GRAPHS";#N/A,#N/A,FALSE,"T_1 GRAPHS";#N/A,#N/A,FALSE,"T_2 GRAPHS";#N/A,#N/A,FALSE,"COMB_GRAPHS"}</definedName>
    <definedName name="wrn.GRAPHS._2_4" hidden="1">{#N/A,#N/A,FALSE,"ACQ_GRAPHS";#N/A,#N/A,FALSE,"T_1 GRAPHS";#N/A,#N/A,FALSE,"T_2 GRAPHS";#N/A,#N/A,FALSE,"COMB_GRAPHS"}</definedName>
    <definedName name="wrn.GRAPHS._3" hidden="1">{#N/A,#N/A,FALSE,"ACQ_GRAPHS";#N/A,#N/A,FALSE,"T_1 GRAPHS";#N/A,#N/A,FALSE,"T_2 GRAPHS";#N/A,#N/A,FALSE,"COMB_GRAPHS"}</definedName>
    <definedName name="wrn.GRAPHS._4" hidden="1">{#N/A,#N/A,FALSE,"ACQ_GRAPHS";#N/A,#N/A,FALSE,"T_1 GRAPHS";#N/A,#N/A,FALSE,"T_2 GRAPHS";#N/A,#N/A,FALSE,"COMB_GRAPHS"}</definedName>
    <definedName name="wrn.GRAPHS._5" hidden="1">{#N/A,#N/A,FALSE,"ACQ_GRAPHS";#N/A,#N/A,FALSE,"T_1 GRAPHS";#N/A,#N/A,FALSE,"T_2 GRAPHS";#N/A,#N/A,FALSE,"COMB_GRAPHS"}</definedName>
    <definedName name="wrn.Index." localSheetId="10" hidden="1">{"Index_Print",#N/A,FALSE,"Index"}</definedName>
    <definedName name="wrn.Index." localSheetId="9" hidden="1">{"Index_Print",#N/A,FALSE,"Index"}</definedName>
    <definedName name="wrn.Index." localSheetId="11" hidden="1">{"Index_Print",#N/A,FALSE,"Index"}</definedName>
    <definedName name="wrn.Index." localSheetId="3" hidden="1">{"Index_Print",#N/A,FALSE,"Index"}</definedName>
    <definedName name="wrn.Index." hidden="1">{"Index_Print",#N/A,FALSE,"Index"}</definedName>
    <definedName name="wrn.Monatsbilanz." hidden="1">{"Monatsbilanz",#N/A,FALSE,"Fach_4"}</definedName>
    <definedName name="wrn.Monatsbilanz._1" hidden="1">{"Monatsbilanz",#N/A,FALSE,"Fach_4"}</definedName>
    <definedName name="wrn.Monatsbilanz._1_1" hidden="1">{"Monatsbilanz",#N/A,FALSE,"Fach_4"}</definedName>
    <definedName name="wrn.Monatsbilanz._1_2" hidden="1">{"Monatsbilanz",#N/A,FALSE,"Fach_4"}</definedName>
    <definedName name="wrn.Monatsbilanz._1_3" hidden="1">{"Monatsbilanz",#N/A,FALSE,"Fach_4"}</definedName>
    <definedName name="wrn.Monatsbilanz._1_4" hidden="1">{"Monatsbilanz",#N/A,FALSE,"Fach_4"}</definedName>
    <definedName name="wrn.Monatsbilanz._2" hidden="1">{"Monatsbilanz",#N/A,FALSE,"Fach_4"}</definedName>
    <definedName name="wrn.Monatsbilanz._2_1" hidden="1">{"Monatsbilanz",#N/A,FALSE,"Fach_4"}</definedName>
    <definedName name="wrn.Monatsbilanz._2_2" hidden="1">{"Monatsbilanz",#N/A,FALSE,"Fach_4"}</definedName>
    <definedName name="wrn.Monatsbilanz._2_3" hidden="1">{"Monatsbilanz",#N/A,FALSE,"Fach_4"}</definedName>
    <definedName name="wrn.Monatsbilanz._2_4" hidden="1">{"Monatsbilanz",#N/A,FALSE,"Fach_4"}</definedName>
    <definedName name="wrn.Monatsbilanz._3" hidden="1">{"Monatsbilanz",#N/A,FALSE,"Fach_4"}</definedName>
    <definedName name="wrn.Monatsbilanz._4" hidden="1">{"Monatsbilanz",#N/A,FALSE,"Fach_4"}</definedName>
    <definedName name="wrn.Monatsbilanz._5" hidden="1">{"Monatsbilanz",#N/A,FALSE,"Fach_4"}</definedName>
    <definedName name="wrn.Planbilanz." hidden="1">{"Plan_Bilanz",#N/A,FALSE,"Fach_4"}</definedName>
    <definedName name="wrn.Planbilanz._1" hidden="1">{"Plan_Bilanz",#N/A,FALSE,"Fach_4"}</definedName>
    <definedName name="wrn.Planbilanz._1_1" hidden="1">{"Plan_Bilanz",#N/A,FALSE,"Fach_4"}</definedName>
    <definedName name="wrn.Planbilanz._1_2" hidden="1">{"Plan_Bilanz",#N/A,FALSE,"Fach_4"}</definedName>
    <definedName name="wrn.Planbilanz._1_3" hidden="1">{"Plan_Bilanz",#N/A,FALSE,"Fach_4"}</definedName>
    <definedName name="wrn.Planbilanz._1_4" hidden="1">{"Plan_Bilanz",#N/A,FALSE,"Fach_4"}</definedName>
    <definedName name="wrn.Planbilanz._2" hidden="1">{"Plan_Bilanz",#N/A,FALSE,"Fach_4"}</definedName>
    <definedName name="wrn.Planbilanz._2_1" hidden="1">{"Plan_Bilanz",#N/A,FALSE,"Fach_4"}</definedName>
    <definedName name="wrn.Planbilanz._2_2" hidden="1">{"Plan_Bilanz",#N/A,FALSE,"Fach_4"}</definedName>
    <definedName name="wrn.Planbilanz._2_3" hidden="1">{"Plan_Bilanz",#N/A,FALSE,"Fach_4"}</definedName>
    <definedName name="wrn.Planbilanz._2_4" hidden="1">{"Plan_Bilanz",#N/A,FALSE,"Fach_4"}</definedName>
    <definedName name="wrn.Planbilanz._3" hidden="1">{"Plan_Bilanz",#N/A,FALSE,"Fach_4"}</definedName>
    <definedName name="wrn.Planbilanz._4" hidden="1">{"Plan_Bilanz",#N/A,FALSE,"Fach_4"}</definedName>
    <definedName name="wrn.Planbilanz._5" hidden="1">{"Plan_Bilanz",#N/A,FALSE,"Fach_4"}</definedName>
    <definedName name="wrn.Planung." hidden="1">{"Planungszeitraum",#N/A,FALSE,"Fach_1.1"}</definedName>
    <definedName name="wrn.Planung._1" hidden="1">{"Planungszeitraum",#N/A,FALSE,"Fach_1.1"}</definedName>
    <definedName name="wrn.Planung._1_1" hidden="1">{"Planungszeitraum",#N/A,FALSE,"Fach_1.1"}</definedName>
    <definedName name="wrn.Planung._1_2" hidden="1">{"Planungszeitraum",#N/A,FALSE,"Fach_1.1"}</definedName>
    <definedName name="wrn.Planung._1_3" hidden="1">{"Planungszeitraum",#N/A,FALSE,"Fach_1.1"}</definedName>
    <definedName name="wrn.Planung._1_4" hidden="1">{"Planungszeitraum",#N/A,FALSE,"Fach_1.1"}</definedName>
    <definedName name="wrn.Planung._2" hidden="1">{"Planungszeitraum",#N/A,FALSE,"Fach_1.1"}</definedName>
    <definedName name="wrn.Planung._2_1" hidden="1">{"Planungszeitraum",#N/A,FALSE,"Fach_1.1"}</definedName>
    <definedName name="wrn.Planung._2_2" hidden="1">{"Planungszeitraum",#N/A,FALSE,"Fach_1.1"}</definedName>
    <definedName name="wrn.Planung._2_3" hidden="1">{"Planungszeitraum",#N/A,FALSE,"Fach_1.1"}</definedName>
    <definedName name="wrn.Planung._2_4" hidden="1">{"Planungszeitraum",#N/A,FALSE,"Fach_1.1"}</definedName>
    <definedName name="wrn.Planung._3" hidden="1">{"Planungszeitraum",#N/A,FALSE,"Fach_1.1"}</definedName>
    <definedName name="wrn.Planung._4" hidden="1">{"Planungszeitraum",#N/A,FALSE,"Fach_1.1"}</definedName>
    <definedName name="wrn.Planung._5" hidden="1">{"Planungszeitraum",#N/A,FALSE,"Fach_1.1"}</definedName>
    <definedName name="wrn.print." localSheetId="10"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 localSheetId="9"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 localSheetId="11"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 localSheetId="3"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All._.A4." hidden="1">{"Valuation",#N/A,TRUE,"Valuation Summary";"Financial Statements",#N/A,TRUE,"Results";"Results",#N/A,TRUE,"Results";"Ratios",#N/A,TRUE,"Results";"P2 Summary",#N/A,TRUE,"Results";"Historical data",#N/A,TRUE,"Historical Data";"P1 Inputs",#N/A,TRUE,"Forecast Drivers";"P2 Inputs",#N/A,TRUE,"Forecast Drivers"}</definedName>
    <definedName name="wrn.Print._.All._.A4._1" hidden="1">{"Valuation",#N/A,TRUE,"Valuation Summary";"Financial Statements",#N/A,TRUE,"Results";"Results",#N/A,TRUE,"Results";"Ratios",#N/A,TRUE,"Results";"P2 Summary",#N/A,TRUE,"Results";"Historical data",#N/A,TRUE,"Historical Data";"P1 Inputs",#N/A,TRUE,"Forecast Drivers";"P2 Inputs",#N/A,TRUE,"Forecast Drivers"}</definedName>
    <definedName name="wrn.Print._.All._.A4._1_1" hidden="1">{"Valuation",#N/A,TRUE,"Valuation Summary";"Financial Statements",#N/A,TRUE,"Results";"Results",#N/A,TRUE,"Results";"Ratios",#N/A,TRUE,"Results";"P2 Summary",#N/A,TRUE,"Results";"Historical data",#N/A,TRUE,"Historical Data";"P1 Inputs",#N/A,TRUE,"Forecast Drivers";"P2 Inputs",#N/A,TRUE,"Forecast Drivers"}</definedName>
    <definedName name="wrn.Print._.All._.A4._1_2" hidden="1">{"Valuation",#N/A,TRUE,"Valuation Summary";"Financial Statements",#N/A,TRUE,"Results";"Results",#N/A,TRUE,"Results";"Ratios",#N/A,TRUE,"Results";"P2 Summary",#N/A,TRUE,"Results";"Historical data",#N/A,TRUE,"Historical Data";"P1 Inputs",#N/A,TRUE,"Forecast Drivers";"P2 Inputs",#N/A,TRUE,"Forecast Drivers"}</definedName>
    <definedName name="wrn.Print._.All._.A4._1_3" hidden="1">{"Valuation",#N/A,TRUE,"Valuation Summary";"Financial Statements",#N/A,TRUE,"Results";"Results",#N/A,TRUE,"Results";"Ratios",#N/A,TRUE,"Results";"P2 Summary",#N/A,TRUE,"Results";"Historical data",#N/A,TRUE,"Historical Data";"P1 Inputs",#N/A,TRUE,"Forecast Drivers";"P2 Inputs",#N/A,TRUE,"Forecast Drivers"}</definedName>
    <definedName name="wrn.Print._.All._.A4._1_4" hidden="1">{"Valuation",#N/A,TRUE,"Valuation Summary";"Financial Statements",#N/A,TRUE,"Results";"Results",#N/A,TRUE,"Results";"Ratios",#N/A,TRUE,"Results";"P2 Summary",#N/A,TRUE,"Results";"Historical data",#N/A,TRUE,"Historical Data";"P1 Inputs",#N/A,TRUE,"Forecast Drivers";"P2 Inputs",#N/A,TRUE,"Forecast Drivers"}</definedName>
    <definedName name="wrn.Print._.All._.A4._2" hidden="1">{"Valuation",#N/A,TRUE,"Valuation Summary";"Financial Statements",#N/A,TRUE,"Results";"Results",#N/A,TRUE,"Results";"Ratios",#N/A,TRUE,"Results";"P2 Summary",#N/A,TRUE,"Results";"Historical data",#N/A,TRUE,"Historical Data";"P1 Inputs",#N/A,TRUE,"Forecast Drivers";"P2 Inputs",#N/A,TRUE,"Forecast Drivers"}</definedName>
    <definedName name="wrn.Print._.All._.A4._2_1" hidden="1">{"Valuation",#N/A,TRUE,"Valuation Summary";"Financial Statements",#N/A,TRUE,"Results";"Results",#N/A,TRUE,"Results";"Ratios",#N/A,TRUE,"Results";"P2 Summary",#N/A,TRUE,"Results";"Historical data",#N/A,TRUE,"Historical Data";"P1 Inputs",#N/A,TRUE,"Forecast Drivers";"P2 Inputs",#N/A,TRUE,"Forecast Drivers"}</definedName>
    <definedName name="wrn.Print._.All._.A4._2_2" hidden="1">{"Valuation",#N/A,TRUE,"Valuation Summary";"Financial Statements",#N/A,TRUE,"Results";"Results",#N/A,TRUE,"Results";"Ratios",#N/A,TRUE,"Results";"P2 Summary",#N/A,TRUE,"Results";"Historical data",#N/A,TRUE,"Historical Data";"P1 Inputs",#N/A,TRUE,"Forecast Drivers";"P2 Inputs",#N/A,TRUE,"Forecast Drivers"}</definedName>
    <definedName name="wrn.Print._.All._.A4._2_3" hidden="1">{"Valuation",#N/A,TRUE,"Valuation Summary";"Financial Statements",#N/A,TRUE,"Results";"Results",#N/A,TRUE,"Results";"Ratios",#N/A,TRUE,"Results";"P2 Summary",#N/A,TRUE,"Results";"Historical data",#N/A,TRUE,"Historical Data";"P1 Inputs",#N/A,TRUE,"Forecast Drivers";"P2 Inputs",#N/A,TRUE,"Forecast Drivers"}</definedName>
    <definedName name="wrn.Print._.All._.A4._2_4" hidden="1">{"Valuation",#N/A,TRUE,"Valuation Summary";"Financial Statements",#N/A,TRUE,"Results";"Results",#N/A,TRUE,"Results";"Ratios",#N/A,TRUE,"Results";"P2 Summary",#N/A,TRUE,"Results";"Historical data",#N/A,TRUE,"Historical Data";"P1 Inputs",#N/A,TRUE,"Forecast Drivers";"P2 Inputs",#N/A,TRUE,"Forecast Drivers"}</definedName>
    <definedName name="wrn.Print._.All._.A4._3" hidden="1">{"Valuation",#N/A,TRUE,"Valuation Summary";"Financial Statements",#N/A,TRUE,"Results";"Results",#N/A,TRUE,"Results";"Ratios",#N/A,TRUE,"Results";"P2 Summary",#N/A,TRUE,"Results";"Historical data",#N/A,TRUE,"Historical Data";"P1 Inputs",#N/A,TRUE,"Forecast Drivers";"P2 Inputs",#N/A,TRUE,"Forecast Drivers"}</definedName>
    <definedName name="wrn.Print._.All._.A4._4" hidden="1">{"Valuation",#N/A,TRUE,"Valuation Summary";"Financial Statements",#N/A,TRUE,"Results";"Results",#N/A,TRUE,"Results";"Ratios",#N/A,TRUE,"Results";"P2 Summary",#N/A,TRUE,"Results";"Historical data",#N/A,TRUE,"Historical Data";"P1 Inputs",#N/A,TRUE,"Forecast Drivers";"P2 Inputs",#N/A,TRUE,"Forecast Drivers"}</definedName>
    <definedName name="wrn.Print._.All._.A4._5" hidden="1">{"Valuation",#N/A,TRUE,"Valuation Summary";"Financial Statements",#N/A,TRUE,"Results";"Results",#N/A,TRUE,"Results";"Ratios",#N/A,TRUE,"Results";"P2 Summary",#N/A,TRUE,"Results";"Historical data",#N/A,TRUE,"Historical Data";"P1 Inputs",#N/A,TRUE,"Forecast Drivers";"P2 Inputs",#N/A,TRUE,"Forecast Drivers"}</definedName>
    <definedName name="wrn.Print._.All._.Letter."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1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1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1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1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2_1"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2_2"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2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2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3"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4"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Letter._5"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Results._.A4." hidden="1">{"Valuation",#N/A,TRUE,"Valuation Summary";"Financial Statements",#N/A,TRUE,"Results";"Results",#N/A,TRUE,"Results";"Ratios",#N/A,TRUE,"Results";"P2 Summary",#N/A,TRUE,"Results"}</definedName>
    <definedName name="wrn.Print._.Results._.A4._1" hidden="1">{"Valuation",#N/A,TRUE,"Valuation Summary";"Financial Statements",#N/A,TRUE,"Results";"Results",#N/A,TRUE,"Results";"Ratios",#N/A,TRUE,"Results";"P2 Summary",#N/A,TRUE,"Results"}</definedName>
    <definedName name="wrn.Print._.Results._.A4._1_1" hidden="1">{"Valuation",#N/A,TRUE,"Valuation Summary";"Financial Statements",#N/A,TRUE,"Results";"Results",#N/A,TRUE,"Results";"Ratios",#N/A,TRUE,"Results";"P2 Summary",#N/A,TRUE,"Results"}</definedName>
    <definedName name="wrn.Print._.Results._.A4._1_2" hidden="1">{"Valuation",#N/A,TRUE,"Valuation Summary";"Financial Statements",#N/A,TRUE,"Results";"Results",#N/A,TRUE,"Results";"Ratios",#N/A,TRUE,"Results";"P2 Summary",#N/A,TRUE,"Results"}</definedName>
    <definedName name="wrn.Print._.Results._.A4._1_3" hidden="1">{"Valuation",#N/A,TRUE,"Valuation Summary";"Financial Statements",#N/A,TRUE,"Results";"Results",#N/A,TRUE,"Results";"Ratios",#N/A,TRUE,"Results";"P2 Summary",#N/A,TRUE,"Results"}</definedName>
    <definedName name="wrn.Print._.Results._.A4._1_4" hidden="1">{"Valuation",#N/A,TRUE,"Valuation Summary";"Financial Statements",#N/A,TRUE,"Results";"Results",#N/A,TRUE,"Results";"Ratios",#N/A,TRUE,"Results";"P2 Summary",#N/A,TRUE,"Results"}</definedName>
    <definedName name="wrn.Print._.Results._.A4._2" hidden="1">{"Valuation",#N/A,TRUE,"Valuation Summary";"Financial Statements",#N/A,TRUE,"Results";"Results",#N/A,TRUE,"Results";"Ratios",#N/A,TRUE,"Results";"P2 Summary",#N/A,TRUE,"Results"}</definedName>
    <definedName name="wrn.Print._.Results._.A4._2_1" hidden="1">{"Valuation",#N/A,TRUE,"Valuation Summary";"Financial Statements",#N/A,TRUE,"Results";"Results",#N/A,TRUE,"Results";"Ratios",#N/A,TRUE,"Results";"P2 Summary",#N/A,TRUE,"Results"}</definedName>
    <definedName name="wrn.Print._.Results._.A4._2_2" hidden="1">{"Valuation",#N/A,TRUE,"Valuation Summary";"Financial Statements",#N/A,TRUE,"Results";"Results",#N/A,TRUE,"Results";"Ratios",#N/A,TRUE,"Results";"P2 Summary",#N/A,TRUE,"Results"}</definedName>
    <definedName name="wrn.Print._.Results._.A4._2_3" hidden="1">{"Valuation",#N/A,TRUE,"Valuation Summary";"Financial Statements",#N/A,TRUE,"Results";"Results",#N/A,TRUE,"Results";"Ratios",#N/A,TRUE,"Results";"P2 Summary",#N/A,TRUE,"Results"}</definedName>
    <definedName name="wrn.Print._.Results._.A4._2_4" hidden="1">{"Valuation",#N/A,TRUE,"Valuation Summary";"Financial Statements",#N/A,TRUE,"Results";"Results",#N/A,TRUE,"Results";"Ratios",#N/A,TRUE,"Results";"P2 Summary",#N/A,TRUE,"Results"}</definedName>
    <definedName name="wrn.Print._.Results._.A4._3" hidden="1">{"Valuation",#N/A,TRUE,"Valuation Summary";"Financial Statements",#N/A,TRUE,"Results";"Results",#N/A,TRUE,"Results";"Ratios",#N/A,TRUE,"Results";"P2 Summary",#N/A,TRUE,"Results"}</definedName>
    <definedName name="wrn.Print._.Results._.A4._4" hidden="1">{"Valuation",#N/A,TRUE,"Valuation Summary";"Financial Statements",#N/A,TRUE,"Results";"Results",#N/A,TRUE,"Results";"Ratios",#N/A,TRUE,"Results";"P2 Summary",#N/A,TRUE,"Results"}</definedName>
    <definedName name="wrn.Print._.Results._.A4._5" hidden="1">{"Valuation",#N/A,TRUE,"Valuation Summary";"Financial Statements",#N/A,TRUE,"Results";"Results",#N/A,TRUE,"Results";"Ratios",#N/A,TRUE,"Results";"P2 Summary",#N/A,TRUE,"Results"}</definedName>
    <definedName name="wrn.Print._.Results._.Letter." hidden="1">{"Valuation - Letter",#N/A,TRUE,"Valuation Summary";"Financial Statements - Letter",#N/A,TRUE,"Results";"Results - Letter",#N/A,TRUE,"Results";"Ratios - Letter",#N/A,TRUE,"Results";"P2 Summary - Letter",#N/A,TRUE,"Results"}</definedName>
    <definedName name="wrn.Print._.Results._.Letter._1" hidden="1">{"Valuation - Letter",#N/A,TRUE,"Valuation Summary";"Financial Statements - Letter",#N/A,TRUE,"Results";"Results - Letter",#N/A,TRUE,"Results";"Ratios - Letter",#N/A,TRUE,"Results";"P2 Summary - Letter",#N/A,TRUE,"Results"}</definedName>
    <definedName name="wrn.Print._.Results._.Letter._1_1" hidden="1">{"Valuation - Letter",#N/A,TRUE,"Valuation Summary";"Financial Statements - Letter",#N/A,TRUE,"Results";"Results - Letter",#N/A,TRUE,"Results";"Ratios - Letter",#N/A,TRUE,"Results";"P2 Summary - Letter",#N/A,TRUE,"Results"}</definedName>
    <definedName name="wrn.Print._.Results._.Letter._1_2" hidden="1">{"Valuation - Letter",#N/A,TRUE,"Valuation Summary";"Financial Statements - Letter",#N/A,TRUE,"Results";"Results - Letter",#N/A,TRUE,"Results";"Ratios - Letter",#N/A,TRUE,"Results";"P2 Summary - Letter",#N/A,TRUE,"Results"}</definedName>
    <definedName name="wrn.Print._.Results._.Letter._1_3" hidden="1">{"Valuation - Letter",#N/A,TRUE,"Valuation Summary";"Financial Statements - Letter",#N/A,TRUE,"Results";"Results - Letter",#N/A,TRUE,"Results";"Ratios - Letter",#N/A,TRUE,"Results";"P2 Summary - Letter",#N/A,TRUE,"Results"}</definedName>
    <definedName name="wrn.Print._.Results._.Letter._1_4" hidden="1">{"Valuation - Letter",#N/A,TRUE,"Valuation Summary";"Financial Statements - Letter",#N/A,TRUE,"Results";"Results - Letter",#N/A,TRUE,"Results";"Ratios - Letter",#N/A,TRUE,"Results";"P2 Summary - Letter",#N/A,TRUE,"Results"}</definedName>
    <definedName name="wrn.Print._.Results._.Letter._2" hidden="1">{"Valuation - Letter",#N/A,TRUE,"Valuation Summary";"Financial Statements - Letter",#N/A,TRUE,"Results";"Results - Letter",#N/A,TRUE,"Results";"Ratios - Letter",#N/A,TRUE,"Results";"P2 Summary - Letter",#N/A,TRUE,"Results"}</definedName>
    <definedName name="wrn.Print._.Results._.Letter._2_1" hidden="1">{"Valuation - Letter",#N/A,TRUE,"Valuation Summary";"Financial Statements - Letter",#N/A,TRUE,"Results";"Results - Letter",#N/A,TRUE,"Results";"Ratios - Letter",#N/A,TRUE,"Results";"P2 Summary - Letter",#N/A,TRUE,"Results"}</definedName>
    <definedName name="wrn.Print._.Results._.Letter._2_2" hidden="1">{"Valuation - Letter",#N/A,TRUE,"Valuation Summary";"Financial Statements - Letter",#N/A,TRUE,"Results";"Results - Letter",#N/A,TRUE,"Results";"Ratios - Letter",#N/A,TRUE,"Results";"P2 Summary - Letter",#N/A,TRUE,"Results"}</definedName>
    <definedName name="wrn.Print._.Results._.Letter._2_3" hidden="1">{"Valuation - Letter",#N/A,TRUE,"Valuation Summary";"Financial Statements - Letter",#N/A,TRUE,"Results";"Results - Letter",#N/A,TRUE,"Results";"Ratios - Letter",#N/A,TRUE,"Results";"P2 Summary - Letter",#N/A,TRUE,"Results"}</definedName>
    <definedName name="wrn.Print._.Results._.Letter._2_4" hidden="1">{"Valuation - Letter",#N/A,TRUE,"Valuation Summary";"Financial Statements - Letter",#N/A,TRUE,"Results";"Results - Letter",#N/A,TRUE,"Results";"Ratios - Letter",#N/A,TRUE,"Results";"P2 Summary - Letter",#N/A,TRUE,"Results"}</definedName>
    <definedName name="wrn.Print._.Results._.Letter._3" hidden="1">{"Valuation - Letter",#N/A,TRUE,"Valuation Summary";"Financial Statements - Letter",#N/A,TRUE,"Results";"Results - Letter",#N/A,TRUE,"Results";"Ratios - Letter",#N/A,TRUE,"Results";"P2 Summary - Letter",#N/A,TRUE,"Results"}</definedName>
    <definedName name="wrn.Print._.Results._.Letter._4" hidden="1">{"Valuation - Letter",#N/A,TRUE,"Valuation Summary";"Financial Statements - Letter",#N/A,TRUE,"Results";"Results - Letter",#N/A,TRUE,"Results";"Ratios - Letter",#N/A,TRUE,"Results";"P2 Summary - Letter",#N/A,TRUE,"Results"}</definedName>
    <definedName name="wrn.Print._.Results._.Letter._5" hidden="1">{"Valuation - Letter",#N/A,TRUE,"Valuation Summary";"Financial Statements - Letter",#N/A,TRUE,"Results";"Results - Letter",#N/A,TRUE,"Results";"Ratios - Letter",#N/A,TRUE,"Results";"P2 Summary - Letter",#N/A,TRUE,"Results"}</definedName>
    <definedName name="wrn.Print._1" hidden="1">{"vi1",#N/A,FALSE,"Financial Statements";"vi2",#N/A,FALSE,"Financial Statements";#N/A,#N/A,FALSE,"DCF"}</definedName>
    <definedName name="wrn.Print._1_1" hidden="1">{"vi1",#N/A,FALSE,"Financial Statements";"vi2",#N/A,FALSE,"Financial Statements";#N/A,#N/A,FALSE,"DCF"}</definedName>
    <definedName name="wrn.Print._1_2" hidden="1">{"vi1",#N/A,FALSE,"Financial Statements";"vi2",#N/A,FALSE,"Financial Statements";#N/A,#N/A,FALSE,"DCF"}</definedName>
    <definedName name="wrn.Print._1_3" hidden="1">{"vi1",#N/A,FALSE,"Financial Statements";"vi2",#N/A,FALSE,"Financial Statements";#N/A,#N/A,FALSE,"DCF"}</definedName>
    <definedName name="wrn.Print._1_4" hidden="1">{"vi1",#N/A,FALSE,"Financial Statements";"vi2",#N/A,FALSE,"Financial Statements";#N/A,#N/A,FALSE,"DCF"}</definedName>
    <definedName name="wrn.print._2" localSheetId="10"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2" localSheetId="9"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2" localSheetId="11"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2" localSheetId="3"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2"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2_1" hidden="1">{"vi1",#N/A,FALSE,"Financial Statements";"vi2",#N/A,FALSE,"Financial Statements";#N/A,#N/A,FALSE,"DCF"}</definedName>
    <definedName name="wrn.Print._2_2" hidden="1">{"vi1",#N/A,FALSE,"Financial Statements";"vi2",#N/A,FALSE,"Financial Statements";#N/A,#N/A,FALSE,"DCF"}</definedName>
    <definedName name="wrn.Print._2_3" hidden="1">{"vi1",#N/A,FALSE,"Financial Statements";"vi2",#N/A,FALSE,"Financial Statements";#N/A,#N/A,FALSE,"DCF"}</definedName>
    <definedName name="wrn.Print._2_4" hidden="1">{"vi1",#N/A,FALSE,"Financial Statements";"vi2",#N/A,FALSE,"Financial Statements";#N/A,#N/A,FALSE,"DCF"}</definedName>
    <definedName name="wrn.print._3" localSheetId="10"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3" localSheetId="9"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3" localSheetId="11"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3" localSheetId="3"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3"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4" localSheetId="10"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4" localSheetId="9"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4" localSheetId="11"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4" localSheetId="3"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4"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5" localSheetId="10"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5" localSheetId="9"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5" localSheetId="11"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5" localSheetId="3"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_5" hidden="1">{"toc",#N/A,FALSE,"TOC";"summ",#N/A,FALSE,"summ";"histbs1",#N/A,FALSE,"histBS";"histbs2",#N/A,FALSE,"histBS";"histis",#N/A,FALSE,"histIS";"ratios",#N/A,FALSE,"ratios";"foris",#N/A,FALSE,"forIS";"forbs1",#N/A,FALSE,"forBS";"forbs2",#N/A,FALSE,"forBS";"cf",#N/A,FALSE,"CF";"wc",#N/A,FALSE,"wc";"own.str",#N/A,FALSE,"own.str";"fcf",#N/A,FALSE,"FCF";"wacc",#N/A,FALSE,"wacc";"r(f)",#N/A,FALSE,"r(f)";"glc",#N/A,FALSE,"GLC";"glcbs",#N/A,FALSE,"glcBS";"glccsbs",#N/A,FALSE,"glcCSBS";"glcis",#N/A,FALSE,"glcIS";"glccsis",#N/A,FALSE,"glcCSIS";"glcrat1",#N/A,FALSE,"glcrat1";"glcrat2",#N/A,FALSE,"glcrat2";"norm",#N/A,FALSE,"norm";"control",#N/A,FALSE,"control"}</definedName>
    <definedName name="wrn.Print1." hidden="1">{"Title",#N/A,FALSE,"Title";"Info",#N/A,FALSE,"Title";"Contents",#N/A,FALSE,"Title";"Sec.1",#N/A,FALSE,"Title";"Output1",#N/A,FALSE,"Output";"Sec.2",#N/A,FALSE,"Title";"Graph1",#N/A,FALSE,"Output";"Graph2",#N/A,FALSE,"Output";"Sec.3",#N/A,FALSE,"Title";"Gap1",#N/A,FALSE,"Output";"Sec.4",#N/A,FALSE,"Title";"Model_all",#N/A,FALSE,"Autostrade S.p.A."}</definedName>
    <definedName name="wrn.Print1._1" hidden="1">{"Title",#N/A,FALSE,"Title";"Info",#N/A,FALSE,"Title";"Contents",#N/A,FALSE,"Title";"Sec.1",#N/A,FALSE,"Title";"Output1",#N/A,FALSE,"Output";"Sec.2",#N/A,FALSE,"Title";"Graph1",#N/A,FALSE,"Output";"Graph2",#N/A,FALSE,"Output";"Sec.3",#N/A,FALSE,"Title";"Gap1",#N/A,FALSE,"Output";"Sec.4",#N/A,FALSE,"Title";"Model_all",#N/A,FALSE,"Autostrade S.p.A."}</definedName>
    <definedName name="wrn.Print1._1_1" hidden="1">{"Title",#N/A,FALSE,"Title";"Info",#N/A,FALSE,"Title";"Contents",#N/A,FALSE,"Title";"Sec.1",#N/A,FALSE,"Title";"Output1",#N/A,FALSE,"Output";"Sec.2",#N/A,FALSE,"Title";"Graph1",#N/A,FALSE,"Output";"Graph2",#N/A,FALSE,"Output";"Sec.3",#N/A,FALSE,"Title";"Gap1",#N/A,FALSE,"Output";"Sec.4",#N/A,FALSE,"Title";"Model_all",#N/A,FALSE,"Autostrade S.p.A."}</definedName>
    <definedName name="wrn.Print1._1_2" hidden="1">{"Title",#N/A,FALSE,"Title";"Info",#N/A,FALSE,"Title";"Contents",#N/A,FALSE,"Title";"Sec.1",#N/A,FALSE,"Title";"Output1",#N/A,FALSE,"Output";"Sec.2",#N/A,FALSE,"Title";"Graph1",#N/A,FALSE,"Output";"Graph2",#N/A,FALSE,"Output";"Sec.3",#N/A,FALSE,"Title";"Gap1",#N/A,FALSE,"Output";"Sec.4",#N/A,FALSE,"Title";"Model_all",#N/A,FALSE,"Autostrade S.p.A."}</definedName>
    <definedName name="wrn.Print1._1_3" hidden="1">{"Title",#N/A,FALSE,"Title";"Info",#N/A,FALSE,"Title";"Contents",#N/A,FALSE,"Title";"Sec.1",#N/A,FALSE,"Title";"Output1",#N/A,FALSE,"Output";"Sec.2",#N/A,FALSE,"Title";"Graph1",#N/A,FALSE,"Output";"Graph2",#N/A,FALSE,"Output";"Sec.3",#N/A,FALSE,"Title";"Gap1",#N/A,FALSE,"Output";"Sec.4",#N/A,FALSE,"Title";"Model_all",#N/A,FALSE,"Autostrade S.p.A."}</definedName>
    <definedName name="wrn.Print1._1_4" hidden="1">{"Title",#N/A,FALSE,"Title";"Info",#N/A,FALSE,"Title";"Contents",#N/A,FALSE,"Title";"Sec.1",#N/A,FALSE,"Title";"Output1",#N/A,FALSE,"Output";"Sec.2",#N/A,FALSE,"Title";"Graph1",#N/A,FALSE,"Output";"Graph2",#N/A,FALSE,"Output";"Sec.3",#N/A,FALSE,"Title";"Gap1",#N/A,FALSE,"Output";"Sec.4",#N/A,FALSE,"Title";"Model_all",#N/A,FALSE,"Autostrade S.p.A."}</definedName>
    <definedName name="wrn.Print1._2" hidden="1">{"Title",#N/A,FALSE,"Title";"Info",#N/A,FALSE,"Title";"Contents",#N/A,FALSE,"Title";"Sec.1",#N/A,FALSE,"Title";"Output1",#N/A,FALSE,"Output";"Sec.2",#N/A,FALSE,"Title";"Graph1",#N/A,FALSE,"Output";"Graph2",#N/A,FALSE,"Output";"Sec.3",#N/A,FALSE,"Title";"Gap1",#N/A,FALSE,"Output";"Sec.4",#N/A,FALSE,"Title";"Model_all",#N/A,FALSE,"Autostrade S.p.A."}</definedName>
    <definedName name="wrn.Print1._2_1" hidden="1">{"Title",#N/A,FALSE,"Title";"Info",#N/A,FALSE,"Title";"Contents",#N/A,FALSE,"Title";"Sec.1",#N/A,FALSE,"Title";"Output1",#N/A,FALSE,"Output";"Sec.2",#N/A,FALSE,"Title";"Graph1",#N/A,FALSE,"Output";"Graph2",#N/A,FALSE,"Output";"Sec.3",#N/A,FALSE,"Title";"Gap1",#N/A,FALSE,"Output";"Sec.4",#N/A,FALSE,"Title";"Model_all",#N/A,FALSE,"Autostrade S.p.A."}</definedName>
    <definedName name="wrn.Print1._2_2" hidden="1">{"Title",#N/A,FALSE,"Title";"Info",#N/A,FALSE,"Title";"Contents",#N/A,FALSE,"Title";"Sec.1",#N/A,FALSE,"Title";"Output1",#N/A,FALSE,"Output";"Sec.2",#N/A,FALSE,"Title";"Graph1",#N/A,FALSE,"Output";"Graph2",#N/A,FALSE,"Output";"Sec.3",#N/A,FALSE,"Title";"Gap1",#N/A,FALSE,"Output";"Sec.4",#N/A,FALSE,"Title";"Model_all",#N/A,FALSE,"Autostrade S.p.A."}</definedName>
    <definedName name="wrn.Print1._2_3" hidden="1">{"Title",#N/A,FALSE,"Title";"Info",#N/A,FALSE,"Title";"Contents",#N/A,FALSE,"Title";"Sec.1",#N/A,FALSE,"Title";"Output1",#N/A,FALSE,"Output";"Sec.2",#N/A,FALSE,"Title";"Graph1",#N/A,FALSE,"Output";"Graph2",#N/A,FALSE,"Output";"Sec.3",#N/A,FALSE,"Title";"Gap1",#N/A,FALSE,"Output";"Sec.4",#N/A,FALSE,"Title";"Model_all",#N/A,FALSE,"Autostrade S.p.A."}</definedName>
    <definedName name="wrn.Print1._2_4" hidden="1">{"Title",#N/A,FALSE,"Title";"Info",#N/A,FALSE,"Title";"Contents",#N/A,FALSE,"Title";"Sec.1",#N/A,FALSE,"Title";"Output1",#N/A,FALSE,"Output";"Sec.2",#N/A,FALSE,"Title";"Graph1",#N/A,FALSE,"Output";"Graph2",#N/A,FALSE,"Output";"Sec.3",#N/A,FALSE,"Title";"Gap1",#N/A,FALSE,"Output";"Sec.4",#N/A,FALSE,"Title";"Model_all",#N/A,FALSE,"Autostrade S.p.A."}</definedName>
    <definedName name="wrn.Print1._3" hidden="1">{"Title",#N/A,FALSE,"Title";"Info",#N/A,FALSE,"Title";"Contents",#N/A,FALSE,"Title";"Sec.1",#N/A,FALSE,"Title";"Output1",#N/A,FALSE,"Output";"Sec.2",#N/A,FALSE,"Title";"Graph1",#N/A,FALSE,"Output";"Graph2",#N/A,FALSE,"Output";"Sec.3",#N/A,FALSE,"Title";"Gap1",#N/A,FALSE,"Output";"Sec.4",#N/A,FALSE,"Title";"Model_all",#N/A,FALSE,"Autostrade S.p.A."}</definedName>
    <definedName name="wrn.Print1._4" hidden="1">{"Title",#N/A,FALSE,"Title";"Info",#N/A,FALSE,"Title";"Contents",#N/A,FALSE,"Title";"Sec.1",#N/A,FALSE,"Title";"Output1",#N/A,FALSE,"Output";"Sec.2",#N/A,FALSE,"Title";"Graph1",#N/A,FALSE,"Output";"Graph2",#N/A,FALSE,"Output";"Sec.3",#N/A,FALSE,"Title";"Gap1",#N/A,FALSE,"Output";"Sec.4",#N/A,FALSE,"Title";"Model_all",#N/A,FALSE,"Autostrade S.p.A."}</definedName>
    <definedName name="wrn.Print1._5" hidden="1">{"Title",#N/A,FALSE,"Title";"Info",#N/A,FALSE,"Title";"Contents",#N/A,FALSE,"Title";"Sec.1",#N/A,FALSE,"Title";"Output1",#N/A,FALSE,"Output";"Sec.2",#N/A,FALSE,"Title";"Graph1",#N/A,FALSE,"Output";"Graph2",#N/A,FALSE,"Output";"Sec.3",#N/A,FALSE,"Title";"Gap1",#N/A,FALSE,"Output";"Sec.4",#N/A,FALSE,"Title";"Model_all",#N/A,FALSE,"Autostrade S.p.A."}</definedName>
    <definedName name="wrn.Renatbilita." localSheetId="10" hidden="1">{#N/A,#N/A,FALSE,"List1";#N/A,#N/A,FALSE,"List2";#N/A,#N/A,FALSE,"List3";#N/A,#N/A,FALSE,"List4";#N/A,#N/A,FALSE,"List5";#N/A,#N/A,FALSE,"List11"}</definedName>
    <definedName name="wrn.Renatbilita." localSheetId="9" hidden="1">{#N/A,#N/A,FALSE,"List1";#N/A,#N/A,FALSE,"List2";#N/A,#N/A,FALSE,"List3";#N/A,#N/A,FALSE,"List4";#N/A,#N/A,FALSE,"List5";#N/A,#N/A,FALSE,"List11"}</definedName>
    <definedName name="wrn.Renatbilita." localSheetId="11" hidden="1">{#N/A,#N/A,FALSE,"List1";#N/A,#N/A,FALSE,"List2";#N/A,#N/A,FALSE,"List3";#N/A,#N/A,FALSE,"List4";#N/A,#N/A,FALSE,"List5";#N/A,#N/A,FALSE,"List11"}</definedName>
    <definedName name="wrn.Renatbilita." localSheetId="4" hidden="1">{#N/A,#N/A,FALSE,"List1";#N/A,#N/A,FALSE,"List2";#N/A,#N/A,FALSE,"List3";#N/A,#N/A,FALSE,"List4";#N/A,#N/A,FALSE,"List5";#N/A,#N/A,FALSE,"List11"}</definedName>
    <definedName name="wrn.Renatbilita." localSheetId="3" hidden="1">{#N/A,#N/A,FALSE,"List1";#N/A,#N/A,FALSE,"List2";#N/A,#N/A,FALSE,"List3";#N/A,#N/A,FALSE,"List4";#N/A,#N/A,FALSE,"List5";#N/A,#N/A,FALSE,"List11"}</definedName>
    <definedName name="wrn.Renatbilita." hidden="1">{#N/A,#N/A,FALSE,"List1";#N/A,#N/A,FALSE,"List2";#N/A,#N/A,FALSE,"List3";#N/A,#N/A,FALSE,"List4";#N/A,#N/A,FALSE,"List5";#N/A,#N/A,FALSE,"List11"}</definedName>
    <definedName name="wrn.Report1." hidden="1">{"Title",#N/A,TRUE,"Title";"Content",#N/A,TRUE,"Title";"Section1",#N/A,TRUE,"Title";"Output1",#N/A,TRUE,"Output";"Section2",#N/A,TRUE,"Title";"Graph1",#N/A,TRUE,"Output";"Section3",#N/A,TRUE,"Title";"Graph2",#N/A,TRUE,"Output";"Section4",#N/A,TRUE,"Title";"Gap1",#N/A,TRUE,"Output";"Section5",#N/A,TRUE,"Title";"Model_all",#N/A,TRUE,"Autostrade S.p.A."}</definedName>
    <definedName name="wrn.Report1._1" hidden="1">{"Title",#N/A,TRUE,"Title";"Content",#N/A,TRUE,"Title";"Section1",#N/A,TRUE,"Title";"Output1",#N/A,TRUE,"Output";"Section2",#N/A,TRUE,"Title";"Graph1",#N/A,TRUE,"Output";"Section3",#N/A,TRUE,"Title";"Graph2",#N/A,TRUE,"Output";"Section4",#N/A,TRUE,"Title";"Gap1",#N/A,TRUE,"Output";"Section5",#N/A,TRUE,"Title";"Model_all",#N/A,TRUE,"Autostrade S.p.A."}</definedName>
    <definedName name="wrn.Report1._1_1" hidden="1">{"Title",#N/A,TRUE,"Title";"Content",#N/A,TRUE,"Title";"Section1",#N/A,TRUE,"Title";"Output1",#N/A,TRUE,"Output";"Section2",#N/A,TRUE,"Title";"Graph1",#N/A,TRUE,"Output";"Section3",#N/A,TRUE,"Title";"Graph2",#N/A,TRUE,"Output";"Section4",#N/A,TRUE,"Title";"Gap1",#N/A,TRUE,"Output";"Section5",#N/A,TRUE,"Title";"Model_all",#N/A,TRUE,"Autostrade S.p.A."}</definedName>
    <definedName name="wrn.Report1._1_2" hidden="1">{"Title",#N/A,TRUE,"Title";"Content",#N/A,TRUE,"Title";"Section1",#N/A,TRUE,"Title";"Output1",#N/A,TRUE,"Output";"Section2",#N/A,TRUE,"Title";"Graph1",#N/A,TRUE,"Output";"Section3",#N/A,TRUE,"Title";"Graph2",#N/A,TRUE,"Output";"Section4",#N/A,TRUE,"Title";"Gap1",#N/A,TRUE,"Output";"Section5",#N/A,TRUE,"Title";"Model_all",#N/A,TRUE,"Autostrade S.p.A."}</definedName>
    <definedName name="wrn.Report1._1_3" hidden="1">{"Title",#N/A,TRUE,"Title";"Content",#N/A,TRUE,"Title";"Section1",#N/A,TRUE,"Title";"Output1",#N/A,TRUE,"Output";"Section2",#N/A,TRUE,"Title";"Graph1",#N/A,TRUE,"Output";"Section3",#N/A,TRUE,"Title";"Graph2",#N/A,TRUE,"Output";"Section4",#N/A,TRUE,"Title";"Gap1",#N/A,TRUE,"Output";"Section5",#N/A,TRUE,"Title";"Model_all",#N/A,TRUE,"Autostrade S.p.A."}</definedName>
    <definedName name="wrn.Report1._1_4" hidden="1">{"Title",#N/A,TRUE,"Title";"Content",#N/A,TRUE,"Title";"Section1",#N/A,TRUE,"Title";"Output1",#N/A,TRUE,"Output";"Section2",#N/A,TRUE,"Title";"Graph1",#N/A,TRUE,"Output";"Section3",#N/A,TRUE,"Title";"Graph2",#N/A,TRUE,"Output";"Section4",#N/A,TRUE,"Title";"Gap1",#N/A,TRUE,"Output";"Section5",#N/A,TRUE,"Title";"Model_all",#N/A,TRUE,"Autostrade S.p.A."}</definedName>
    <definedName name="wrn.Report1._2" hidden="1">{"Title",#N/A,TRUE,"Title";"Content",#N/A,TRUE,"Title";"Section1",#N/A,TRUE,"Title";"Output1",#N/A,TRUE,"Output";"Section2",#N/A,TRUE,"Title";"Graph1",#N/A,TRUE,"Output";"Section3",#N/A,TRUE,"Title";"Graph2",#N/A,TRUE,"Output";"Section4",#N/A,TRUE,"Title";"Gap1",#N/A,TRUE,"Output";"Section5",#N/A,TRUE,"Title";"Model_all",#N/A,TRUE,"Autostrade S.p.A."}</definedName>
    <definedName name="wrn.Report1._2_1" hidden="1">{"Title",#N/A,TRUE,"Title";"Content",#N/A,TRUE,"Title";"Section1",#N/A,TRUE,"Title";"Output1",#N/A,TRUE,"Output";"Section2",#N/A,TRUE,"Title";"Graph1",#N/A,TRUE,"Output";"Section3",#N/A,TRUE,"Title";"Graph2",#N/A,TRUE,"Output";"Section4",#N/A,TRUE,"Title";"Gap1",#N/A,TRUE,"Output";"Section5",#N/A,TRUE,"Title";"Model_all",#N/A,TRUE,"Autostrade S.p.A."}</definedName>
    <definedName name="wrn.Report1._2_2" hidden="1">{"Title",#N/A,TRUE,"Title";"Content",#N/A,TRUE,"Title";"Section1",#N/A,TRUE,"Title";"Output1",#N/A,TRUE,"Output";"Section2",#N/A,TRUE,"Title";"Graph1",#N/A,TRUE,"Output";"Section3",#N/A,TRUE,"Title";"Graph2",#N/A,TRUE,"Output";"Section4",#N/A,TRUE,"Title";"Gap1",#N/A,TRUE,"Output";"Section5",#N/A,TRUE,"Title";"Model_all",#N/A,TRUE,"Autostrade S.p.A."}</definedName>
    <definedName name="wrn.Report1._2_3" hidden="1">{"Title",#N/A,TRUE,"Title";"Content",#N/A,TRUE,"Title";"Section1",#N/A,TRUE,"Title";"Output1",#N/A,TRUE,"Output";"Section2",#N/A,TRUE,"Title";"Graph1",#N/A,TRUE,"Output";"Section3",#N/A,TRUE,"Title";"Graph2",#N/A,TRUE,"Output";"Section4",#N/A,TRUE,"Title";"Gap1",#N/A,TRUE,"Output";"Section5",#N/A,TRUE,"Title";"Model_all",#N/A,TRUE,"Autostrade S.p.A."}</definedName>
    <definedName name="wrn.Report1._2_4" hidden="1">{"Title",#N/A,TRUE,"Title";"Content",#N/A,TRUE,"Title";"Section1",#N/A,TRUE,"Title";"Output1",#N/A,TRUE,"Output";"Section2",#N/A,TRUE,"Title";"Graph1",#N/A,TRUE,"Output";"Section3",#N/A,TRUE,"Title";"Graph2",#N/A,TRUE,"Output";"Section4",#N/A,TRUE,"Title";"Gap1",#N/A,TRUE,"Output";"Section5",#N/A,TRUE,"Title";"Model_all",#N/A,TRUE,"Autostrade S.p.A."}</definedName>
    <definedName name="wrn.Report1._3" hidden="1">{"Title",#N/A,TRUE,"Title";"Content",#N/A,TRUE,"Title";"Section1",#N/A,TRUE,"Title";"Output1",#N/A,TRUE,"Output";"Section2",#N/A,TRUE,"Title";"Graph1",#N/A,TRUE,"Output";"Section3",#N/A,TRUE,"Title";"Graph2",#N/A,TRUE,"Output";"Section4",#N/A,TRUE,"Title";"Gap1",#N/A,TRUE,"Output";"Section5",#N/A,TRUE,"Title";"Model_all",#N/A,TRUE,"Autostrade S.p.A."}</definedName>
    <definedName name="wrn.Report1._4" hidden="1">{"Title",#N/A,TRUE,"Title";"Content",#N/A,TRUE,"Title";"Section1",#N/A,TRUE,"Title";"Output1",#N/A,TRUE,"Output";"Section2",#N/A,TRUE,"Title";"Graph1",#N/A,TRUE,"Output";"Section3",#N/A,TRUE,"Title";"Graph2",#N/A,TRUE,"Output";"Section4",#N/A,TRUE,"Title";"Gap1",#N/A,TRUE,"Output";"Section5",#N/A,TRUE,"Title";"Model_all",#N/A,TRUE,"Autostrade S.p.A."}</definedName>
    <definedName name="wrn.Report1._5" hidden="1">{"Title",#N/A,TRUE,"Title";"Content",#N/A,TRUE,"Title";"Section1",#N/A,TRUE,"Title";"Output1",#N/A,TRUE,"Output";"Section2",#N/A,TRUE,"Title";"Graph1",#N/A,TRUE,"Output";"Section3",#N/A,TRUE,"Title";"Graph2",#N/A,TRUE,"Output";"Section4",#N/A,TRUE,"Title";"Gap1",#N/A,TRUE,"Output";"Section5",#N/A,TRUE,"Title";"Model_all",#N/A,TRUE,"Autostrade S.p.A."}</definedName>
    <definedName name="wrn.summary." hidden="1">{#N/A,#N/A,FALSE,"Summary";#N/A,#N/A,FALSE,"CF";#N/A,#N/A,FALSE,"P&amp;L";"summary",#N/A,FALSE,"Returns";#N/A,#N/A,FALSE,"BS";"summary",#N/A,FALSE,"Analysis";#N/A,#N/A,FALSE,"Assumptions"}</definedName>
    <definedName name="wrn.summary._1" hidden="1">{#N/A,#N/A,FALSE,"Summary";#N/A,#N/A,FALSE,"CF";#N/A,#N/A,FALSE,"P&amp;L";"summary",#N/A,FALSE,"Returns";#N/A,#N/A,FALSE,"BS";"summary",#N/A,FALSE,"Analysis";#N/A,#N/A,FALSE,"Assumptions"}</definedName>
    <definedName name="wrn.summary._1_1" hidden="1">{#N/A,#N/A,FALSE,"Summary";#N/A,#N/A,FALSE,"CF";#N/A,#N/A,FALSE,"P&amp;L";"summary",#N/A,FALSE,"Returns";#N/A,#N/A,FALSE,"BS";"summary",#N/A,FALSE,"Analysis";#N/A,#N/A,FALSE,"Assumptions"}</definedName>
    <definedName name="wrn.summary._1_2" hidden="1">{#N/A,#N/A,FALSE,"Summary";#N/A,#N/A,FALSE,"CF";#N/A,#N/A,FALSE,"P&amp;L";"summary",#N/A,FALSE,"Returns";#N/A,#N/A,FALSE,"BS";"summary",#N/A,FALSE,"Analysis";#N/A,#N/A,FALSE,"Assumptions"}</definedName>
    <definedName name="wrn.summary._1_3" hidden="1">{#N/A,#N/A,FALSE,"Summary";#N/A,#N/A,FALSE,"CF";#N/A,#N/A,FALSE,"P&amp;L";"summary",#N/A,FALSE,"Returns";#N/A,#N/A,FALSE,"BS";"summary",#N/A,FALSE,"Analysis";#N/A,#N/A,FALSE,"Assumptions"}</definedName>
    <definedName name="wrn.summary._1_4" hidden="1">{#N/A,#N/A,FALSE,"Summary";#N/A,#N/A,FALSE,"CF";#N/A,#N/A,FALSE,"P&amp;L";"summary",#N/A,FALSE,"Returns";#N/A,#N/A,FALSE,"BS";"summary",#N/A,FALSE,"Analysis";#N/A,#N/A,FALSE,"Assumptions"}</definedName>
    <definedName name="wrn.summary._2" hidden="1">{#N/A,#N/A,FALSE,"Summary";#N/A,#N/A,FALSE,"CF";#N/A,#N/A,FALSE,"P&amp;L";"summary",#N/A,FALSE,"Returns";#N/A,#N/A,FALSE,"BS";"summary",#N/A,FALSE,"Analysis";#N/A,#N/A,FALSE,"Assumptions"}</definedName>
    <definedName name="wrn.summary._2_1" hidden="1">{#N/A,#N/A,FALSE,"Summary";#N/A,#N/A,FALSE,"CF";#N/A,#N/A,FALSE,"P&amp;L";"summary",#N/A,FALSE,"Returns";#N/A,#N/A,FALSE,"BS";"summary",#N/A,FALSE,"Analysis";#N/A,#N/A,FALSE,"Assumptions"}</definedName>
    <definedName name="wrn.summary._2_2" hidden="1">{#N/A,#N/A,FALSE,"Summary";#N/A,#N/A,FALSE,"CF";#N/A,#N/A,FALSE,"P&amp;L";"summary",#N/A,FALSE,"Returns";#N/A,#N/A,FALSE,"BS";"summary",#N/A,FALSE,"Analysis";#N/A,#N/A,FALSE,"Assumptions"}</definedName>
    <definedName name="wrn.summary._2_3" hidden="1">{#N/A,#N/A,FALSE,"Summary";#N/A,#N/A,FALSE,"CF";#N/A,#N/A,FALSE,"P&amp;L";"summary",#N/A,FALSE,"Returns";#N/A,#N/A,FALSE,"BS";"summary",#N/A,FALSE,"Analysis";#N/A,#N/A,FALSE,"Assumptions"}</definedName>
    <definedName name="wrn.summary._2_4" hidden="1">{#N/A,#N/A,FALSE,"Summary";#N/A,#N/A,FALSE,"CF";#N/A,#N/A,FALSE,"P&amp;L";"summary",#N/A,FALSE,"Returns";#N/A,#N/A,FALSE,"BS";"summary",#N/A,FALSE,"Analysis";#N/A,#N/A,FALSE,"Assumptions"}</definedName>
    <definedName name="wrn.summary._3" hidden="1">{#N/A,#N/A,FALSE,"Summary";#N/A,#N/A,FALSE,"CF";#N/A,#N/A,FALSE,"P&amp;L";"summary",#N/A,FALSE,"Returns";#N/A,#N/A,FALSE,"BS";"summary",#N/A,FALSE,"Analysis";#N/A,#N/A,FALSE,"Assumptions"}</definedName>
    <definedName name="wrn.summary._4" hidden="1">{#N/A,#N/A,FALSE,"Summary";#N/A,#N/A,FALSE,"CF";#N/A,#N/A,FALSE,"P&amp;L";"summary",#N/A,FALSE,"Returns";#N/A,#N/A,FALSE,"BS";"summary",#N/A,FALSE,"Analysis";#N/A,#N/A,FALSE,"Assumptions"}</definedName>
    <definedName name="wrn.summary._5" hidden="1">{#N/A,#N/A,FALSE,"Summary";#N/A,#N/A,FALSE,"CF";#N/A,#N/A,FALSE,"P&amp;L";"summary",#N/A,FALSE,"Returns";#N/A,#N/A,FALSE,"BS";"summary",#N/A,FALSE,"Analysis";#N/A,#N/A,FALSE,"Assumptions"}</definedName>
    <definedName name="wrn.unterj.._.Planung." hidden="1">{"Monatsplanung",#N/A,FALSE,"Fach_1.1"}</definedName>
    <definedName name="wrn.unterj.._.Planung._1" hidden="1">{"Monatsplanung",#N/A,FALSE,"Fach_1.1"}</definedName>
    <definedName name="wrn.unterj.._.Planung._1_1" hidden="1">{"Monatsplanung",#N/A,FALSE,"Fach_1.1"}</definedName>
    <definedName name="wrn.unterj.._.Planung._1_2" hidden="1">{"Monatsplanung",#N/A,FALSE,"Fach_1.1"}</definedName>
    <definedName name="wrn.unterj.._.Planung._1_3" hidden="1">{"Monatsplanung",#N/A,FALSE,"Fach_1.1"}</definedName>
    <definedName name="wrn.unterj.._.Planung._1_4" hidden="1">{"Monatsplanung",#N/A,FALSE,"Fach_1.1"}</definedName>
    <definedName name="wrn.unterj.._.Planung._2" hidden="1">{"Monatsplanung",#N/A,FALSE,"Fach_1.1"}</definedName>
    <definedName name="wrn.unterj.._.Planung._2_1" hidden="1">{"Monatsplanung",#N/A,FALSE,"Fach_1.1"}</definedName>
    <definedName name="wrn.unterj.._.Planung._2_2" hidden="1">{"Monatsplanung",#N/A,FALSE,"Fach_1.1"}</definedName>
    <definedName name="wrn.unterj.._.Planung._2_3" hidden="1">{"Monatsplanung",#N/A,FALSE,"Fach_1.1"}</definedName>
    <definedName name="wrn.unterj.._.Planung._2_4" hidden="1">{"Monatsplanung",#N/A,FALSE,"Fach_1.1"}</definedName>
    <definedName name="wrn.unterj.._.Planung._3" hidden="1">{"Monatsplanung",#N/A,FALSE,"Fach_1.1"}</definedName>
    <definedName name="wrn.unterj.._.Planung._4" hidden="1">{"Monatsplanung",#N/A,FALSE,"Fach_1.1"}</definedName>
    <definedName name="wrn.unterj.._.Planung._5" hidden="1">{"Monatsplanung",#N/A,FALSE,"Fach_1.1"}</definedName>
    <definedName name="wrn.VALUATION." hidden="1">{#N/A,#N/A,FALSE,"Valuation Assumptions";#N/A,#N/A,FALSE,"Summary";#N/A,#N/A,FALSE,"DCF";#N/A,#N/A,FALSE,"Valuation";#N/A,#N/A,FALSE,"WACC";#N/A,#N/A,FALSE,"UBVH";#N/A,#N/A,FALSE,"Free Cash Flow"}</definedName>
    <definedName name="wrn.VALUATION._1" hidden="1">{#N/A,#N/A,FALSE,"Valuation Assumptions";#N/A,#N/A,FALSE,"Summary";#N/A,#N/A,FALSE,"DCF";#N/A,#N/A,FALSE,"Valuation";#N/A,#N/A,FALSE,"WACC";#N/A,#N/A,FALSE,"UBVH";#N/A,#N/A,FALSE,"Free Cash Flow"}</definedName>
    <definedName name="wrn.VALUATION._1_1" hidden="1">{#N/A,#N/A,FALSE,"Valuation Assumptions";#N/A,#N/A,FALSE,"Summary";#N/A,#N/A,FALSE,"DCF";#N/A,#N/A,FALSE,"Valuation";#N/A,#N/A,FALSE,"WACC";#N/A,#N/A,FALSE,"UBVH";#N/A,#N/A,FALSE,"Free Cash Flow"}</definedName>
    <definedName name="wrn.VALUATION._1_2" hidden="1">{#N/A,#N/A,FALSE,"Valuation Assumptions";#N/A,#N/A,FALSE,"Summary";#N/A,#N/A,FALSE,"DCF";#N/A,#N/A,FALSE,"Valuation";#N/A,#N/A,FALSE,"WACC";#N/A,#N/A,FALSE,"UBVH";#N/A,#N/A,FALSE,"Free Cash Flow"}</definedName>
    <definedName name="wrn.VALUATION._1_3" hidden="1">{#N/A,#N/A,FALSE,"Valuation Assumptions";#N/A,#N/A,FALSE,"Summary";#N/A,#N/A,FALSE,"DCF";#N/A,#N/A,FALSE,"Valuation";#N/A,#N/A,FALSE,"WACC";#N/A,#N/A,FALSE,"UBVH";#N/A,#N/A,FALSE,"Free Cash Flow"}</definedName>
    <definedName name="wrn.VALUATION._1_4" hidden="1">{#N/A,#N/A,FALSE,"Valuation Assumptions";#N/A,#N/A,FALSE,"Summary";#N/A,#N/A,FALSE,"DCF";#N/A,#N/A,FALSE,"Valuation";#N/A,#N/A,FALSE,"WACC";#N/A,#N/A,FALSE,"UBVH";#N/A,#N/A,FALSE,"Free Cash Flow"}</definedName>
    <definedName name="wrn.VALUATION._2" hidden="1">{#N/A,#N/A,FALSE,"Valuation Assumptions";#N/A,#N/A,FALSE,"Summary";#N/A,#N/A,FALSE,"DCF";#N/A,#N/A,FALSE,"Valuation";#N/A,#N/A,FALSE,"WACC";#N/A,#N/A,FALSE,"UBVH";#N/A,#N/A,FALSE,"Free Cash Flow"}</definedName>
    <definedName name="wrn.VALUATION._2_1" hidden="1">{#N/A,#N/A,FALSE,"Valuation Assumptions";#N/A,#N/A,FALSE,"Summary";#N/A,#N/A,FALSE,"DCF";#N/A,#N/A,FALSE,"Valuation";#N/A,#N/A,FALSE,"WACC";#N/A,#N/A,FALSE,"UBVH";#N/A,#N/A,FALSE,"Free Cash Flow"}</definedName>
    <definedName name="wrn.VALUATION._2_2" hidden="1">{#N/A,#N/A,FALSE,"Valuation Assumptions";#N/A,#N/A,FALSE,"Summary";#N/A,#N/A,FALSE,"DCF";#N/A,#N/A,FALSE,"Valuation";#N/A,#N/A,FALSE,"WACC";#N/A,#N/A,FALSE,"UBVH";#N/A,#N/A,FALSE,"Free Cash Flow"}</definedName>
    <definedName name="wrn.VALUATION._2_3" hidden="1">{#N/A,#N/A,FALSE,"Valuation Assumptions";#N/A,#N/A,FALSE,"Summary";#N/A,#N/A,FALSE,"DCF";#N/A,#N/A,FALSE,"Valuation";#N/A,#N/A,FALSE,"WACC";#N/A,#N/A,FALSE,"UBVH";#N/A,#N/A,FALSE,"Free Cash Flow"}</definedName>
    <definedName name="wrn.VALUATION._2_4" hidden="1">{#N/A,#N/A,FALSE,"Valuation Assumptions";#N/A,#N/A,FALSE,"Summary";#N/A,#N/A,FALSE,"DCF";#N/A,#N/A,FALSE,"Valuation";#N/A,#N/A,FALSE,"WACC";#N/A,#N/A,FALSE,"UBVH";#N/A,#N/A,FALSE,"Free Cash Flow"}</definedName>
    <definedName name="wrn.VALUATION._3" hidden="1">{#N/A,#N/A,FALSE,"Valuation Assumptions";#N/A,#N/A,FALSE,"Summary";#N/A,#N/A,FALSE,"DCF";#N/A,#N/A,FALSE,"Valuation";#N/A,#N/A,FALSE,"WACC";#N/A,#N/A,FALSE,"UBVH";#N/A,#N/A,FALSE,"Free Cash Flow"}</definedName>
    <definedName name="wrn.VALUATION._4" hidden="1">{#N/A,#N/A,FALSE,"Valuation Assumptions";#N/A,#N/A,FALSE,"Summary";#N/A,#N/A,FALSE,"DCF";#N/A,#N/A,FALSE,"Valuation";#N/A,#N/A,FALSE,"WACC";#N/A,#N/A,FALSE,"UBVH";#N/A,#N/A,FALSE,"Free Cash Flow"}</definedName>
    <definedName name="wrn.VALUATION._5" hidden="1">{#N/A,#N/A,FALSE,"Valuation Assumptions";#N/A,#N/A,FALSE,"Summary";#N/A,#N/A,FALSE,"DCF";#N/A,#N/A,FALSE,"Valuation";#N/A,#N/A,FALSE,"WACC";#N/A,#N/A,FALSE,"UBVH";#N/A,#N/A,FALSE,"Free Cash Flow"}</definedName>
    <definedName name="wrn_2" localSheetId="10" hidden="1">{"glc1",#N/A,FALSE,"GLC";"glc2",#N/A,FALSE,"GLC";"glc3",#N/A,FALSE,"GLC";"glc4",#N/A,FALSE,"GLC";"glc5",#N/A,FALSE,"GLC"}</definedName>
    <definedName name="wrn_2" localSheetId="9" hidden="1">{"glc1",#N/A,FALSE,"GLC";"glc2",#N/A,FALSE,"GLC";"glc3",#N/A,FALSE,"GLC";"glc4",#N/A,FALSE,"GLC";"glc5",#N/A,FALSE,"GLC"}</definedName>
    <definedName name="wrn_2" localSheetId="11" hidden="1">{"glc1",#N/A,FALSE,"GLC";"glc2",#N/A,FALSE,"GLC";"glc3",#N/A,FALSE,"GLC";"glc4",#N/A,FALSE,"GLC";"glc5",#N/A,FALSE,"GLC"}</definedName>
    <definedName name="wrn_2" localSheetId="3" hidden="1">{"glc1",#N/A,FALSE,"GLC";"glc2",#N/A,FALSE,"GLC";"glc3",#N/A,FALSE,"GLC";"glc4",#N/A,FALSE,"GLC";"glc5",#N/A,FALSE,"GLC"}</definedName>
    <definedName name="wrn_2" hidden="1">{"glc1",#N/A,FALSE,"GLC";"glc2",#N/A,FALSE,"GLC";"glc3",#N/A,FALSE,"GLC";"glc4",#N/A,FALSE,"GLC";"glc5",#N/A,FALSE,"GLC"}</definedName>
    <definedName name="wrn_3" localSheetId="10" hidden="1">{"glc1",#N/A,FALSE,"GLC";"glc2",#N/A,FALSE,"GLC";"glc3",#N/A,FALSE,"GLC";"glc4",#N/A,FALSE,"GLC";"glc5",#N/A,FALSE,"GLC"}</definedName>
    <definedName name="wrn_3" localSheetId="9" hidden="1">{"glc1",#N/A,FALSE,"GLC";"glc2",#N/A,FALSE,"GLC";"glc3",#N/A,FALSE,"GLC";"glc4",#N/A,FALSE,"GLC";"glc5",#N/A,FALSE,"GLC"}</definedName>
    <definedName name="wrn_3" localSheetId="11" hidden="1">{"glc1",#N/A,FALSE,"GLC";"glc2",#N/A,FALSE,"GLC";"glc3",#N/A,FALSE,"GLC";"glc4",#N/A,FALSE,"GLC";"glc5",#N/A,FALSE,"GLC"}</definedName>
    <definedName name="wrn_3" localSheetId="3" hidden="1">{"glc1",#N/A,FALSE,"GLC";"glc2",#N/A,FALSE,"GLC";"glc3",#N/A,FALSE,"GLC";"glc4",#N/A,FALSE,"GLC";"glc5",#N/A,FALSE,"GLC"}</definedName>
    <definedName name="wrn_3" hidden="1">{"glc1",#N/A,FALSE,"GLC";"glc2",#N/A,FALSE,"GLC";"glc3",#N/A,FALSE,"GLC";"glc4",#N/A,FALSE,"GLC";"glc5",#N/A,FALSE,"GLC"}</definedName>
    <definedName name="wrn_4" localSheetId="10" hidden="1">{"glc1",#N/A,FALSE,"GLC";"glc2",#N/A,FALSE,"GLC";"glc3",#N/A,FALSE,"GLC";"glc4",#N/A,FALSE,"GLC";"glc5",#N/A,FALSE,"GLC"}</definedName>
    <definedName name="wrn_4" localSheetId="9" hidden="1">{"glc1",#N/A,FALSE,"GLC";"glc2",#N/A,FALSE,"GLC";"glc3",#N/A,FALSE,"GLC";"glc4",#N/A,FALSE,"GLC";"glc5",#N/A,FALSE,"GLC"}</definedName>
    <definedName name="wrn_4" localSheetId="11" hidden="1">{"glc1",#N/A,FALSE,"GLC";"glc2",#N/A,FALSE,"GLC";"glc3",#N/A,FALSE,"GLC";"glc4",#N/A,FALSE,"GLC";"glc5",#N/A,FALSE,"GLC"}</definedName>
    <definedName name="wrn_4" localSheetId="3" hidden="1">{"glc1",#N/A,FALSE,"GLC";"glc2",#N/A,FALSE,"GLC";"glc3",#N/A,FALSE,"GLC";"glc4",#N/A,FALSE,"GLC";"glc5",#N/A,FALSE,"GLC"}</definedName>
    <definedName name="wrn_4" hidden="1">{"glc1",#N/A,FALSE,"GLC";"glc2",#N/A,FALSE,"GLC";"glc3",#N/A,FALSE,"GLC";"glc4",#N/A,FALSE,"GLC";"glc5",#N/A,FALSE,"GLC"}</definedName>
    <definedName name="wrn_5" localSheetId="10" hidden="1">{"glc1",#N/A,FALSE,"GLC";"glc2",#N/A,FALSE,"GLC";"glc3",#N/A,FALSE,"GLC";"glc4",#N/A,FALSE,"GLC";"glc5",#N/A,FALSE,"GLC"}</definedName>
    <definedName name="wrn_5" localSheetId="9" hidden="1">{"glc1",#N/A,FALSE,"GLC";"glc2",#N/A,FALSE,"GLC";"glc3",#N/A,FALSE,"GLC";"glc4",#N/A,FALSE,"GLC";"glc5",#N/A,FALSE,"GLC"}</definedName>
    <definedName name="wrn_5" localSheetId="11" hidden="1">{"glc1",#N/A,FALSE,"GLC";"glc2",#N/A,FALSE,"GLC";"glc3",#N/A,FALSE,"GLC";"glc4",#N/A,FALSE,"GLC";"glc5",#N/A,FALSE,"GLC"}</definedName>
    <definedName name="wrn_5" localSheetId="3" hidden="1">{"glc1",#N/A,FALSE,"GLC";"glc2",#N/A,FALSE,"GLC";"glc3",#N/A,FALSE,"GLC";"glc4",#N/A,FALSE,"GLC";"glc5",#N/A,FALSE,"GLC"}</definedName>
    <definedName name="wrn_5" hidden="1">{"glc1",#N/A,FALSE,"GLC";"glc2",#N/A,FALSE,"GLC";"glc3",#N/A,FALSE,"GLC";"glc4",#N/A,FALSE,"GLC";"glc5",#N/A,FALSE,"GLC"}</definedName>
    <definedName name="wš" localSheetId="3">#REF!</definedName>
    <definedName name="wš">#REF!</definedName>
    <definedName name="www" localSheetId="10" hidden="1">{"glc1",#N/A,FALSE,"GLC";"glc2",#N/A,FALSE,"GLC";"glc3",#N/A,FALSE,"GLC";"glc4",#N/A,FALSE,"GLC";"glc5",#N/A,FALSE,"GLC"}</definedName>
    <definedName name="www" localSheetId="9" hidden="1">{"glc1",#N/A,FALSE,"GLC";"glc2",#N/A,FALSE,"GLC";"glc3",#N/A,FALSE,"GLC";"glc4",#N/A,FALSE,"GLC";"glc5",#N/A,FALSE,"GLC"}</definedName>
    <definedName name="www" localSheetId="11" hidden="1">{"glc1",#N/A,FALSE,"GLC";"glc2",#N/A,FALSE,"GLC";"glc3",#N/A,FALSE,"GLC";"glc4",#N/A,FALSE,"GLC";"glc5",#N/A,FALSE,"GLC"}</definedName>
    <definedName name="www" localSheetId="3" hidden="1">{"glc1",#N/A,FALSE,"GLC";"glc2",#N/A,FALSE,"GLC";"glc3",#N/A,FALSE,"GLC";"glc4",#N/A,FALSE,"GLC";"glc5",#N/A,FALSE,"GLC"}</definedName>
    <definedName name="www" hidden="1">{"glc1",#N/A,FALSE,"GLC";"glc2",#N/A,FALSE,"GLC";"glc3",#N/A,FALSE,"GLC";"glc4",#N/A,FALSE,"GLC";"glc5",#N/A,FALSE,"GLC"}</definedName>
    <definedName name="X">#REF!</definedName>
    <definedName name="XDO_?XDOFIELD23?" localSheetId="10">'[67]Seznam pohledávek'!#REF!</definedName>
    <definedName name="XDO_?XDOFIELD23?">#REF!</definedName>
    <definedName name="XDO_?XDOFIELD24?" localSheetId="10">'[67]Seznam pohledávek'!#REF!</definedName>
    <definedName name="XDO_?XDOFIELD24?">#REF!</definedName>
    <definedName name="XDO_?XDOFIELD25?" localSheetId="10">'[67]Seznam pohledávek'!#REF!</definedName>
    <definedName name="XDO_?XDOFIELD25?">#REF!</definedName>
    <definedName name="XDO_?XDOFIELD26?" localSheetId="10">'[67]Seznam pohledávek'!#REF!</definedName>
    <definedName name="XDO_?XDOFIELD26?">#REF!</definedName>
    <definedName name="XDO_?XDOFIELD27?" localSheetId="10">'[67]Seznam pohledávek'!#REF!</definedName>
    <definedName name="XDO_?XDOFIELD27?">#REF!</definedName>
    <definedName name="XDO_?XDOFIELD28?" localSheetId="10">'[67]Seznam pohledávek'!#REF!</definedName>
    <definedName name="XDO_?XDOFIELD28?">#REF!</definedName>
    <definedName name="XDO_?XDOFIELD29?" localSheetId="10">'[67]Seznam pohledávek'!#REF!</definedName>
    <definedName name="XDO_?XDOFIELD29?">#REF!</definedName>
    <definedName name="XDO_?XDOFIELD30?" localSheetId="10">'[67]Seznam pohledávek'!#REF!</definedName>
    <definedName name="XDO_?XDOFIELD30?">#REF!</definedName>
    <definedName name="XDO_?XDOFIELD31?" localSheetId="10">'[67]Seznam pohledávek'!#REF!</definedName>
    <definedName name="XDO_?XDOFIELD31?">#REF!</definedName>
    <definedName name="XDO_?XDOFIELD40?" localSheetId="10">'[67]Seznam pohledávek'!#REF!</definedName>
    <definedName name="XDO_?XDOFIELD40?">#REF!</definedName>
    <definedName name="XDO_?XDOFIELD41?" localSheetId="10">'[67]Seznam pohledávek'!#REF!</definedName>
    <definedName name="XDO_?XDOFIELD41?">#REF!</definedName>
    <definedName name="XDO_?XDOFIELD42?" localSheetId="10">'[67]Seznam pohledávek'!#REF!</definedName>
    <definedName name="XDO_?XDOFIELD42?">#REF!</definedName>
    <definedName name="XDO_?XDOFIELD43?" localSheetId="10">'[67]Seznam pohledávek'!#REF!</definedName>
    <definedName name="XDO_?XDOFIELD43?">#REF!</definedName>
    <definedName name="XDO_?XDOFIELD44?" localSheetId="10">'[67]Seznam pohledávek'!#REF!</definedName>
    <definedName name="XDO_?XDOFIELD44?">#REF!</definedName>
    <definedName name="XDO_?XDOFIELD45?" localSheetId="10">'[67]Seznam pohledávek'!#REF!</definedName>
    <definedName name="XDO_?XDOFIELD45?">#REF!</definedName>
    <definedName name="XDO_?XDOFIELD46?" localSheetId="10">'[67]Seznam pohledávek'!#REF!</definedName>
    <definedName name="XDO_?XDOFIELD46?">#REF!</definedName>
    <definedName name="XDO_?XDOFIELD47?" localSheetId="10">'[67]Seznam pohledávek'!#REF!</definedName>
    <definedName name="XDO_?XDOFIELD47?">#REF!</definedName>
    <definedName name="XDO_?XDOFIELD48?" localSheetId="10">'[67]Seznam pohledávek'!#REF!</definedName>
    <definedName name="XDO_?XDOFIELD48?">#REF!</definedName>
    <definedName name="XDO_?XDOFIELD49?" localSheetId="10">'[67]Seznam pohledávek'!#REF!</definedName>
    <definedName name="XDO_?XDOFIELD49?">#REF!</definedName>
    <definedName name="XDO_?XDOFIELD50?" localSheetId="10">'[67]Seznam pohledávek'!#REF!</definedName>
    <definedName name="XDO_?XDOFIELD50?">#REF!</definedName>
    <definedName name="XDO_?XDOFIELD51?" localSheetId="10">'[67]Seznam pohledávek'!#REF!</definedName>
    <definedName name="XDO_?XDOFIELD51?">#REF!</definedName>
    <definedName name="XDO_GROUP_?XDOG1?" localSheetId="10">'[67]Seznam pohledávek'!#REF!</definedName>
    <definedName name="XDO_GROUP_?XDOG1?">#REF!</definedName>
    <definedName name="XDO_GROUP_?XDOG2?" localSheetId="10">'[67]Seznam pohledávek'!#REF!</definedName>
    <definedName name="XDO_GROUP_?XDOG2?">#REF!</definedName>
    <definedName name="XDO_GROUP_?XDOG3?" localSheetId="10">'[67]Seznam pohledávek'!#REF!</definedName>
    <definedName name="XDO_GROUP_?XDOG3?">#REF!</definedName>
    <definedName name="XDO_GROUP_?XDOG4?" localSheetId="10">'[67]Seznam pohledávek'!#REF!</definedName>
    <definedName name="XDO_GROUP_?XDOG4?">#REF!</definedName>
    <definedName name="XDO_GROUP_?XDOG5?" localSheetId="10">'[67]Seznam pohledávek'!#REF!</definedName>
    <definedName name="XDO_GROUP_?XDOG5?">#REF!</definedName>
    <definedName name="XR" localSheetId="9">#REF!</definedName>
    <definedName name="XR" localSheetId="4">#REF!</definedName>
    <definedName name="XR">#REF!</definedName>
    <definedName name="XR_CZ" localSheetId="9">#REF!</definedName>
    <definedName name="XR_CZ" localSheetId="4">#REF!</definedName>
    <definedName name="XR_CZ">#REF!</definedName>
    <definedName name="xRange10001" localSheetId="9">#REF!</definedName>
    <definedName name="xRange10001">#REF!</definedName>
    <definedName name="xRange10002" localSheetId="9">#REF!</definedName>
    <definedName name="xRange10002">#REF!</definedName>
    <definedName name="xRange10003" localSheetId="9">#REF!</definedName>
    <definedName name="xRange10003">#REF!</definedName>
    <definedName name="XRefColumnsCount" hidden="1">1</definedName>
    <definedName name="XRefCopyRangeCount" hidden="1">2</definedName>
    <definedName name="XRefPasteRangeCount" hidden="1">1</definedName>
    <definedName name="xx_1">#N/A</definedName>
    <definedName name="xx_12">#N/A</definedName>
    <definedName name="xx_13">#N/A</definedName>
    <definedName name="xx_14">#N/A</definedName>
    <definedName name="xx_15">#N/A</definedName>
    <definedName name="xxx" localSheetId="10">'311_315'!#REF!</definedName>
    <definedName name="xxx" localSheetId="9" hidden="1">'Amortizační stupnice-mov.vě'!#REF!</definedName>
    <definedName name="xxx" localSheetId="3" hidden="1">[48]sez_očist!$F$16:$AG$16</definedName>
    <definedName name="xxx">#REF!</definedName>
    <definedName name="xxxxx" localSheetId="10" hidden="1">'311_315'!#REF!</definedName>
    <definedName name="xxxxx" localSheetId="3" hidden="1">[68]A!$B$2:$B$253</definedName>
    <definedName name="xxxxx" hidden="1">#REF!</definedName>
    <definedName name="xy_1">#N/A</definedName>
    <definedName name="xy_11">#N/A</definedName>
    <definedName name="xy_12">#N/A</definedName>
    <definedName name="xy_13">#N/A</definedName>
    <definedName name="xy_14">#N/A</definedName>
    <definedName name="xy_15">#N/A</definedName>
    <definedName name="xy_16">#N/A</definedName>
    <definedName name="xy_18">#N/A</definedName>
    <definedName name="xy_19">#N/A</definedName>
    <definedName name="xy_20">#N/A</definedName>
    <definedName name="xy_21">#N/A</definedName>
    <definedName name="xy_22">#N/A</definedName>
    <definedName name="xy_23">#N/A</definedName>
    <definedName name="xy_24">#N/A</definedName>
    <definedName name="xy_41">#N/A</definedName>
    <definedName name="y">#REF!</definedName>
    <definedName name="Year" localSheetId="9">#REF!</definedName>
    <definedName name="Year" localSheetId="11">#REF!</definedName>
    <definedName name="Year" localSheetId="4">#REF!</definedName>
    <definedName name="Year">#REF!</definedName>
    <definedName name="Year_Prev" localSheetId="10">'311_315'!#REF!</definedName>
    <definedName name="Year_Prev" localSheetId="9">'Amortizační stupnice-mov.vě'!#REF!</definedName>
    <definedName name="Year_Prev" localSheetId="11">#REF!</definedName>
    <definedName name="Year_Prev" localSheetId="4">#REF!</definedName>
    <definedName name="Year_Prev" localSheetId="3">[37]Info!$B$14</definedName>
    <definedName name="Year_Prev">#REF!</definedName>
    <definedName name="YearEnd" localSheetId="9">#REF!</definedName>
    <definedName name="YearEnd">#REF!</definedName>
    <definedName name="Years" localSheetId="9">#REF!</definedName>
    <definedName name="Years">#REF!</definedName>
    <definedName name="Years_II" localSheetId="10">'311_315'!#REF!</definedName>
    <definedName name="Years_II" localSheetId="9">'Amortizační stupnice-mov.vě'!#REF!</definedName>
    <definedName name="Years_II" localSheetId="11">#REF!</definedName>
    <definedName name="Years_II" localSheetId="4">#REF!</definedName>
    <definedName name="Years_II" localSheetId="3">[26]Setup!$R$42:$AA$47</definedName>
    <definedName name="Years_II">#REF!</definedName>
    <definedName name="ysd" localSheetId="3">#REF!</definedName>
    <definedName name="ysd">#REF!</definedName>
    <definedName name="YXCV">#N/A</definedName>
    <definedName name="YXCV_1">#N/A</definedName>
    <definedName name="YXCV_11">#N/A</definedName>
    <definedName name="YXCV_11_50">#N/A</definedName>
    <definedName name="YXCV_12">#N/A</definedName>
    <definedName name="YXCV_12_50">#N/A</definedName>
    <definedName name="YXCV_13">#N/A</definedName>
    <definedName name="YXCV_13_50">#N/A</definedName>
    <definedName name="YXCV_14">#N/A</definedName>
    <definedName name="YXCV_14_50">#N/A</definedName>
    <definedName name="YXCV_15">#N/A</definedName>
    <definedName name="YXCV_15_50">#N/A</definedName>
    <definedName name="YXCV_16">#N/A</definedName>
    <definedName name="YXCV_16_50">#N/A</definedName>
    <definedName name="YXCV_18">#N/A</definedName>
    <definedName name="YXCV_18_50">#N/A</definedName>
    <definedName name="YXCV_19">#N/A</definedName>
    <definedName name="YXCV_19_50">#N/A</definedName>
    <definedName name="YXCV_20">#N/A</definedName>
    <definedName name="YXCV_20_50">#N/A</definedName>
    <definedName name="YXCV_21">#N/A</definedName>
    <definedName name="YXCV_21_50">#N/A</definedName>
    <definedName name="YXCV_22">#N/A</definedName>
    <definedName name="YXCV_22_50">#N/A</definedName>
    <definedName name="YXCV_23">#N/A</definedName>
    <definedName name="YXCV_23_50">#N/A</definedName>
    <definedName name="YXCV_24">#N/A</definedName>
    <definedName name="YXCV_24_50">#N/A</definedName>
    <definedName name="YXCV_3">#N/A</definedName>
    <definedName name="YXCV_3_50">#N/A</definedName>
    <definedName name="YXCV_39">#N/A</definedName>
    <definedName name="YXCV_39_50">#N/A</definedName>
    <definedName name="YXCV_41">#N/A</definedName>
    <definedName name="YXCV_41_50">#N/A</definedName>
    <definedName name="YXCV_50">#N/A</definedName>
    <definedName name="YY" localSheetId="10">'311_315'!#REF!</definedName>
    <definedName name="YY" localSheetId="9">'Amortizační stupnice-mov.vě'!#REF!</definedName>
    <definedName name="YY" localSheetId="11">#REF!</definedName>
    <definedName name="YY" localSheetId="4">#REF!</definedName>
    <definedName name="YY" localSheetId="3">[69]Country_settings!$T$21:$AC$61</definedName>
    <definedName name="YY">#REF!</definedName>
    <definedName name="ýžie" localSheetId="3">#REF!</definedName>
    <definedName name="ýžie">#REF!</definedName>
    <definedName name="Za">OFFSET(#REF!,0,#REF!,1,12)</definedName>
    <definedName name="Zadané_hodnoty">IF(Částka_půjčky*Úroková_sazba*Roky_půjčky*Začátek_půjčky&gt;0,1,0)</definedName>
    <definedName name="Základy">#REF!</definedName>
    <definedName name="zamezam" localSheetId="3" hidden="1">[70]nezamestnanost!#REF!</definedName>
    <definedName name="zamezam" hidden="1">#REF!</definedName>
    <definedName name="zaposl_predp" localSheetId="3">#REF!</definedName>
    <definedName name="zaposl_predp">#REF!</definedName>
    <definedName name="Zb">OFFSET(#REF!,0,#REF!,1,12)</definedName>
    <definedName name="Zc">OFFSET(#REF!,0,#REF!,1,12)</definedName>
    <definedName name="Zemní_práce">#REF!</definedName>
    <definedName name="Zkrác.verze" localSheetId="10" hidden="1">{#N/A,#N/A,FALSE,"List1";#N/A,#N/A,FALSE,"List2";#N/A,#N/A,FALSE,"List3";#N/A,#N/A,FALSE,"List4";#N/A,#N/A,FALSE,"List5";#N/A,#N/A,FALSE,"List11"}</definedName>
    <definedName name="Zkrác.verze" localSheetId="9" hidden="1">{#N/A,#N/A,FALSE,"List1";#N/A,#N/A,FALSE,"List2";#N/A,#N/A,FALSE,"List3";#N/A,#N/A,FALSE,"List4";#N/A,#N/A,FALSE,"List5";#N/A,#N/A,FALSE,"List11"}</definedName>
    <definedName name="Zkrác.verze" localSheetId="11" hidden="1">{#N/A,#N/A,FALSE,"List1";#N/A,#N/A,FALSE,"List2";#N/A,#N/A,FALSE,"List3";#N/A,#N/A,FALSE,"List4";#N/A,#N/A,FALSE,"List5";#N/A,#N/A,FALSE,"List11"}</definedName>
    <definedName name="Zkrác.verze" localSheetId="4" hidden="1">{#N/A,#N/A,FALSE,"List1";#N/A,#N/A,FALSE,"List2";#N/A,#N/A,FALSE,"List3";#N/A,#N/A,FALSE,"List4";#N/A,#N/A,FALSE,"List5";#N/A,#N/A,FALSE,"List11"}</definedName>
    <definedName name="Zkrác.verze" localSheetId="3" hidden="1">{#N/A,#N/A,FALSE,"List1";#N/A,#N/A,FALSE,"List2";#N/A,#N/A,FALSE,"List3";#N/A,#N/A,FALSE,"List4";#N/A,#N/A,FALSE,"List5";#N/A,#N/A,FALSE,"List11"}</definedName>
    <definedName name="Zkrác.verze" hidden="1">{#N/A,#N/A,FALSE,"List1";#N/A,#N/A,FALSE,"List2";#N/A,#N/A,FALSE,"List3";#N/A,#N/A,FALSE,"List4";#N/A,#N/A,FALSE,"List5";#N/A,#N/A,FALSE,"List11"}</definedName>
    <definedName name="zt" localSheetId="10">'311_315'!#REF!,'311_315'!#REF!,'311_315'!#REF!,'311_315'!#REF!</definedName>
    <definedName name="zt" localSheetId="3">#REF!,#REF!,#REF!,#REF!</definedName>
    <definedName name="zt">#REF!,#REF!,#REF!,#REF!</definedName>
    <definedName name="ZtrataUplatnena" localSheetId="3">#REF!</definedName>
    <definedName name="ZtrataUplatnena">#REF!</definedName>
    <definedName name="ztu" localSheetId="3">#REF!</definedName>
    <definedName name="ztu">#REF!</definedName>
    <definedName name="zzz1">#REF!</definedName>
    <definedName name="žý" localSheetId="3">#REF!,#REF!</definedName>
    <definedName name="žý">#REF!,#REF!</definedName>
    <definedName name="Авг_96">#REF!</definedName>
    <definedName name="Апр_96">#REF!</definedName>
    <definedName name="ваор">#REF!</definedName>
    <definedName name="г">#REF!</definedName>
    <definedName name="Дек_96">#REF!</definedName>
    <definedName name="Июл_96">#REF!</definedName>
    <definedName name="Июн_96">#REF!</definedName>
    <definedName name="Май_96">#REF!</definedName>
    <definedName name="Мар_96">#REF!</definedName>
    <definedName name="н">#REF!</definedName>
    <definedName name="Ноя_96">#REF!</definedName>
    <definedName name="Окт_96">#REF!</definedName>
    <definedName name="п">#REF!</definedName>
    <definedName name="пр">#REF!</definedName>
    <definedName name="проба">#REF!</definedName>
    <definedName name="прооллдлд">#REF!</definedName>
    <definedName name="Сен_96">#REF!</definedName>
    <definedName name="Фев_96">#REF!</definedName>
    <definedName name="Янв_96">#REF!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3" i="12" l="1"/>
  <c r="E52" i="12"/>
  <c r="G15" i="12"/>
  <c r="G16" i="12"/>
  <c r="G17" i="12"/>
  <c r="G18" i="12"/>
  <c r="G21" i="12"/>
  <c r="G22" i="12"/>
  <c r="G23" i="12"/>
  <c r="G24" i="12"/>
  <c r="G25" i="12"/>
  <c r="G26" i="12"/>
  <c r="G27" i="12"/>
  <c r="G28" i="12"/>
  <c r="G29" i="12"/>
  <c r="G30" i="12"/>
  <c r="G31" i="12"/>
  <c r="G32" i="12"/>
  <c r="G33" i="12"/>
  <c r="G34" i="12"/>
  <c r="G35" i="12"/>
  <c r="G36" i="12"/>
  <c r="E67" i="9"/>
  <c r="E46" i="9"/>
  <c r="E45" i="9"/>
  <c r="E43" i="9"/>
  <c r="E42" i="9"/>
  <c r="E28" i="9"/>
  <c r="C21" i="13"/>
  <c r="C18" i="13"/>
  <c r="C17" i="13"/>
  <c r="C12" i="13"/>
  <c r="C11" i="13"/>
  <c r="C4" i="13"/>
  <c r="C3" i="13"/>
  <c r="C5" i="13"/>
  <c r="C6" i="13"/>
  <c r="C7" i="13"/>
  <c r="C8" i="13"/>
  <c r="C9" i="13"/>
  <c r="C10" i="13"/>
  <c r="C13" i="13"/>
  <c r="C22" i="13"/>
  <c r="B22" i="13"/>
  <c r="B21" i="13"/>
  <c r="C20" i="13"/>
  <c r="B20" i="13"/>
  <c r="B19" i="13"/>
  <c r="B18" i="13"/>
  <c r="B17" i="13"/>
  <c r="B16" i="13"/>
  <c r="C15" i="13"/>
  <c r="B15" i="13"/>
  <c r="B14" i="13"/>
  <c r="B13" i="13"/>
  <c r="B12" i="13"/>
  <c r="B11" i="13"/>
  <c r="B10" i="13"/>
  <c r="B9" i="13"/>
  <c r="B8" i="13"/>
  <c r="B7" i="13"/>
  <c r="B6" i="13"/>
  <c r="B5" i="13"/>
  <c r="B4" i="13"/>
  <c r="B3" i="13"/>
  <c r="E64" i="9" l="1"/>
  <c r="F27" i="14" l="1"/>
  <c r="F31" i="14" s="1"/>
  <c r="E27" i="14"/>
  <c r="D27" i="14"/>
  <c r="F25" i="14"/>
  <c r="F10" i="14"/>
  <c r="B27" i="14"/>
  <c r="F4" i="14"/>
  <c r="F21" i="14"/>
  <c r="F9" i="14"/>
  <c r="F6" i="14"/>
  <c r="F5" i="14"/>
  <c r="E25" i="14"/>
  <c r="E13" i="14"/>
  <c r="C10" i="14"/>
  <c r="E9" i="14"/>
  <c r="E8" i="14"/>
  <c r="E7" i="14"/>
  <c r="E6" i="14"/>
  <c r="E5" i="14"/>
  <c r="E4" i="14"/>
  <c r="E10" i="14" s="1"/>
  <c r="E31" i="14" l="1"/>
  <c r="C185" i="2" l="1"/>
  <c r="C187" i="2"/>
  <c r="F42" i="9"/>
  <c r="H21" i="12" l="1"/>
  <c r="H22" i="12"/>
  <c r="H23" i="12"/>
  <c r="H17" i="12"/>
  <c r="H18" i="12"/>
  <c r="H16" i="12"/>
  <c r="F16" i="12"/>
  <c r="O36" i="13"/>
  <c r="O37" i="13" s="1"/>
  <c r="C16" i="13" s="1"/>
  <c r="S15" i="13"/>
  <c r="S22" i="13" s="1"/>
  <c r="C19" i="13" s="1"/>
  <c r="O14" i="13"/>
  <c r="O15" i="13" s="1"/>
  <c r="C14" i="13" s="1"/>
  <c r="C23" i="13" s="1"/>
  <c r="C26" i="13" l="1"/>
  <c r="H20" i="1" s="1"/>
  <c r="H20" i="12" s="1"/>
  <c r="H19" i="12" s="1"/>
  <c r="C25" i="13"/>
  <c r="E17" i="9" s="1"/>
  <c r="F20" i="1" s="1"/>
  <c r="F20" i="12" s="1"/>
  <c r="G20" i="12" s="1"/>
  <c r="H53" i="12"/>
  <c r="D53" i="12"/>
  <c r="C53" i="12"/>
  <c r="E35" i="12"/>
  <c r="E34" i="12"/>
  <c r="E33" i="12"/>
  <c r="E32" i="12"/>
  <c r="D31" i="12"/>
  <c r="C31" i="12"/>
  <c r="E30" i="12"/>
  <c r="E29" i="12"/>
  <c r="E28" i="12"/>
  <c r="E27" i="12"/>
  <c r="D26" i="12"/>
  <c r="C26" i="12"/>
  <c r="E24" i="12"/>
  <c r="E23" i="12"/>
  <c r="E22" i="12"/>
  <c r="E21" i="12"/>
  <c r="E20" i="12"/>
  <c r="D19" i="12"/>
  <c r="C19" i="12"/>
  <c r="E18" i="12"/>
  <c r="E17" i="12"/>
  <c r="E16" i="12"/>
  <c r="H15" i="12"/>
  <c r="D15" i="12"/>
  <c r="C15" i="12"/>
  <c r="H53" i="1"/>
  <c r="D15" i="1"/>
  <c r="C15" i="1"/>
  <c r="D19" i="1"/>
  <c r="C19" i="1"/>
  <c r="D31" i="1"/>
  <c r="C31" i="1"/>
  <c r="C26" i="1"/>
  <c r="D26" i="1"/>
  <c r="E19" i="12" l="1"/>
  <c r="H14" i="12"/>
  <c r="E26" i="12"/>
  <c r="E15" i="12"/>
  <c r="E14" i="12" s="1"/>
  <c r="E31" i="12"/>
  <c r="F69" i="9"/>
  <c r="F68" i="9"/>
  <c r="C18" i="10"/>
  <c r="E18" i="10" s="1"/>
  <c r="C15" i="10"/>
  <c r="C13" i="10" s="1"/>
  <c r="C12" i="10"/>
  <c r="C10" i="10" s="1"/>
  <c r="C9" i="10"/>
  <c r="C7" i="10" s="1"/>
  <c r="C6" i="10"/>
  <c r="C4" i="10" s="1"/>
  <c r="D545" i="11"/>
  <c r="E545" i="11"/>
  <c r="F545" i="11"/>
  <c r="G545" i="11"/>
  <c r="H545" i="11"/>
  <c r="I545" i="11"/>
  <c r="J545" i="11"/>
  <c r="K2" i="11"/>
  <c r="K3" i="11"/>
  <c r="K4" i="1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K101" i="11"/>
  <c r="K102" i="11"/>
  <c r="K103" i="11"/>
  <c r="K104" i="11"/>
  <c r="K105" i="11"/>
  <c r="K106" i="11"/>
  <c r="K107" i="11"/>
  <c r="K108" i="11"/>
  <c r="K109" i="11"/>
  <c r="K110" i="11"/>
  <c r="K111" i="11"/>
  <c r="K112" i="11"/>
  <c r="K113" i="11"/>
  <c r="K114" i="11"/>
  <c r="K115" i="11"/>
  <c r="K116" i="11"/>
  <c r="K117" i="11"/>
  <c r="K118" i="11"/>
  <c r="K119" i="11"/>
  <c r="K120" i="11"/>
  <c r="K121" i="11"/>
  <c r="K122" i="11"/>
  <c r="K123" i="11"/>
  <c r="K124" i="11"/>
  <c r="K125" i="11"/>
  <c r="K126" i="11"/>
  <c r="K127" i="11"/>
  <c r="K128" i="11"/>
  <c r="K129" i="11"/>
  <c r="K130" i="11"/>
  <c r="K131" i="11"/>
  <c r="K132" i="11"/>
  <c r="K133" i="11"/>
  <c r="K134" i="11"/>
  <c r="K135" i="11"/>
  <c r="K136" i="11"/>
  <c r="K137" i="11"/>
  <c r="K138" i="11"/>
  <c r="K139" i="11"/>
  <c r="K140" i="11"/>
  <c r="K141" i="11"/>
  <c r="K142" i="11"/>
  <c r="K143" i="11"/>
  <c r="K144" i="11"/>
  <c r="K145" i="11"/>
  <c r="K146" i="11"/>
  <c r="K147" i="11"/>
  <c r="K148" i="11"/>
  <c r="K149" i="11"/>
  <c r="K150" i="11"/>
  <c r="K151" i="11"/>
  <c r="K152" i="11"/>
  <c r="K153" i="11"/>
  <c r="K154" i="11"/>
  <c r="K155" i="11"/>
  <c r="K156" i="11"/>
  <c r="K157" i="11"/>
  <c r="K158" i="11"/>
  <c r="K159" i="11"/>
  <c r="K160" i="11"/>
  <c r="K161" i="11"/>
  <c r="K162" i="11"/>
  <c r="K163" i="11"/>
  <c r="K164" i="11"/>
  <c r="K165" i="11"/>
  <c r="K166" i="11"/>
  <c r="K167" i="11"/>
  <c r="K168" i="11"/>
  <c r="K169" i="11"/>
  <c r="K170" i="11"/>
  <c r="K171" i="11"/>
  <c r="K172" i="11"/>
  <c r="K173" i="11"/>
  <c r="K174" i="11"/>
  <c r="K175" i="11"/>
  <c r="K176" i="11"/>
  <c r="K177" i="11"/>
  <c r="K178" i="11"/>
  <c r="K179" i="11"/>
  <c r="K180" i="11"/>
  <c r="K181" i="11"/>
  <c r="K182" i="11"/>
  <c r="K183" i="11"/>
  <c r="K184" i="11"/>
  <c r="K185" i="11"/>
  <c r="K186" i="11"/>
  <c r="K187" i="11"/>
  <c r="K188" i="11"/>
  <c r="K189" i="11"/>
  <c r="K190" i="11"/>
  <c r="K191" i="11"/>
  <c r="K192" i="11"/>
  <c r="K193" i="11"/>
  <c r="K194" i="11"/>
  <c r="K195" i="11"/>
  <c r="K196" i="11"/>
  <c r="K197" i="11"/>
  <c r="K198" i="11"/>
  <c r="K199" i="11"/>
  <c r="K200" i="11"/>
  <c r="K201" i="11"/>
  <c r="K202" i="11"/>
  <c r="K203" i="11"/>
  <c r="K204" i="11"/>
  <c r="K205" i="11"/>
  <c r="K206" i="11"/>
  <c r="K207" i="11"/>
  <c r="K208" i="11"/>
  <c r="K209" i="11"/>
  <c r="K210" i="11"/>
  <c r="K211" i="11"/>
  <c r="K212" i="11"/>
  <c r="K213" i="11"/>
  <c r="K214" i="11"/>
  <c r="K215" i="11"/>
  <c r="K216" i="11"/>
  <c r="K217" i="11"/>
  <c r="K218" i="11"/>
  <c r="K219" i="11"/>
  <c r="K220" i="11"/>
  <c r="K221" i="11"/>
  <c r="K222" i="11"/>
  <c r="K223" i="11"/>
  <c r="K224" i="11"/>
  <c r="K225" i="11"/>
  <c r="K226" i="11"/>
  <c r="K227" i="11"/>
  <c r="K228" i="11"/>
  <c r="K229" i="11"/>
  <c r="K230" i="11"/>
  <c r="K231" i="11"/>
  <c r="K232" i="11"/>
  <c r="K233" i="11"/>
  <c r="K234" i="11"/>
  <c r="K235" i="11"/>
  <c r="K236" i="11"/>
  <c r="K237" i="11"/>
  <c r="K238" i="11"/>
  <c r="K239" i="11"/>
  <c r="K240" i="11"/>
  <c r="K241" i="11"/>
  <c r="K242" i="11"/>
  <c r="K243" i="11"/>
  <c r="K244" i="11"/>
  <c r="K245" i="11"/>
  <c r="K246" i="11"/>
  <c r="K247" i="11"/>
  <c r="K248" i="11"/>
  <c r="K249" i="11"/>
  <c r="K250" i="11"/>
  <c r="K251" i="11"/>
  <c r="K252" i="11"/>
  <c r="K253" i="11"/>
  <c r="K254" i="11"/>
  <c r="K255" i="11"/>
  <c r="K256" i="11"/>
  <c r="K257" i="11"/>
  <c r="K258" i="11"/>
  <c r="K259" i="11"/>
  <c r="K260" i="11"/>
  <c r="K261" i="11"/>
  <c r="K262" i="11"/>
  <c r="K263" i="11"/>
  <c r="K264" i="11"/>
  <c r="K265" i="11"/>
  <c r="K266" i="11"/>
  <c r="K267" i="11"/>
  <c r="K268" i="11"/>
  <c r="K269" i="11"/>
  <c r="K270" i="11"/>
  <c r="K271" i="11"/>
  <c r="K272" i="11"/>
  <c r="K273" i="11"/>
  <c r="K274" i="11"/>
  <c r="K275" i="11"/>
  <c r="K276" i="11"/>
  <c r="K277" i="11"/>
  <c r="K278" i="11"/>
  <c r="K279" i="11"/>
  <c r="K280" i="11"/>
  <c r="K281" i="11"/>
  <c r="K282" i="11"/>
  <c r="K283" i="11"/>
  <c r="K284" i="11"/>
  <c r="K285" i="11"/>
  <c r="K286" i="11"/>
  <c r="K287" i="11"/>
  <c r="K288" i="11"/>
  <c r="K289" i="11"/>
  <c r="K290" i="11"/>
  <c r="K291" i="11"/>
  <c r="K292" i="11"/>
  <c r="K293" i="11"/>
  <c r="K294" i="11"/>
  <c r="K295" i="11"/>
  <c r="K296" i="11"/>
  <c r="K297" i="11"/>
  <c r="K298" i="11"/>
  <c r="K299" i="11"/>
  <c r="K300" i="11"/>
  <c r="K301" i="11"/>
  <c r="K302" i="11"/>
  <c r="K303" i="11"/>
  <c r="K304" i="11"/>
  <c r="K305" i="11"/>
  <c r="K306" i="11"/>
  <c r="K307" i="11"/>
  <c r="K308" i="11"/>
  <c r="K309" i="11"/>
  <c r="K310" i="11"/>
  <c r="K311" i="11"/>
  <c r="K312" i="11"/>
  <c r="K313" i="11"/>
  <c r="K314" i="11"/>
  <c r="K315" i="11"/>
  <c r="K316" i="11"/>
  <c r="K317" i="11"/>
  <c r="K318" i="11"/>
  <c r="K319" i="11"/>
  <c r="K320" i="11"/>
  <c r="K321" i="11"/>
  <c r="K322" i="11"/>
  <c r="K323" i="11"/>
  <c r="K324" i="11"/>
  <c r="K325" i="11"/>
  <c r="K326" i="11"/>
  <c r="K327" i="11"/>
  <c r="K328" i="11"/>
  <c r="K329" i="11"/>
  <c r="K330" i="11"/>
  <c r="K331" i="11"/>
  <c r="K332" i="11"/>
  <c r="K333" i="11"/>
  <c r="K334" i="11"/>
  <c r="K335" i="11"/>
  <c r="K336" i="11"/>
  <c r="K337" i="11"/>
  <c r="K338" i="11"/>
  <c r="K339" i="11"/>
  <c r="K340" i="11"/>
  <c r="K341" i="11"/>
  <c r="K342" i="11"/>
  <c r="K343" i="11"/>
  <c r="K344" i="11"/>
  <c r="K345" i="11"/>
  <c r="K346" i="11"/>
  <c r="K347" i="11"/>
  <c r="K348" i="11"/>
  <c r="K349" i="11"/>
  <c r="K350" i="11"/>
  <c r="K351" i="11"/>
  <c r="K352" i="11"/>
  <c r="K353" i="11"/>
  <c r="K354" i="11"/>
  <c r="K355" i="11"/>
  <c r="K356" i="11"/>
  <c r="K357" i="11"/>
  <c r="K358" i="11"/>
  <c r="K359" i="11"/>
  <c r="K360" i="11"/>
  <c r="K361" i="11"/>
  <c r="K362" i="11"/>
  <c r="K363" i="11"/>
  <c r="K364" i="11"/>
  <c r="K365" i="11"/>
  <c r="K366" i="11"/>
  <c r="K367" i="11"/>
  <c r="K368" i="11"/>
  <c r="K369" i="11"/>
  <c r="K370" i="11"/>
  <c r="K371" i="11"/>
  <c r="K372" i="11"/>
  <c r="K373" i="11"/>
  <c r="K374" i="11"/>
  <c r="K375" i="11"/>
  <c r="K376" i="11"/>
  <c r="K377" i="11"/>
  <c r="K378" i="11"/>
  <c r="K379" i="11"/>
  <c r="K380" i="11"/>
  <c r="K381" i="11"/>
  <c r="K382" i="11"/>
  <c r="K383" i="11"/>
  <c r="K384" i="11"/>
  <c r="K385" i="11"/>
  <c r="K386" i="11"/>
  <c r="K387" i="11"/>
  <c r="K388" i="11"/>
  <c r="K389" i="11"/>
  <c r="K390" i="11"/>
  <c r="K391" i="11"/>
  <c r="K392" i="11"/>
  <c r="K393" i="11"/>
  <c r="K394" i="11"/>
  <c r="K395" i="11"/>
  <c r="K396" i="11"/>
  <c r="K397" i="11"/>
  <c r="K398" i="11"/>
  <c r="K399" i="11"/>
  <c r="K400" i="11"/>
  <c r="K401" i="11"/>
  <c r="K402" i="11"/>
  <c r="K403" i="11"/>
  <c r="K404" i="11"/>
  <c r="K405" i="11"/>
  <c r="K406" i="11"/>
  <c r="K407" i="11"/>
  <c r="K408" i="11"/>
  <c r="K409" i="11"/>
  <c r="K410" i="11"/>
  <c r="K411" i="11"/>
  <c r="K412" i="11"/>
  <c r="K413" i="11"/>
  <c r="K414" i="11"/>
  <c r="K415" i="11"/>
  <c r="K416" i="11"/>
  <c r="K417" i="11"/>
  <c r="K418" i="11"/>
  <c r="K419" i="11"/>
  <c r="K420" i="11"/>
  <c r="K421" i="11"/>
  <c r="K422" i="11"/>
  <c r="K423" i="11"/>
  <c r="K424" i="11"/>
  <c r="K425" i="11"/>
  <c r="K426" i="11"/>
  <c r="K427" i="11"/>
  <c r="K428" i="11"/>
  <c r="K429" i="11"/>
  <c r="K430" i="11"/>
  <c r="K431" i="11"/>
  <c r="K432" i="11"/>
  <c r="K433" i="11"/>
  <c r="K434" i="11"/>
  <c r="K435" i="11"/>
  <c r="K436" i="11"/>
  <c r="K437" i="11"/>
  <c r="K438" i="11"/>
  <c r="K439" i="11"/>
  <c r="K440" i="11"/>
  <c r="K441" i="11"/>
  <c r="K442" i="11"/>
  <c r="K443" i="11"/>
  <c r="K444" i="11"/>
  <c r="K445" i="11"/>
  <c r="K446" i="11"/>
  <c r="K447" i="11"/>
  <c r="K448" i="11"/>
  <c r="K449" i="11"/>
  <c r="K450" i="11"/>
  <c r="K451" i="11"/>
  <c r="K452" i="11"/>
  <c r="K453" i="11"/>
  <c r="K454" i="11"/>
  <c r="K455" i="11"/>
  <c r="K456" i="11"/>
  <c r="K457" i="11"/>
  <c r="K458" i="11"/>
  <c r="K459" i="11"/>
  <c r="K460" i="11"/>
  <c r="K461" i="11"/>
  <c r="K462" i="11"/>
  <c r="K463" i="11"/>
  <c r="K464" i="11"/>
  <c r="K465" i="11"/>
  <c r="K466" i="11"/>
  <c r="K467" i="11"/>
  <c r="K468" i="11"/>
  <c r="K469" i="11"/>
  <c r="K470" i="11"/>
  <c r="K471" i="11"/>
  <c r="K472" i="11"/>
  <c r="K473" i="11"/>
  <c r="K474" i="11"/>
  <c r="K475" i="11"/>
  <c r="K476" i="11"/>
  <c r="K477" i="11"/>
  <c r="K478" i="11"/>
  <c r="K479" i="11"/>
  <c r="K480" i="11"/>
  <c r="K481" i="11"/>
  <c r="K482" i="11"/>
  <c r="K483" i="11"/>
  <c r="K484" i="11"/>
  <c r="K485" i="11"/>
  <c r="K486" i="11"/>
  <c r="K487" i="11"/>
  <c r="K488" i="11"/>
  <c r="K489" i="11"/>
  <c r="K490" i="11"/>
  <c r="K491" i="11"/>
  <c r="K492" i="11"/>
  <c r="K493" i="11"/>
  <c r="K494" i="11"/>
  <c r="K495" i="11"/>
  <c r="K496" i="11"/>
  <c r="K497" i="11"/>
  <c r="K498" i="11"/>
  <c r="K499" i="11"/>
  <c r="K500" i="11"/>
  <c r="K501" i="11"/>
  <c r="K502" i="11"/>
  <c r="K503" i="11"/>
  <c r="K504" i="11"/>
  <c r="K505" i="11"/>
  <c r="K506" i="11"/>
  <c r="K507" i="11"/>
  <c r="K508" i="11"/>
  <c r="K509" i="11"/>
  <c r="K510" i="11"/>
  <c r="K511" i="11"/>
  <c r="K512" i="11"/>
  <c r="K513" i="11"/>
  <c r="K514" i="11"/>
  <c r="K515" i="11"/>
  <c r="K516" i="11"/>
  <c r="K517" i="11"/>
  <c r="K518" i="11"/>
  <c r="K519" i="11"/>
  <c r="K520" i="11"/>
  <c r="K521" i="11"/>
  <c r="K522" i="11"/>
  <c r="K523" i="11"/>
  <c r="K524" i="11"/>
  <c r="K525" i="11"/>
  <c r="K526" i="11"/>
  <c r="K527" i="11"/>
  <c r="K528" i="11"/>
  <c r="K529" i="11"/>
  <c r="K530" i="11"/>
  <c r="K531" i="11"/>
  <c r="K532" i="11"/>
  <c r="K533" i="11"/>
  <c r="K534" i="11"/>
  <c r="K535" i="11"/>
  <c r="K536" i="11"/>
  <c r="K537" i="11"/>
  <c r="K538" i="11"/>
  <c r="K539" i="11"/>
  <c r="K540" i="11"/>
  <c r="K541" i="11"/>
  <c r="K542" i="11"/>
  <c r="K543" i="11"/>
  <c r="E5" i="10"/>
  <c r="E8" i="10"/>
  <c r="E11" i="10"/>
  <c r="E14" i="10"/>
  <c r="E17" i="10"/>
  <c r="C19" i="10"/>
  <c r="E20" i="10"/>
  <c r="E21" i="10"/>
  <c r="D70" i="9"/>
  <c r="D68" i="9"/>
  <c r="E68" i="9" s="1"/>
  <c r="D75" i="9"/>
  <c r="E75" i="9" s="1"/>
  <c r="D69" i="9"/>
  <c r="D67" i="9"/>
  <c r="D63" i="9"/>
  <c r="E19" i="10" l="1"/>
  <c r="F35" i="1"/>
  <c r="F35" i="12"/>
  <c r="E25" i="12"/>
  <c r="E13" i="12" s="1"/>
  <c r="C52" i="12" s="1"/>
  <c r="C54" i="12" s="1"/>
  <c r="K545" i="11"/>
  <c r="E16" i="10"/>
  <c r="E9" i="10"/>
  <c r="E7" i="10" s="1"/>
  <c r="C16" i="10"/>
  <c r="C22" i="10" s="1"/>
  <c r="E15" i="10"/>
  <c r="E13" i="10" s="1"/>
  <c r="E6" i="10"/>
  <c r="E4" i="10" s="1"/>
  <c r="E12" i="10"/>
  <c r="E10" i="10" s="1"/>
  <c r="E22" i="10" l="1"/>
  <c r="D64" i="9" l="1"/>
  <c r="F64" i="9" s="1"/>
  <c r="D66" i="9"/>
  <c r="E66" i="9" s="1"/>
  <c r="F66" i="9" s="1"/>
  <c r="F67" i="9"/>
  <c r="E70" i="9"/>
  <c r="D57" i="9"/>
  <c r="E57" i="9" s="1"/>
  <c r="F57" i="9" s="1"/>
  <c r="D56" i="9"/>
  <c r="E56" i="9" s="1"/>
  <c r="F56" i="9" s="1"/>
  <c r="F55" i="9" s="1"/>
  <c r="D54" i="9"/>
  <c r="E54" i="9" s="1"/>
  <c r="F54" i="9" s="1"/>
  <c r="D53" i="9"/>
  <c r="F53" i="9" s="1"/>
  <c r="F52" i="9" s="1"/>
  <c r="H32" i="1" s="1"/>
  <c r="H32" i="12" s="1"/>
  <c r="F29" i="1"/>
  <c r="F29" i="12" s="1"/>
  <c r="F28" i="1"/>
  <c r="F28" i="12" s="1"/>
  <c r="F27" i="1"/>
  <c r="F27" i="12" s="1"/>
  <c r="D47" i="9"/>
  <c r="E47" i="9" s="1"/>
  <c r="D45" i="9"/>
  <c r="F45" i="9" s="1"/>
  <c r="D43" i="9"/>
  <c r="F43" i="9" s="1"/>
  <c r="H28" i="1" s="1"/>
  <c r="H28" i="12" s="1"/>
  <c r="D42" i="9"/>
  <c r="B44" i="9"/>
  <c r="B41" i="9" s="1"/>
  <c r="C44" i="9"/>
  <c r="D35" i="9"/>
  <c r="D36" i="9"/>
  <c r="D34" i="9"/>
  <c r="D173" i="5"/>
  <c r="D172" i="5"/>
  <c r="D171" i="5"/>
  <c r="D170" i="5"/>
  <c r="D169" i="5"/>
  <c r="D168" i="5"/>
  <c r="D167" i="5"/>
  <c r="B33" i="9"/>
  <c r="D28" i="9"/>
  <c r="D27" i="9"/>
  <c r="D24" i="9"/>
  <c r="D20" i="9"/>
  <c r="D19" i="9"/>
  <c r="D18" i="9"/>
  <c r="B17" i="9"/>
  <c r="C17" i="9"/>
  <c r="D21" i="9"/>
  <c r="D25" i="9"/>
  <c r="E25" i="9" s="1"/>
  <c r="E22" i="9" s="1"/>
  <c r="F22" i="1" s="1"/>
  <c r="F22" i="12" s="1"/>
  <c r="B26" i="9"/>
  <c r="C26" i="9"/>
  <c r="D11" i="9"/>
  <c r="D10" i="9" s="1"/>
  <c r="D8" i="9"/>
  <c r="E8" i="9" s="1"/>
  <c r="D7" i="9"/>
  <c r="E7" i="9" s="1"/>
  <c r="D5" i="9"/>
  <c r="B6" i="9"/>
  <c r="C6" i="9"/>
  <c r="E9" i="9"/>
  <c r="B10" i="9"/>
  <c r="C10" i="9"/>
  <c r="H27" i="1" l="1"/>
  <c r="H27" i="12" s="1"/>
  <c r="F34" i="1"/>
  <c r="F34" i="12"/>
  <c r="F70" i="9"/>
  <c r="F44" i="9"/>
  <c r="F41" i="9" s="1"/>
  <c r="H29" i="1"/>
  <c r="H29" i="12" s="1"/>
  <c r="F65" i="9"/>
  <c r="F62" i="9" s="1"/>
  <c r="H33" i="1" s="1"/>
  <c r="H33" i="12" s="1"/>
  <c r="H31" i="12" s="1"/>
  <c r="F30" i="1"/>
  <c r="F30" i="12" s="1"/>
  <c r="F26" i="12" s="1"/>
  <c r="F47" i="9"/>
  <c r="H30" i="1" s="1"/>
  <c r="H30" i="12" s="1"/>
  <c r="D4" i="9"/>
  <c r="F18" i="1"/>
  <c r="F18" i="12" s="1"/>
  <c r="C4" i="9"/>
  <c r="C55" i="9"/>
  <c r="C52" i="9" s="1"/>
  <c r="B55" i="9"/>
  <c r="B4" i="9"/>
  <c r="D44" i="9"/>
  <c r="D41" i="9" s="1"/>
  <c r="C41" i="9"/>
  <c r="E65" i="9"/>
  <c r="E62" i="9" s="1"/>
  <c r="F33" i="1" s="1"/>
  <c r="F33" i="12" s="1"/>
  <c r="B65" i="9"/>
  <c r="B62" i="9" s="1"/>
  <c r="D65" i="9"/>
  <c r="D62" i="9" s="1"/>
  <c r="D26" i="9"/>
  <c r="C65" i="9"/>
  <c r="C62" i="9" s="1"/>
  <c r="E55" i="9"/>
  <c r="E52" i="9" s="1"/>
  <c r="F32" i="1" s="1"/>
  <c r="F32" i="12" s="1"/>
  <c r="D46" i="9"/>
  <c r="F46" i="9" s="1"/>
  <c r="E44" i="9"/>
  <c r="E41" i="9" s="1"/>
  <c r="E11" i="9"/>
  <c r="E10" i="9" s="1"/>
  <c r="E27" i="9"/>
  <c r="E26" i="9" s="1"/>
  <c r="F23" i="1" s="1"/>
  <c r="F23" i="12" s="1"/>
  <c r="D33" i="9"/>
  <c r="C22" i="9"/>
  <c r="C16" i="9" s="1"/>
  <c r="B22" i="9"/>
  <c r="B16" i="9" s="1"/>
  <c r="D17" i="9"/>
  <c r="D23" i="9"/>
  <c r="E6" i="9"/>
  <c r="F17" i="1" s="1"/>
  <c r="F17" i="12" s="1"/>
  <c r="H26" i="12" l="1"/>
  <c r="H25" i="12" s="1"/>
  <c r="H13" i="12" s="1"/>
  <c r="H52" i="12" s="1"/>
  <c r="H54" i="12" s="1"/>
  <c r="F31" i="12"/>
  <c r="F25" i="12" s="1"/>
  <c r="F15" i="12"/>
  <c r="D55" i="9"/>
  <c r="D52" i="9" s="1"/>
  <c r="B52" i="9"/>
  <c r="E4" i="9"/>
  <c r="D22" i="9"/>
  <c r="D16" i="9" s="1"/>
  <c r="M8" i="5" l="1"/>
  <c r="H15" i="1"/>
  <c r="H19" i="1"/>
  <c r="H26" i="1"/>
  <c r="H31" i="1"/>
  <c r="D53" i="1"/>
  <c r="C53" i="1"/>
  <c r="F15" i="1"/>
  <c r="F26" i="1"/>
  <c r="F31" i="1"/>
  <c r="E35" i="1"/>
  <c r="E34" i="1"/>
  <c r="E33" i="1"/>
  <c r="E32" i="1"/>
  <c r="E30" i="1"/>
  <c r="E29" i="1"/>
  <c r="E28" i="1"/>
  <c r="E27" i="1"/>
  <c r="E24" i="1"/>
  <c r="E23" i="1"/>
  <c r="E22" i="1"/>
  <c r="E21" i="1"/>
  <c r="E20" i="1"/>
  <c r="E17" i="1"/>
  <c r="E18" i="1"/>
  <c r="E16" i="1"/>
  <c r="H25" i="1" l="1"/>
  <c r="H14" i="1"/>
  <c r="F25" i="1"/>
  <c r="E31" i="1"/>
  <c r="E26" i="1"/>
  <c r="E25" i="1" s="1"/>
  <c r="E19" i="1"/>
  <c r="E15" i="1"/>
  <c r="E14" i="1" s="1"/>
  <c r="H13" i="1" l="1"/>
  <c r="H52" i="1" s="1"/>
  <c r="H54" i="1" s="1"/>
  <c r="E13" i="1"/>
  <c r="C52" i="1" s="1"/>
  <c r="C54" i="1" s="1"/>
  <c r="J80" i="5"/>
  <c r="J105" i="5"/>
  <c r="J126" i="5"/>
  <c r="AY35" i="7"/>
  <c r="AX32" i="7"/>
  <c r="AY32" i="7" s="1"/>
  <c r="AZ32" i="7" s="1"/>
  <c r="AY31" i="7"/>
  <c r="AU31" i="7"/>
  <c r="AY30" i="7"/>
  <c r="AZ28" i="7" s="1"/>
  <c r="AU30" i="7"/>
  <c r="AV30" i="7" s="1"/>
  <c r="AQ30" i="7"/>
  <c r="AR28" i="7" s="1"/>
  <c r="AY29" i="7"/>
  <c r="AZ29" i="7" s="1"/>
  <c r="AU29" i="7"/>
  <c r="AV29" i="7" s="1"/>
  <c r="AR29" i="7"/>
  <c r="AQ29" i="7"/>
  <c r="AM29" i="7"/>
  <c r="AN28" i="7" s="1"/>
  <c r="AY28" i="7"/>
  <c r="AU28" i="7"/>
  <c r="AQ28" i="7"/>
  <c r="AM28" i="7"/>
  <c r="AY27" i="7"/>
  <c r="AU27" i="7"/>
  <c r="AR27" i="7"/>
  <c r="AQ27" i="7"/>
  <c r="AM27" i="7"/>
  <c r="AN27" i="7" s="1"/>
  <c r="AY26" i="7"/>
  <c r="AU26" i="7"/>
  <c r="AQ26" i="7"/>
  <c r="AR26" i="7" s="1"/>
  <c r="AM26" i="7"/>
  <c r="AN26" i="7" s="1"/>
  <c r="AB26" i="7"/>
  <c r="AY25" i="7"/>
  <c r="AV25" i="7"/>
  <c r="AU25" i="7"/>
  <c r="AQ25" i="7"/>
  <c r="AM25" i="7"/>
  <c r="AB25" i="7"/>
  <c r="AA25" i="7"/>
  <c r="W25" i="7"/>
  <c r="X25" i="7" s="1"/>
  <c r="AY24" i="7"/>
  <c r="AV24" i="7"/>
  <c r="AU24" i="7"/>
  <c r="AV20" i="7" s="1"/>
  <c r="AQ24" i="7"/>
  <c r="AR24" i="7" s="1"/>
  <c r="AM24" i="7"/>
  <c r="AB24" i="7"/>
  <c r="AA24" i="7"/>
  <c r="W24" i="7"/>
  <c r="X24" i="7" s="1"/>
  <c r="AY23" i="7"/>
  <c r="AU23" i="7"/>
  <c r="AQ23" i="7"/>
  <c r="AR23" i="7" s="1"/>
  <c r="AM23" i="7"/>
  <c r="AN23" i="7" s="1"/>
  <c r="AB23" i="7"/>
  <c r="AA23" i="7"/>
  <c r="X23" i="7"/>
  <c r="W23" i="7"/>
  <c r="AY22" i="7"/>
  <c r="AU22" i="7"/>
  <c r="AV22" i="7" s="1"/>
  <c r="AQ22" i="7"/>
  <c r="AR22" i="7" s="1"/>
  <c r="AM22" i="7"/>
  <c r="AB22" i="7"/>
  <c r="AA22" i="7"/>
  <c r="AB18" i="7" s="1"/>
  <c r="X22" i="7"/>
  <c r="W22" i="7"/>
  <c r="AY21" i="7"/>
  <c r="AU21" i="7"/>
  <c r="AV21" i="7" s="1"/>
  <c r="AQ21" i="7"/>
  <c r="AM21" i="7"/>
  <c r="AA21" i="7"/>
  <c r="X21" i="7"/>
  <c r="W21" i="7"/>
  <c r="X17" i="7" s="1"/>
  <c r="AY20" i="7"/>
  <c r="AU20" i="7"/>
  <c r="AQ20" i="7"/>
  <c r="AM20" i="7"/>
  <c r="AA20" i="7"/>
  <c r="AB20" i="7" s="1"/>
  <c r="W20" i="7"/>
  <c r="AZ19" i="7"/>
  <c r="AY19" i="7"/>
  <c r="AV19" i="7"/>
  <c r="AU19" i="7"/>
  <c r="AQ19" i="7"/>
  <c r="AR19" i="7" s="1"/>
  <c r="AM19" i="7"/>
  <c r="AA19" i="7"/>
  <c r="AB19" i="7" s="1"/>
  <c r="W19" i="7"/>
  <c r="X19" i="7" s="1"/>
  <c r="AY18" i="7"/>
  <c r="AV18" i="7"/>
  <c r="AU18" i="7"/>
  <c r="AV14" i="7" s="1"/>
  <c r="AQ18" i="7"/>
  <c r="AR18" i="7" s="1"/>
  <c r="AM18" i="7"/>
  <c r="AA18" i="7"/>
  <c r="W18" i="7"/>
  <c r="X18" i="7" s="1"/>
  <c r="AY17" i="7"/>
  <c r="AU17" i="7"/>
  <c r="AQ17" i="7"/>
  <c r="AR17" i="7" s="1"/>
  <c r="AM17" i="7"/>
  <c r="AN17" i="7" s="1"/>
  <c r="AB17" i="7"/>
  <c r="AA17" i="7"/>
  <c r="W17" i="7"/>
  <c r="AY16" i="7"/>
  <c r="AU16" i="7"/>
  <c r="AV16" i="7" s="1"/>
  <c r="AQ16" i="7"/>
  <c r="AR16" i="7" s="1"/>
  <c r="AM16" i="7"/>
  <c r="AB16" i="7"/>
  <c r="AA16" i="7"/>
  <c r="AB12" i="7" s="1"/>
  <c r="X16" i="7"/>
  <c r="W16" i="7"/>
  <c r="AY15" i="7"/>
  <c r="AU15" i="7"/>
  <c r="AV15" i="7" s="1"/>
  <c r="AQ15" i="7"/>
  <c r="AR15" i="7" s="1"/>
  <c r="AM15" i="7"/>
  <c r="AA15" i="7"/>
  <c r="X15" i="7"/>
  <c r="W15" i="7"/>
  <c r="X11" i="7" s="1"/>
  <c r="AY14" i="7"/>
  <c r="AU14" i="7"/>
  <c r="AQ14" i="7"/>
  <c r="AR14" i="7" s="1"/>
  <c r="AM14" i="7"/>
  <c r="AA14" i="7"/>
  <c r="AB14" i="7" s="1"/>
  <c r="W14" i="7"/>
  <c r="AZ13" i="7"/>
  <c r="AY13" i="7"/>
  <c r="AV13" i="7"/>
  <c r="AU13" i="7"/>
  <c r="AQ13" i="7"/>
  <c r="AR13" i="7" s="1"/>
  <c r="AM13" i="7"/>
  <c r="AA13" i="7"/>
  <c r="AB13" i="7" s="1"/>
  <c r="W13" i="7"/>
  <c r="X13" i="7" s="1"/>
  <c r="AY12" i="7"/>
  <c r="AV12" i="7"/>
  <c r="AU12" i="7"/>
  <c r="AV8" i="7" s="1"/>
  <c r="AQ12" i="7"/>
  <c r="AR12" i="7" s="1"/>
  <c r="AM12" i="7"/>
  <c r="AA12" i="7"/>
  <c r="W12" i="7"/>
  <c r="X12" i="7" s="1"/>
  <c r="AY11" i="7"/>
  <c r="AU11" i="7"/>
  <c r="AQ11" i="7"/>
  <c r="AR11" i="7" s="1"/>
  <c r="AM11" i="7"/>
  <c r="AN11" i="7" s="1"/>
  <c r="AB11" i="7"/>
  <c r="AA11" i="7"/>
  <c r="W11" i="7"/>
  <c r="AY10" i="7"/>
  <c r="AU10" i="7"/>
  <c r="AV9" i="7" s="1"/>
  <c r="AQ10" i="7"/>
  <c r="AR10" i="7" s="1"/>
  <c r="AM10" i="7"/>
  <c r="AB10" i="7"/>
  <c r="AA10" i="7"/>
  <c r="AB6" i="7" s="1"/>
  <c r="X10" i="7"/>
  <c r="W10" i="7"/>
  <c r="AY9" i="7"/>
  <c r="AU9" i="7"/>
  <c r="AQ9" i="7"/>
  <c r="AR9" i="7" s="1"/>
  <c r="AM9" i="7"/>
  <c r="AA9" i="7"/>
  <c r="X9" i="7"/>
  <c r="W9" i="7"/>
  <c r="X5" i="7" s="1"/>
  <c r="AY8" i="7"/>
  <c r="AU8" i="7"/>
  <c r="AQ8" i="7"/>
  <c r="AR8" i="7" s="1"/>
  <c r="AM8" i="7"/>
  <c r="AA8" i="7"/>
  <c r="AB7" i="7" s="1"/>
  <c r="W8" i="7"/>
  <c r="AZ7" i="7"/>
  <c r="AY7" i="7"/>
  <c r="AV7" i="7"/>
  <c r="AU7" i="7"/>
  <c r="AQ7" i="7"/>
  <c r="AR7" i="7" s="1"/>
  <c r="AM7" i="7"/>
  <c r="AA7" i="7"/>
  <c r="W7" i="7"/>
  <c r="X6" i="7" s="1"/>
  <c r="AY6" i="7"/>
  <c r="AV6" i="7"/>
  <c r="AU6" i="7"/>
  <c r="AV2" i="7" s="1"/>
  <c r="AQ6" i="7"/>
  <c r="AR6" i="7" s="1"/>
  <c r="AM6" i="7"/>
  <c r="AA6" i="7"/>
  <c r="W6" i="7"/>
  <c r="AY5" i="7"/>
  <c r="AU5" i="7"/>
  <c r="AQ5" i="7"/>
  <c r="AR5" i="7" s="1"/>
  <c r="AM5" i="7"/>
  <c r="AN5" i="7" s="1"/>
  <c r="AB5" i="7"/>
  <c r="AA5" i="7"/>
  <c r="W5" i="7"/>
  <c r="AY4" i="7"/>
  <c r="AU4" i="7"/>
  <c r="AQ4" i="7"/>
  <c r="AR4" i="7" s="1"/>
  <c r="AM4" i="7"/>
  <c r="AB4" i="7"/>
  <c r="AA4" i="7"/>
  <c r="AB2" i="7" s="1"/>
  <c r="X4" i="7"/>
  <c r="W4" i="7"/>
  <c r="AY3" i="7"/>
  <c r="AU3" i="7"/>
  <c r="AQ3" i="7"/>
  <c r="AR3" i="7" s="1"/>
  <c r="AM3" i="7"/>
  <c r="AA3" i="7"/>
  <c r="X3" i="7"/>
  <c r="W3" i="7"/>
  <c r="X2" i="7" s="1"/>
  <c r="AY2" i="7"/>
  <c r="AU2" i="7"/>
  <c r="AQ2" i="7"/>
  <c r="AR2" i="7" s="1"/>
  <c r="AM2" i="7"/>
  <c r="AA2" i="7"/>
  <c r="W2" i="7"/>
  <c r="U300" i="6"/>
  <c r="U299" i="6"/>
  <c r="U298" i="6"/>
  <c r="U297" i="6"/>
  <c r="U296" i="6"/>
  <c r="U295" i="6"/>
  <c r="U294" i="6"/>
  <c r="U293" i="6"/>
  <c r="U292" i="6"/>
  <c r="U291" i="6"/>
  <c r="U290" i="6"/>
  <c r="U289" i="6"/>
  <c r="U288" i="6"/>
  <c r="U287" i="6"/>
  <c r="U286" i="6"/>
  <c r="U285" i="6"/>
  <c r="U284" i="6"/>
  <c r="U283" i="6"/>
  <c r="U282" i="6"/>
  <c r="U281" i="6"/>
  <c r="U280" i="6"/>
  <c r="U279" i="6"/>
  <c r="U278" i="6"/>
  <c r="U277" i="6"/>
  <c r="U276" i="6"/>
  <c r="U275" i="6"/>
  <c r="U274" i="6"/>
  <c r="U273" i="6"/>
  <c r="U272" i="6"/>
  <c r="U271" i="6"/>
  <c r="U270" i="6"/>
  <c r="U269" i="6"/>
  <c r="U268" i="6"/>
  <c r="U267" i="6"/>
  <c r="U266" i="6"/>
  <c r="U265" i="6"/>
  <c r="U264" i="6"/>
  <c r="U263" i="6"/>
  <c r="U262" i="6"/>
  <c r="U261" i="6"/>
  <c r="R261" i="6"/>
  <c r="U260" i="6"/>
  <c r="R260" i="6"/>
  <c r="U259" i="6"/>
  <c r="R259" i="6"/>
  <c r="U258" i="6"/>
  <c r="R258" i="6"/>
  <c r="U257" i="6"/>
  <c r="R257" i="6"/>
  <c r="U256" i="6"/>
  <c r="R256" i="6"/>
  <c r="U255" i="6"/>
  <c r="R255" i="6"/>
  <c r="U254" i="6"/>
  <c r="R254" i="6"/>
  <c r="U253" i="6"/>
  <c r="R253" i="6"/>
  <c r="U252" i="6"/>
  <c r="R252" i="6"/>
  <c r="U251" i="6"/>
  <c r="R251" i="6"/>
  <c r="U250" i="6"/>
  <c r="R250" i="6"/>
  <c r="U249" i="6"/>
  <c r="R249" i="6"/>
  <c r="U248" i="6"/>
  <c r="R248" i="6"/>
  <c r="U247" i="6"/>
  <c r="R247" i="6"/>
  <c r="U246" i="6"/>
  <c r="R246" i="6"/>
  <c r="U245" i="6"/>
  <c r="R245" i="6"/>
  <c r="U244" i="6"/>
  <c r="R244" i="6"/>
  <c r="U243" i="6"/>
  <c r="R243" i="6"/>
  <c r="U242" i="6"/>
  <c r="R242" i="6"/>
  <c r="U241" i="6"/>
  <c r="R241" i="6"/>
  <c r="U240" i="6"/>
  <c r="R240" i="6"/>
  <c r="U239" i="6"/>
  <c r="R239" i="6"/>
  <c r="U238" i="6"/>
  <c r="R238" i="6"/>
  <c r="U237" i="6"/>
  <c r="R237" i="6"/>
  <c r="U236" i="6"/>
  <c r="R236" i="6"/>
  <c r="U235" i="6"/>
  <c r="R235" i="6"/>
  <c r="U234" i="6"/>
  <c r="R234" i="6"/>
  <c r="U233" i="6"/>
  <c r="R233" i="6"/>
  <c r="U232" i="6"/>
  <c r="R232" i="6"/>
  <c r="U231" i="6"/>
  <c r="R231" i="6"/>
  <c r="U230" i="6"/>
  <c r="R230" i="6"/>
  <c r="U229" i="6"/>
  <c r="R229" i="6"/>
  <c r="U228" i="6"/>
  <c r="R228" i="6"/>
  <c r="U227" i="6"/>
  <c r="R227" i="6"/>
  <c r="U226" i="6"/>
  <c r="R226" i="6"/>
  <c r="U225" i="6"/>
  <c r="R225" i="6"/>
  <c r="U224" i="6"/>
  <c r="R224" i="6"/>
  <c r="U223" i="6"/>
  <c r="R223" i="6"/>
  <c r="U222" i="6"/>
  <c r="R222" i="6"/>
  <c r="U221" i="6"/>
  <c r="R221" i="6"/>
  <c r="U220" i="6"/>
  <c r="R220" i="6"/>
  <c r="U219" i="6"/>
  <c r="R219" i="6"/>
  <c r="U218" i="6"/>
  <c r="R218" i="6"/>
  <c r="U217" i="6"/>
  <c r="R217" i="6"/>
  <c r="U216" i="6"/>
  <c r="R216" i="6"/>
  <c r="U215" i="6"/>
  <c r="R215" i="6"/>
  <c r="U214" i="6"/>
  <c r="R214" i="6"/>
  <c r="U213" i="6"/>
  <c r="R213" i="6"/>
  <c r="U212" i="6"/>
  <c r="R212" i="6"/>
  <c r="U211" i="6"/>
  <c r="R211" i="6"/>
  <c r="U210" i="6"/>
  <c r="R210" i="6"/>
  <c r="U209" i="6"/>
  <c r="R209" i="6"/>
  <c r="U208" i="6"/>
  <c r="R208" i="6"/>
  <c r="U207" i="6"/>
  <c r="R207" i="6"/>
  <c r="U206" i="6"/>
  <c r="R206" i="6"/>
  <c r="U205" i="6"/>
  <c r="R205" i="6"/>
  <c r="U204" i="6"/>
  <c r="R204" i="6"/>
  <c r="U203" i="6"/>
  <c r="R203" i="6"/>
  <c r="U202" i="6"/>
  <c r="R202" i="6"/>
  <c r="U201" i="6"/>
  <c r="R201" i="6"/>
  <c r="U200" i="6"/>
  <c r="U199" i="6"/>
  <c r="U198" i="6"/>
  <c r="U197" i="6"/>
  <c r="U196" i="6"/>
  <c r="U195" i="6"/>
  <c r="U194" i="6"/>
  <c r="U193" i="6"/>
  <c r="U192" i="6"/>
  <c r="U191" i="6"/>
  <c r="U190" i="6"/>
  <c r="U189" i="6"/>
  <c r="U188" i="6"/>
  <c r="U187" i="6"/>
  <c r="U186" i="6"/>
  <c r="U185" i="6"/>
  <c r="U184" i="6"/>
  <c r="U183" i="6"/>
  <c r="U182" i="6"/>
  <c r="U181" i="6"/>
  <c r="U180" i="6"/>
  <c r="U179" i="6"/>
  <c r="U178" i="6"/>
  <c r="U177" i="6"/>
  <c r="U176" i="6"/>
  <c r="U175" i="6"/>
  <c r="U174" i="6"/>
  <c r="U173" i="6"/>
  <c r="U172" i="6"/>
  <c r="U171" i="6"/>
  <c r="O171" i="6"/>
  <c r="U170" i="6"/>
  <c r="O170" i="6"/>
  <c r="U169" i="6"/>
  <c r="O169" i="6"/>
  <c r="U168" i="6"/>
  <c r="O168" i="6"/>
  <c r="U167" i="6"/>
  <c r="O167" i="6"/>
  <c r="U166" i="6"/>
  <c r="O166" i="6"/>
  <c r="U165" i="6"/>
  <c r="O165" i="6"/>
  <c r="U164" i="6"/>
  <c r="O164" i="6"/>
  <c r="U163" i="6"/>
  <c r="O163" i="6"/>
  <c r="U162" i="6"/>
  <c r="O162" i="6"/>
  <c r="U161" i="6"/>
  <c r="O161" i="6"/>
  <c r="O160" i="6"/>
  <c r="O159" i="6"/>
  <c r="O158" i="6"/>
  <c r="O157" i="6"/>
  <c r="O156" i="6"/>
  <c r="O155" i="6"/>
  <c r="O154" i="6"/>
  <c r="O153" i="6"/>
  <c r="O152" i="6"/>
  <c r="O151" i="6"/>
  <c r="O150" i="6"/>
  <c r="O149" i="6"/>
  <c r="O148" i="6"/>
  <c r="O147" i="6"/>
  <c r="O146" i="6"/>
  <c r="O145" i="6"/>
  <c r="O144" i="6"/>
  <c r="O143" i="6"/>
  <c r="O142" i="6"/>
  <c r="O141" i="6"/>
  <c r="O140" i="6"/>
  <c r="O139" i="6"/>
  <c r="O138" i="6"/>
  <c r="O137" i="6"/>
  <c r="O136" i="6"/>
  <c r="O135" i="6"/>
  <c r="O134" i="6"/>
  <c r="O133" i="6"/>
  <c r="O132" i="6"/>
  <c r="O131" i="6"/>
  <c r="O130" i="6"/>
  <c r="O129" i="6"/>
  <c r="O128" i="6"/>
  <c r="O127" i="6"/>
  <c r="O126" i="6"/>
  <c r="O125" i="6"/>
  <c r="O124" i="6"/>
  <c r="O123" i="6"/>
  <c r="O122" i="6"/>
  <c r="O121" i="6"/>
  <c r="O120" i="6"/>
  <c r="O119" i="6"/>
  <c r="O118" i="6"/>
  <c r="O117" i="6"/>
  <c r="O116" i="6"/>
  <c r="O115" i="6"/>
  <c r="O114" i="6"/>
  <c r="O113" i="6"/>
  <c r="O112" i="6"/>
  <c r="O111" i="6"/>
  <c r="M111" i="6" a="1"/>
  <c r="M111" i="6" s="1"/>
  <c r="L111" i="6"/>
  <c r="L110" i="6"/>
  <c r="L109" i="6"/>
  <c r="L108" i="6"/>
  <c r="L107" i="6"/>
  <c r="L106" i="6"/>
  <c r="L105" i="6"/>
  <c r="L104" i="6"/>
  <c r="L103" i="6"/>
  <c r="L102" i="6"/>
  <c r="L101" i="6"/>
  <c r="L100" i="6"/>
  <c r="L99" i="6"/>
  <c r="L98" i="6"/>
  <c r="L97" i="6"/>
  <c r="L96" i="6"/>
  <c r="L95" i="6"/>
  <c r="L94" i="6"/>
  <c r="L93" i="6"/>
  <c r="N92" i="6"/>
  <c r="N93" i="6" s="1"/>
  <c r="N94" i="6" s="1"/>
  <c r="O94" i="6" s="1"/>
  <c r="L92" i="6"/>
  <c r="L91" i="6"/>
  <c r="I91" i="6"/>
  <c r="L90" i="6"/>
  <c r="I90" i="6"/>
  <c r="L89" i="6"/>
  <c r="I89" i="6"/>
  <c r="L88" i="6"/>
  <c r="I88" i="6"/>
  <c r="L87" i="6"/>
  <c r="I87" i="6"/>
  <c r="L86" i="6"/>
  <c r="I86" i="6"/>
  <c r="L85" i="6"/>
  <c r="I85" i="6"/>
  <c r="L84" i="6"/>
  <c r="I84" i="6"/>
  <c r="L83" i="6"/>
  <c r="I83" i="6"/>
  <c r="L82" i="6"/>
  <c r="I82" i="6"/>
  <c r="L81" i="6"/>
  <c r="I81" i="6"/>
  <c r="L80" i="6"/>
  <c r="I80" i="6"/>
  <c r="L79" i="6"/>
  <c r="I79" i="6"/>
  <c r="L78" i="6"/>
  <c r="I78" i="6"/>
  <c r="L77" i="6"/>
  <c r="I77" i="6"/>
  <c r="L76" i="6"/>
  <c r="I76" i="6"/>
  <c r="L75" i="6"/>
  <c r="I75" i="6"/>
  <c r="L74" i="6"/>
  <c r="I74" i="6"/>
  <c r="L73" i="6"/>
  <c r="I73" i="6"/>
  <c r="L72" i="6"/>
  <c r="I72" i="6"/>
  <c r="L71" i="6"/>
  <c r="J71" i="6"/>
  <c r="J71" i="6" a="1"/>
  <c r="I71" i="6"/>
  <c r="I70" i="6"/>
  <c r="I69" i="6"/>
  <c r="I68" i="6"/>
  <c r="I67" i="6"/>
  <c r="I66" i="6"/>
  <c r="I65" i="6"/>
  <c r="I64" i="6"/>
  <c r="I63" i="6"/>
  <c r="I62" i="6"/>
  <c r="I61" i="6"/>
  <c r="G61" i="6" a="1"/>
  <c r="G61" i="6" s="1"/>
  <c r="N54" i="6"/>
  <c r="N55" i="6" s="1"/>
  <c r="N53" i="6"/>
  <c r="O53" i="6" s="1"/>
  <c r="N52" i="6"/>
  <c r="O52" i="6" s="1"/>
  <c r="N32" i="6"/>
  <c r="O32" i="6" s="1"/>
  <c r="Q12" i="6"/>
  <c r="Q13" i="6" s="1"/>
  <c r="E12" i="6"/>
  <c r="E13" i="6" s="1"/>
  <c r="T3" i="6"/>
  <c r="T4" i="6" s="1"/>
  <c r="B3" i="6"/>
  <c r="B4" i="6" s="1"/>
  <c r="T2" i="6"/>
  <c r="U2" i="6" s="1"/>
  <c r="Q2" i="6"/>
  <c r="Q3" i="6" s="1"/>
  <c r="N2" i="6"/>
  <c r="N3" i="6" s="1"/>
  <c r="K2" i="6"/>
  <c r="K3" i="6" s="1"/>
  <c r="H2" i="6"/>
  <c r="H3" i="6" s="1"/>
  <c r="E2" i="6"/>
  <c r="E3" i="6" s="1"/>
  <c r="B2" i="6"/>
  <c r="C2" i="6" s="1"/>
  <c r="B136" i="5"/>
  <c r="H130" i="5"/>
  <c r="J130" i="5" s="1"/>
  <c r="H129" i="5"/>
  <c r="K129" i="5" s="1" a="1"/>
  <c r="K129" i="5" s="1"/>
  <c r="H128" i="5"/>
  <c r="K128" i="5" s="1" a="1"/>
  <c r="K128" i="5" s="1"/>
  <c r="H127" i="5"/>
  <c r="K127" i="5" s="1" a="1"/>
  <c r="K127" i="5" s="1"/>
  <c r="H126" i="5"/>
  <c r="H125" i="5"/>
  <c r="K125" i="5" s="1" a="1"/>
  <c r="K125" i="5" s="1"/>
  <c r="H124" i="5"/>
  <c r="K124" i="5" s="1" a="1"/>
  <c r="K124" i="5" s="1"/>
  <c r="H123" i="5"/>
  <c r="J123" i="5" s="1"/>
  <c r="H122" i="5"/>
  <c r="K122" i="5" s="1" a="1"/>
  <c r="K122" i="5" s="1"/>
  <c r="H121" i="5"/>
  <c r="K121" i="5" s="1" a="1"/>
  <c r="K121" i="5" s="1"/>
  <c r="F120" i="5"/>
  <c r="H119" i="5"/>
  <c r="K119" i="5" s="1" a="1"/>
  <c r="K119" i="5" s="1"/>
  <c r="H117" i="5"/>
  <c r="K117" i="5" s="1" a="1"/>
  <c r="K117" i="5" s="1"/>
  <c r="H116" i="5"/>
  <c r="K116" i="5" s="1" a="1"/>
  <c r="K116" i="5" s="1"/>
  <c r="H115" i="5"/>
  <c r="J115" i="5" s="1"/>
  <c r="H114" i="5"/>
  <c r="J114" i="5" s="1"/>
  <c r="F113" i="5"/>
  <c r="H112" i="5"/>
  <c r="K112" i="5" s="1" a="1"/>
  <c r="K112" i="5" s="1"/>
  <c r="F111" i="5"/>
  <c r="H110" i="5"/>
  <c r="K110" i="5" s="1" a="1"/>
  <c r="K110" i="5" s="1"/>
  <c r="H108" i="5"/>
  <c r="K108" i="5" s="1" a="1"/>
  <c r="K108" i="5" s="1"/>
  <c r="H107" i="5"/>
  <c r="K107" i="5" s="1" a="1"/>
  <c r="K107" i="5" s="1"/>
  <c r="H106" i="5"/>
  <c r="K106" i="5" s="1" a="1"/>
  <c r="K106" i="5" s="1"/>
  <c r="H105" i="5"/>
  <c r="H104" i="5"/>
  <c r="K104" i="5" s="1" a="1"/>
  <c r="K104" i="5" s="1"/>
  <c r="F103" i="5"/>
  <c r="F102" i="5"/>
  <c r="F101" i="5"/>
  <c r="H100" i="5"/>
  <c r="J100" i="5" s="1"/>
  <c r="F100" i="5"/>
  <c r="D100" i="5" s="1"/>
  <c r="F99" i="5"/>
  <c r="H98" i="5"/>
  <c r="K98" i="5" s="1" a="1"/>
  <c r="K98" i="5" s="1"/>
  <c r="H97" i="5"/>
  <c r="J97" i="5" s="1"/>
  <c r="F96" i="5"/>
  <c r="H96" i="5"/>
  <c r="J96" i="5" s="1"/>
  <c r="H95" i="5"/>
  <c r="K95" i="5" s="1" a="1"/>
  <c r="K95" i="5" s="1"/>
  <c r="F93" i="5"/>
  <c r="F92" i="5"/>
  <c r="F91" i="5"/>
  <c r="H90" i="5"/>
  <c r="J90" i="5" s="1"/>
  <c r="H89" i="5"/>
  <c r="J89" i="5" s="1"/>
  <c r="H88" i="5"/>
  <c r="K88" i="5" s="1" a="1"/>
  <c r="K88" i="5" s="1"/>
  <c r="F87" i="5"/>
  <c r="F86" i="5"/>
  <c r="H85" i="5"/>
  <c r="J85" i="5" s="1"/>
  <c r="F84" i="5"/>
  <c r="F83" i="5"/>
  <c r="H82" i="5"/>
  <c r="K82" i="5" s="1" a="1"/>
  <c r="K82" i="5" s="1"/>
  <c r="F81" i="5"/>
  <c r="F80" i="5"/>
  <c r="H80" i="5"/>
  <c r="H79" i="5"/>
  <c r="J79" i="5" s="1"/>
  <c r="F78" i="5"/>
  <c r="F77" i="5"/>
  <c r="H75" i="5"/>
  <c r="J75" i="5" s="1"/>
  <c r="H74" i="5"/>
  <c r="K74" i="5" s="1" a="1"/>
  <c r="K74" i="5" s="1"/>
  <c r="F73" i="5"/>
  <c r="F72" i="5"/>
  <c r="F71" i="5"/>
  <c r="H71" i="5"/>
  <c r="K71" i="5" s="1" a="1"/>
  <c r="K71" i="5" s="1"/>
  <c r="F70" i="5"/>
  <c r="F69" i="5"/>
  <c r="H68" i="5"/>
  <c r="K68" i="5" s="1" a="1"/>
  <c r="K68" i="5" s="1"/>
  <c r="H66" i="5"/>
  <c r="K66" i="5" s="1" a="1"/>
  <c r="K66" i="5" s="1"/>
  <c r="H63" i="5"/>
  <c r="K63" i="5" s="1" a="1"/>
  <c r="K63" i="5" s="1"/>
  <c r="H60" i="5"/>
  <c r="K60" i="5" s="1" a="1"/>
  <c r="K60" i="5" s="1"/>
  <c r="H59" i="5"/>
  <c r="K59" i="5" s="1" a="1"/>
  <c r="K59" i="5" s="1"/>
  <c r="H58" i="5"/>
  <c r="J58" i="5" s="1"/>
  <c r="F57" i="5"/>
  <c r="H57" i="5"/>
  <c r="J57" i="5" s="1"/>
  <c r="H56" i="5"/>
  <c r="K56" i="5" s="1" a="1"/>
  <c r="K56" i="5" s="1"/>
  <c r="H54" i="5"/>
  <c r="K54" i="5" s="1" a="1"/>
  <c r="K54" i="5" s="1"/>
  <c r="F53" i="5"/>
  <c r="F52" i="5"/>
  <c r="F51" i="5"/>
  <c r="F50" i="5"/>
  <c r="H49" i="5"/>
  <c r="J49" i="5" s="1"/>
  <c r="H48" i="5"/>
  <c r="K48" i="5" s="1" a="1"/>
  <c r="K48" i="5" s="1"/>
  <c r="F47" i="5"/>
  <c r="H46" i="5"/>
  <c r="K46" i="5" s="1" a="1"/>
  <c r="K46" i="5" s="1"/>
  <c r="F45" i="5"/>
  <c r="F44" i="5"/>
  <c r="F43" i="5"/>
  <c r="F42" i="5"/>
  <c r="H41" i="5"/>
  <c r="J41" i="5" s="1"/>
  <c r="H40" i="5"/>
  <c r="K40" i="5" s="1" a="1"/>
  <c r="K40" i="5" s="1"/>
  <c r="H39" i="5"/>
  <c r="K39" i="5" s="1" a="1"/>
  <c r="K39" i="5" s="1"/>
  <c r="F38" i="5"/>
  <c r="H37" i="5"/>
  <c r="K37" i="5" s="1" a="1"/>
  <c r="K37" i="5" s="1"/>
  <c r="H36" i="5"/>
  <c r="K36" i="5" s="1" a="1"/>
  <c r="K36" i="5" s="1"/>
  <c r="F36" i="5"/>
  <c r="H35" i="5"/>
  <c r="J35" i="5" s="1"/>
  <c r="F34" i="5"/>
  <c r="F33" i="5"/>
  <c r="H32" i="5"/>
  <c r="K32" i="5" s="1" a="1"/>
  <c r="K32" i="5" s="1"/>
  <c r="F31" i="5"/>
  <c r="F30" i="5"/>
  <c r="H29" i="5"/>
  <c r="K29" i="5" s="1" a="1"/>
  <c r="K29" i="5" s="1"/>
  <c r="F28" i="5"/>
  <c r="H27" i="5"/>
  <c r="K27" i="5" s="1" a="1"/>
  <c r="K27" i="5" s="1"/>
  <c r="F26" i="5"/>
  <c r="F25" i="5"/>
  <c r="H24" i="5"/>
  <c r="K24" i="5" s="1" a="1"/>
  <c r="K24" i="5" s="1"/>
  <c r="H23" i="5"/>
  <c r="K23" i="5" s="1" a="1"/>
  <c r="K23" i="5" s="1"/>
  <c r="J22" i="5"/>
  <c r="H22" i="5"/>
  <c r="J21" i="5"/>
  <c r="H21" i="5"/>
  <c r="F20" i="5"/>
  <c r="F19" i="5"/>
  <c r="H18" i="5"/>
  <c r="J17" i="5"/>
  <c r="H17" i="5"/>
  <c r="F17" i="5"/>
  <c r="J16" i="5"/>
  <c r="F16" i="5"/>
  <c r="J15" i="5"/>
  <c r="F15" i="5"/>
  <c r="F14" i="5"/>
  <c r="H13" i="5"/>
  <c r="H12" i="5"/>
  <c r="H11" i="5"/>
  <c r="F10" i="5"/>
  <c r="H9" i="5"/>
  <c r="M9" i="5"/>
  <c r="M10" i="5" s="1"/>
  <c r="M11" i="5" s="1"/>
  <c r="M12" i="5" s="1"/>
  <c r="M13" i="5" s="1"/>
  <c r="M14" i="5" s="1"/>
  <c r="M15" i="5" s="1"/>
  <c r="M16" i="5" s="1"/>
  <c r="M17" i="5" s="1"/>
  <c r="H8" i="5"/>
  <c r="K18" i="5" l="1" a="1"/>
  <c r="K18" i="5" s="1"/>
  <c r="J18" i="5" s="1"/>
  <c r="K11" i="5" a="1"/>
  <c r="K11" i="5" s="1"/>
  <c r="J11" i="5" s="1"/>
  <c r="K12" i="5" a="1"/>
  <c r="K12" i="5" s="1"/>
  <c r="J12" i="5" s="1"/>
  <c r="K13" i="5" a="1"/>
  <c r="K13" i="5" s="1"/>
  <c r="J13" i="5" s="1"/>
  <c r="K9" i="5" a="1"/>
  <c r="K9" i="5" s="1"/>
  <c r="J9" i="5" s="1"/>
  <c r="K8" i="5" a="1"/>
  <c r="K8" i="5" s="1"/>
  <c r="J8" i="5" s="1"/>
  <c r="F46" i="5"/>
  <c r="H84" i="5"/>
  <c r="K84" i="5" s="1" a="1"/>
  <c r="K84" i="5" s="1"/>
  <c r="J84" i="5" s="1"/>
  <c r="D93" i="5"/>
  <c r="F29" i="5"/>
  <c r="H52" i="5"/>
  <c r="K52" i="5" s="1" a="1"/>
  <c r="K52" i="5" s="1"/>
  <c r="J52" i="5" s="1"/>
  <c r="F79" i="5"/>
  <c r="D79" i="5" s="1"/>
  <c r="L79" i="5" s="1"/>
  <c r="D43" i="5"/>
  <c r="D26" i="5"/>
  <c r="D87" i="5"/>
  <c r="L87" i="5" s="1"/>
  <c r="D45" i="5"/>
  <c r="D57" i="5"/>
  <c r="L57" i="5" s="1"/>
  <c r="D73" i="5"/>
  <c r="D96" i="5"/>
  <c r="L96" i="5" s="1"/>
  <c r="D70" i="5"/>
  <c r="D81" i="5"/>
  <c r="D92" i="5"/>
  <c r="D99" i="5"/>
  <c r="D15" i="5"/>
  <c r="L15" i="5" s="1"/>
  <c r="N15" i="5" s="1"/>
  <c r="D113" i="5"/>
  <c r="D80" i="5"/>
  <c r="L80" i="5" s="1"/>
  <c r="D42" i="5"/>
  <c r="D16" i="5"/>
  <c r="L16" i="5" s="1"/>
  <c r="N16" i="5" s="1"/>
  <c r="D17" i="5"/>
  <c r="L17" i="5" s="1"/>
  <c r="N17" i="5" s="1"/>
  <c r="D28" i="5"/>
  <c r="D78" i="5"/>
  <c r="J112" i="5"/>
  <c r="J24" i="5"/>
  <c r="J104" i="5"/>
  <c r="J39" i="5"/>
  <c r="J32" i="5"/>
  <c r="J82" i="5"/>
  <c r="D33" i="5"/>
  <c r="J122" i="5"/>
  <c r="J98" i="5"/>
  <c r="J95" i="5"/>
  <c r="J48" i="5"/>
  <c r="J127" i="5"/>
  <c r="J63" i="5"/>
  <c r="J116" i="5"/>
  <c r="J56" i="5"/>
  <c r="J74" i="5"/>
  <c r="J124" i="5"/>
  <c r="J108" i="5"/>
  <c r="J60" i="5"/>
  <c r="J71" i="5"/>
  <c r="J106" i="5"/>
  <c r="J110" i="5"/>
  <c r="J128" i="5"/>
  <c r="J59" i="5"/>
  <c r="L100" i="5"/>
  <c r="J117" i="5"/>
  <c r="J121" i="5"/>
  <c r="J66" i="5"/>
  <c r="J68" i="5"/>
  <c r="J125" i="5"/>
  <c r="J119" i="5"/>
  <c r="J54" i="5"/>
  <c r="J88" i="5"/>
  <c r="J107" i="5"/>
  <c r="J129" i="5"/>
  <c r="J36" i="5"/>
  <c r="J23" i="5"/>
  <c r="J29" i="5"/>
  <c r="J37" i="5"/>
  <c r="J27" i="5"/>
  <c r="J40" i="5"/>
  <c r="K4" i="6"/>
  <c r="L3" i="6"/>
  <c r="H4" i="6"/>
  <c r="I3" i="6"/>
  <c r="N4" i="6"/>
  <c r="O3" i="6"/>
  <c r="R3" i="6"/>
  <c r="Q4" i="6"/>
  <c r="B5" i="6"/>
  <c r="C4" i="6"/>
  <c r="T5" i="6"/>
  <c r="U4" i="6"/>
  <c r="F13" i="6"/>
  <c r="E14" i="6"/>
  <c r="Q14" i="6"/>
  <c r="R13" i="6"/>
  <c r="E4" i="6"/>
  <c r="F3" i="6"/>
  <c r="F2" i="6"/>
  <c r="C3" i="6"/>
  <c r="U3" i="6"/>
  <c r="I2" i="6"/>
  <c r="L2" i="6"/>
  <c r="R12" i="6"/>
  <c r="O55" i="6"/>
  <c r="N56" i="6"/>
  <c r="O54" i="6"/>
  <c r="O2" i="6"/>
  <c r="AZ21" i="7"/>
  <c r="AZ15" i="7"/>
  <c r="AZ9" i="7"/>
  <c r="AZ3" i="7"/>
  <c r="AZ26" i="7"/>
  <c r="AZ22" i="7"/>
  <c r="AZ16" i="7"/>
  <c r="AZ10" i="7"/>
  <c r="AZ4" i="7"/>
  <c r="AZ23" i="7"/>
  <c r="AZ17" i="7"/>
  <c r="AZ11" i="7"/>
  <c r="AZ5" i="7"/>
  <c r="AZ24" i="7"/>
  <c r="AZ18" i="7"/>
  <c r="AZ12" i="7"/>
  <c r="AZ6" i="7"/>
  <c r="AZ27" i="7"/>
  <c r="AZ20" i="7"/>
  <c r="AZ14" i="7"/>
  <c r="AZ8" i="7"/>
  <c r="AZ2" i="7"/>
  <c r="R2" i="6"/>
  <c r="F12" i="6"/>
  <c r="AZ25" i="7"/>
  <c r="AV26" i="7"/>
  <c r="AV27" i="7"/>
  <c r="AN4" i="7"/>
  <c r="AN10" i="7"/>
  <c r="AN16" i="7"/>
  <c r="AN22" i="7"/>
  <c r="O92" i="6"/>
  <c r="N95" i="6"/>
  <c r="AB3" i="7"/>
  <c r="AV5" i="7"/>
  <c r="X8" i="7"/>
  <c r="AB9" i="7"/>
  <c r="AV11" i="7"/>
  <c r="X14" i="7"/>
  <c r="AB15" i="7"/>
  <c r="AV17" i="7"/>
  <c r="X20" i="7"/>
  <c r="AB21" i="7"/>
  <c r="AV23" i="7"/>
  <c r="AN3" i="7"/>
  <c r="AN9" i="7"/>
  <c r="AN15" i="7"/>
  <c r="AN21" i="7"/>
  <c r="AV4" i="7"/>
  <c r="X7" i="7"/>
  <c r="AB8" i="7"/>
  <c r="AV10" i="7"/>
  <c r="AR21" i="7"/>
  <c r="AZ30" i="7"/>
  <c r="O93" i="6"/>
  <c r="AN2" i="7"/>
  <c r="AN8" i="7"/>
  <c r="AN14" i="7"/>
  <c r="AN20" i="7"/>
  <c r="AV28" i="7"/>
  <c r="AV3" i="7"/>
  <c r="AR20" i="7"/>
  <c r="N33" i="6"/>
  <c r="AN7" i="7"/>
  <c r="AN13" i="7"/>
  <c r="AN19" i="7"/>
  <c r="AN25" i="7"/>
  <c r="AZ31" i="7"/>
  <c r="AR25" i="7"/>
  <c r="AN6" i="7"/>
  <c r="AN12" i="7"/>
  <c r="AN18" i="7"/>
  <c r="AN24" i="7"/>
  <c r="H15" i="5"/>
  <c r="F21" i="5"/>
  <c r="D21" i="5" s="1"/>
  <c r="L21" i="5" s="1"/>
  <c r="D19" i="5"/>
  <c r="H70" i="5"/>
  <c r="J70" i="5" s="1"/>
  <c r="F107" i="5"/>
  <c r="D101" i="5"/>
  <c r="F68" i="5"/>
  <c r="F74" i="5"/>
  <c r="H20" i="5"/>
  <c r="H102" i="5"/>
  <c r="K102" i="5" s="1" a="1"/>
  <c r="K102" i="5" s="1"/>
  <c r="H10" i="5"/>
  <c r="F98" i="5"/>
  <c r="H120" i="5"/>
  <c r="K120" i="5" s="1" a="1"/>
  <c r="K120" i="5" s="1"/>
  <c r="F8" i="5"/>
  <c r="H30" i="5"/>
  <c r="K30" i="5" s="1" a="1"/>
  <c r="K30" i="5" s="1"/>
  <c r="H69" i="5"/>
  <c r="K69" i="5" s="1" a="1"/>
  <c r="K69" i="5" s="1"/>
  <c r="F85" i="5"/>
  <c r="D85" i="5" s="1"/>
  <c r="L85" i="5" s="1"/>
  <c r="D34" i="5"/>
  <c r="H53" i="5"/>
  <c r="K53" i="5" s="1" a="1"/>
  <c r="K53" i="5" s="1"/>
  <c r="H77" i="5"/>
  <c r="K77" i="5" s="1" a="1"/>
  <c r="K77" i="5" s="1"/>
  <c r="H91" i="5"/>
  <c r="K91" i="5" s="1" a="1"/>
  <c r="K91" i="5" s="1"/>
  <c r="H101" i="5"/>
  <c r="K101" i="5" s="1" a="1"/>
  <c r="K101" i="5" s="1"/>
  <c r="D25" i="5"/>
  <c r="F48" i="5"/>
  <c r="H51" i="5"/>
  <c r="K51" i="5" s="1" a="1"/>
  <c r="K51" i="5" s="1"/>
  <c r="F54" i="5"/>
  <c r="F75" i="5"/>
  <c r="D75" i="5" s="1"/>
  <c r="L75" i="5" s="1"/>
  <c r="D102" i="5"/>
  <c r="D36" i="5"/>
  <c r="L36" i="5" s="1"/>
  <c r="D46" i="5"/>
  <c r="L46" i="5" s="1"/>
  <c r="H92" i="5"/>
  <c r="J92" i="5" s="1"/>
  <c r="D84" i="5"/>
  <c r="D71" i="5"/>
  <c r="L71" i="5" s="1"/>
  <c r="D51" i="5"/>
  <c r="H31" i="5"/>
  <c r="K31" i="5" s="1" a="1"/>
  <c r="K31" i="5" s="1"/>
  <c r="H34" i="5"/>
  <c r="K34" i="5" s="1" a="1"/>
  <c r="K34" i="5" s="1"/>
  <c r="F41" i="5"/>
  <c r="D41" i="5" s="1"/>
  <c r="L41" i="5" s="1"/>
  <c r="H43" i="5"/>
  <c r="K43" i="5" s="1" a="1"/>
  <c r="K43" i="5" s="1"/>
  <c r="H47" i="5"/>
  <c r="K47" i="5" s="1" a="1"/>
  <c r="K47" i="5" s="1"/>
  <c r="D52" i="5"/>
  <c r="D77" i="5"/>
  <c r="D83" i="5"/>
  <c r="H93" i="5"/>
  <c r="J93" i="5" s="1"/>
  <c r="H99" i="5"/>
  <c r="J99" i="5" s="1"/>
  <c r="H103" i="5"/>
  <c r="K103" i="5" s="1" a="1"/>
  <c r="K103" i="5" s="1"/>
  <c r="H14" i="5"/>
  <c r="F82" i="5"/>
  <c r="F95" i="5"/>
  <c r="H16" i="5"/>
  <c r="H111" i="5"/>
  <c r="K111" i="5" s="1" a="1"/>
  <c r="K111" i="5" s="1"/>
  <c r="H113" i="5"/>
  <c r="J113" i="5" s="1"/>
  <c r="H19" i="5"/>
  <c r="F27" i="5"/>
  <c r="D31" i="5"/>
  <c r="F11" i="5"/>
  <c r="F89" i="5"/>
  <c r="D89" i="5" s="1"/>
  <c r="L89" i="5" s="1"/>
  <c r="F12" i="5"/>
  <c r="F39" i="5"/>
  <c r="D53" i="5"/>
  <c r="H73" i="5"/>
  <c r="J73" i="5" s="1"/>
  <c r="H81" i="5"/>
  <c r="J81" i="5" s="1"/>
  <c r="F88" i="5"/>
  <c r="F112" i="5"/>
  <c r="F49" i="5"/>
  <c r="D49" i="5" s="1"/>
  <c r="L49" i="5" s="1"/>
  <c r="F114" i="5"/>
  <c r="D114" i="5" s="1"/>
  <c r="L114" i="5" s="1"/>
  <c r="F116" i="5"/>
  <c r="F121" i="5"/>
  <c r="F124" i="5"/>
  <c r="F127" i="5"/>
  <c r="H72" i="5"/>
  <c r="K72" i="5" s="1" a="1"/>
  <c r="K72" i="5" s="1"/>
  <c r="H78" i="5"/>
  <c r="J78" i="5" s="1"/>
  <c r="F97" i="5"/>
  <c r="D97" i="5" s="1"/>
  <c r="L97" i="5" s="1"/>
  <c r="F117" i="5"/>
  <c r="F35" i="5"/>
  <c r="D35" i="5" s="1"/>
  <c r="L35" i="5" s="1"/>
  <c r="F37" i="5"/>
  <c r="H44" i="5"/>
  <c r="K44" i="5" s="1" a="1"/>
  <c r="K44" i="5" s="1"/>
  <c r="F56" i="5"/>
  <c r="F110" i="5"/>
  <c r="F115" i="5"/>
  <c r="D115" i="5" s="1"/>
  <c r="L115" i="5" s="1"/>
  <c r="D14" i="5"/>
  <c r="B131" i="5"/>
  <c r="C144" i="5" s="1"/>
  <c r="C155" i="5" s="1"/>
  <c r="C158" i="5" s="1"/>
  <c r="D20" i="5"/>
  <c r="H26" i="5"/>
  <c r="J26" i="5" s="1"/>
  <c r="F58" i="5"/>
  <c r="D58" i="5" s="1"/>
  <c r="L58" i="5" s="1"/>
  <c r="F119" i="5"/>
  <c r="B137" i="5"/>
  <c r="B138" i="5" s="1"/>
  <c r="C147" i="5"/>
  <c r="D10" i="5"/>
  <c r="D29" i="5"/>
  <c r="L29" i="5" s="1"/>
  <c r="J46" i="5"/>
  <c r="M18" i="5"/>
  <c r="M19" i="5" s="1"/>
  <c r="M20" i="5" s="1"/>
  <c r="M21" i="5" s="1"/>
  <c r="M22" i="5" s="1"/>
  <c r="M23" i="5" s="1"/>
  <c r="M24" i="5" s="1"/>
  <c r="M25" i="5" s="1"/>
  <c r="M26" i="5" s="1"/>
  <c r="M27" i="5" s="1"/>
  <c r="M28" i="5" s="1"/>
  <c r="M29" i="5" s="1"/>
  <c r="M30" i="5" s="1"/>
  <c r="M31" i="5" s="1"/>
  <c r="M32" i="5" s="1"/>
  <c r="M33" i="5" s="1"/>
  <c r="M34" i="5" s="1"/>
  <c r="M35" i="5" s="1"/>
  <c r="M36" i="5" s="1"/>
  <c r="M37" i="5" s="1"/>
  <c r="M38" i="5" s="1"/>
  <c r="M39" i="5" s="1"/>
  <c r="M40" i="5" s="1"/>
  <c r="M41" i="5" s="1"/>
  <c r="M42" i="5" s="1"/>
  <c r="M43" i="5" s="1"/>
  <c r="M44" i="5" s="1"/>
  <c r="M45" i="5" s="1"/>
  <c r="M46" i="5" s="1"/>
  <c r="M47" i="5" s="1"/>
  <c r="M48" i="5" s="1"/>
  <c r="M49" i="5" s="1"/>
  <c r="M50" i="5" s="1"/>
  <c r="M51" i="5" s="1"/>
  <c r="M52" i="5" s="1"/>
  <c r="M53" i="5" s="1"/>
  <c r="M54" i="5" s="1"/>
  <c r="M55" i="5" s="1"/>
  <c r="M56" i="5" s="1"/>
  <c r="M57" i="5" s="1"/>
  <c r="M58" i="5" s="1"/>
  <c r="M59" i="5" s="1"/>
  <c r="M60" i="5" s="1"/>
  <c r="M61" i="5" s="1"/>
  <c r="M62" i="5" s="1"/>
  <c r="M63" i="5" s="1"/>
  <c r="M64" i="5" s="1"/>
  <c r="M65" i="5" s="1"/>
  <c r="M66" i="5" s="1"/>
  <c r="M67" i="5" s="1"/>
  <c r="M68" i="5" s="1"/>
  <c r="M69" i="5" s="1"/>
  <c r="M70" i="5" s="1"/>
  <c r="M71" i="5" s="1"/>
  <c r="M72" i="5" s="1"/>
  <c r="M73" i="5" s="1"/>
  <c r="M74" i="5" s="1"/>
  <c r="M75" i="5" s="1"/>
  <c r="M76" i="5" s="1"/>
  <c r="M77" i="5" s="1"/>
  <c r="M78" i="5" s="1"/>
  <c r="M79" i="5" s="1"/>
  <c r="M80" i="5" s="1"/>
  <c r="M81" i="5" s="1"/>
  <c r="M82" i="5" s="1"/>
  <c r="M83" i="5" s="1"/>
  <c r="M84" i="5" s="1"/>
  <c r="M85" i="5" s="1"/>
  <c r="M86" i="5" s="1"/>
  <c r="M87" i="5" s="1"/>
  <c r="M88" i="5" s="1"/>
  <c r="M89" i="5" s="1"/>
  <c r="M90" i="5" s="1"/>
  <c r="D38" i="5"/>
  <c r="H45" i="5"/>
  <c r="F60" i="5"/>
  <c r="F63" i="5"/>
  <c r="F66" i="5"/>
  <c r="D69" i="5"/>
  <c r="F105" i="5"/>
  <c r="D105" i="5" s="1"/>
  <c r="L105" i="5" s="1"/>
  <c r="F13" i="5"/>
  <c r="H28" i="5"/>
  <c r="K28" i="5" s="1" a="1"/>
  <c r="K28" i="5" s="1"/>
  <c r="H33" i="5"/>
  <c r="K33" i="5" s="1" a="1"/>
  <c r="K33" i="5" s="1"/>
  <c r="H109" i="5"/>
  <c r="K109" i="5" s="1" a="1"/>
  <c r="K109" i="5" s="1"/>
  <c r="F109" i="5"/>
  <c r="H118" i="5"/>
  <c r="K118" i="5" s="1" a="1"/>
  <c r="K118" i="5" s="1"/>
  <c r="F118" i="5"/>
  <c r="D72" i="5"/>
  <c r="F32" i="5"/>
  <c r="H38" i="5"/>
  <c r="K38" i="5" s="1" a="1"/>
  <c r="K38" i="5" s="1"/>
  <c r="H55" i="5"/>
  <c r="K55" i="5" s="1" a="1"/>
  <c r="K55" i="5" s="1"/>
  <c r="F55" i="5"/>
  <c r="F59" i="5"/>
  <c r="H62" i="5"/>
  <c r="J62" i="5" s="1"/>
  <c r="F62" i="5"/>
  <c r="D62" i="5" s="1"/>
  <c r="H65" i="5"/>
  <c r="J65" i="5" s="1"/>
  <c r="F65" i="5"/>
  <c r="D65" i="5" s="1"/>
  <c r="L65" i="5" s="1"/>
  <c r="H76" i="5"/>
  <c r="K76" i="5" s="1" a="1"/>
  <c r="K76" i="5" s="1"/>
  <c r="F76" i="5"/>
  <c r="H87" i="5"/>
  <c r="J87" i="5" s="1"/>
  <c r="D44" i="5"/>
  <c r="D47" i="5"/>
  <c r="D50" i="5"/>
  <c r="F23" i="5"/>
  <c r="F24" i="5"/>
  <c r="H25" i="5"/>
  <c r="K25" i="5" s="1" a="1"/>
  <c r="K25" i="5" s="1"/>
  <c r="D30" i="5"/>
  <c r="D86" i="5"/>
  <c r="D91" i="5"/>
  <c r="F104" i="5"/>
  <c r="F106" i="5"/>
  <c r="F9" i="5"/>
  <c r="F18" i="5"/>
  <c r="F22" i="5"/>
  <c r="D22" i="5" s="1"/>
  <c r="L22" i="5" s="1"/>
  <c r="F40" i="5"/>
  <c r="H50" i="5"/>
  <c r="K50" i="5" s="1" a="1"/>
  <c r="K50" i="5" s="1"/>
  <c r="H61" i="5"/>
  <c r="K61" i="5" s="1" a="1"/>
  <c r="K61" i="5" s="1"/>
  <c r="F61" i="5"/>
  <c r="H64" i="5"/>
  <c r="K64" i="5" s="1" a="1"/>
  <c r="K64" i="5" s="1"/>
  <c r="F64" i="5"/>
  <c r="H67" i="5"/>
  <c r="K67" i="5" s="1" a="1"/>
  <c r="K67" i="5" s="1"/>
  <c r="F67" i="5"/>
  <c r="H86" i="5"/>
  <c r="K86" i="5" s="1" a="1"/>
  <c r="K86" i="5" s="1"/>
  <c r="F108" i="5"/>
  <c r="H83" i="5"/>
  <c r="K83" i="5" s="1" a="1"/>
  <c r="K83" i="5" s="1"/>
  <c r="D103" i="5"/>
  <c r="H42" i="5"/>
  <c r="J42" i="5" s="1"/>
  <c r="H94" i="5"/>
  <c r="K94" i="5" s="1" a="1"/>
  <c r="K94" i="5" s="1"/>
  <c r="F94" i="5"/>
  <c r="D111" i="5"/>
  <c r="D120" i="5"/>
  <c r="F90" i="5"/>
  <c r="D90" i="5" s="1"/>
  <c r="L90" i="5" s="1"/>
  <c r="F122" i="5"/>
  <c r="F123" i="5"/>
  <c r="D123" i="5" s="1"/>
  <c r="L123" i="5" s="1"/>
  <c r="F125" i="5"/>
  <c r="F126" i="5"/>
  <c r="D126" i="5" s="1"/>
  <c r="L126" i="5" s="1"/>
  <c r="F128" i="5"/>
  <c r="F129" i="5"/>
  <c r="F130" i="5"/>
  <c r="D130" i="5" s="1"/>
  <c r="L130" i="5" s="1"/>
  <c r="C33" i="2"/>
  <c r="M19" i="2"/>
  <c r="M18" i="2"/>
  <c r="L84" i="5" l="1"/>
  <c r="K20" i="5" a="1"/>
  <c r="K20" i="5" s="1"/>
  <c r="J20" i="5" s="1"/>
  <c r="K19" i="5" a="1"/>
  <c r="K19" i="5" s="1"/>
  <c r="J19" i="5" s="1"/>
  <c r="K10" i="5" a="1"/>
  <c r="K10" i="5" s="1"/>
  <c r="L10" i="5" s="1"/>
  <c r="N10" i="5" s="1"/>
  <c r="K14" i="5" a="1"/>
  <c r="K14" i="5" s="1"/>
  <c r="J14" i="5" s="1"/>
  <c r="L45" i="5"/>
  <c r="L52" i="5"/>
  <c r="N52" i="5" s="1"/>
  <c r="D118" i="5"/>
  <c r="D104" i="5"/>
  <c r="L104" i="5" s="1"/>
  <c r="D122" i="5"/>
  <c r="L122" i="5" s="1"/>
  <c r="D11" i="5"/>
  <c r="L11" i="5" s="1"/>
  <c r="N11" i="5" s="1"/>
  <c r="D68" i="5"/>
  <c r="L68" i="5" s="1"/>
  <c r="N68" i="5" s="1"/>
  <c r="D110" i="5"/>
  <c r="L110" i="5" s="1"/>
  <c r="D116" i="5"/>
  <c r="L116" i="5" s="1"/>
  <c r="D56" i="5"/>
  <c r="L56" i="5" s="1"/>
  <c r="N56" i="5" s="1"/>
  <c r="D27" i="5"/>
  <c r="L27" i="5" s="1"/>
  <c r="N27" i="5" s="1"/>
  <c r="D107" i="5"/>
  <c r="L107" i="5" s="1"/>
  <c r="D54" i="5"/>
  <c r="L54" i="5" s="1"/>
  <c r="N54" i="5" s="1"/>
  <c r="D119" i="5"/>
  <c r="L119" i="5" s="1"/>
  <c r="D127" i="5"/>
  <c r="L127" i="5" s="1"/>
  <c r="D109" i="5"/>
  <c r="D121" i="5"/>
  <c r="L121" i="5" s="1"/>
  <c r="D64" i="5"/>
  <c r="D40" i="5"/>
  <c r="L40" i="5" s="1"/>
  <c r="N40" i="5" s="1"/>
  <c r="D125" i="5"/>
  <c r="L125" i="5" s="1"/>
  <c r="D106" i="5"/>
  <c r="L106" i="5" s="1"/>
  <c r="D76" i="5"/>
  <c r="D12" i="5"/>
  <c r="L12" i="5" s="1"/>
  <c r="N12" i="5" s="1"/>
  <c r="D67" i="5"/>
  <c r="D124" i="5"/>
  <c r="L124" i="5" s="1"/>
  <c r="D74" i="5"/>
  <c r="L74" i="5" s="1"/>
  <c r="N74" i="5" s="1"/>
  <c r="D61" i="5"/>
  <c r="D94" i="5"/>
  <c r="D24" i="5"/>
  <c r="L24" i="5" s="1"/>
  <c r="N24" i="5" s="1"/>
  <c r="D59" i="5"/>
  <c r="L59" i="5" s="1"/>
  <c r="N59" i="5" s="1"/>
  <c r="D13" i="5"/>
  <c r="L13" i="5" s="1"/>
  <c r="N13" i="5" s="1"/>
  <c r="D37" i="5"/>
  <c r="L37" i="5" s="1"/>
  <c r="N37" i="5" s="1"/>
  <c r="D112" i="5"/>
  <c r="L112" i="5" s="1"/>
  <c r="D23" i="5"/>
  <c r="L23" i="5" s="1"/>
  <c r="N23" i="5" s="1"/>
  <c r="D117" i="5"/>
  <c r="L117" i="5" s="1"/>
  <c r="D66" i="5"/>
  <c r="L66" i="5" s="1"/>
  <c r="N66" i="5" s="1"/>
  <c r="D55" i="5"/>
  <c r="D8" i="5"/>
  <c r="D95" i="5"/>
  <c r="L95" i="5" s="1"/>
  <c r="D48" i="5"/>
  <c r="L48" i="5" s="1"/>
  <c r="N48" i="5" s="1"/>
  <c r="D128" i="5"/>
  <c r="L128" i="5" s="1"/>
  <c r="D18" i="5"/>
  <c r="L18" i="5" s="1"/>
  <c r="N18" i="5" s="1"/>
  <c r="D32" i="5"/>
  <c r="L32" i="5" s="1"/>
  <c r="N32" i="5" s="1"/>
  <c r="D63" i="5"/>
  <c r="L63" i="5" s="1"/>
  <c r="N63" i="5" s="1"/>
  <c r="D82" i="5"/>
  <c r="L82" i="5" s="1"/>
  <c r="N82" i="5" s="1"/>
  <c r="D88" i="5"/>
  <c r="L88" i="5" s="1"/>
  <c r="N88" i="5" s="1"/>
  <c r="D129" i="5"/>
  <c r="L129" i="5" s="1"/>
  <c r="D98" i="5"/>
  <c r="L98" i="5" s="1"/>
  <c r="D108" i="5"/>
  <c r="L108" i="5" s="1"/>
  <c r="D9" i="5"/>
  <c r="L9" i="5" s="1"/>
  <c r="N9" i="5" s="1"/>
  <c r="D60" i="5"/>
  <c r="L60" i="5" s="1"/>
  <c r="N60" i="5" s="1"/>
  <c r="D39" i="5"/>
  <c r="L39" i="5" s="1"/>
  <c r="N39" i="5" s="1"/>
  <c r="J61" i="5"/>
  <c r="J25" i="5"/>
  <c r="J33" i="5"/>
  <c r="J101" i="5"/>
  <c r="J102" i="5"/>
  <c r="L62" i="5"/>
  <c r="N62" i="5" s="1"/>
  <c r="J53" i="5"/>
  <c r="J94" i="5"/>
  <c r="J50" i="5"/>
  <c r="L28" i="5"/>
  <c r="N28" i="5" s="1"/>
  <c r="J103" i="5"/>
  <c r="J91" i="5"/>
  <c r="L77" i="5"/>
  <c r="N77" i="5" s="1"/>
  <c r="L69" i="5"/>
  <c r="N69" i="5" s="1"/>
  <c r="J45" i="5"/>
  <c r="L111" i="5"/>
  <c r="J47" i="5"/>
  <c r="J30" i="5"/>
  <c r="L81" i="5"/>
  <c r="N81" i="5" s="1"/>
  <c r="L113" i="5"/>
  <c r="L26" i="5"/>
  <c r="N26" i="5" s="1"/>
  <c r="L43" i="5"/>
  <c r="N43" i="5" s="1"/>
  <c r="L92" i="5"/>
  <c r="J118" i="5"/>
  <c r="J72" i="5"/>
  <c r="J51" i="5"/>
  <c r="J120" i="5"/>
  <c r="L42" i="5"/>
  <c r="N42" i="5" s="1"/>
  <c r="L93" i="5"/>
  <c r="L78" i="5"/>
  <c r="N78" i="5" s="1"/>
  <c r="L73" i="5"/>
  <c r="N73" i="5" s="1"/>
  <c r="L70" i="5"/>
  <c r="N70" i="5" s="1"/>
  <c r="J83" i="5"/>
  <c r="L38" i="5"/>
  <c r="N38" i="5" s="1"/>
  <c r="J86" i="5"/>
  <c r="J67" i="5"/>
  <c r="J64" i="5"/>
  <c r="J34" i="5"/>
  <c r="J44" i="5"/>
  <c r="J109" i="5"/>
  <c r="L31" i="5"/>
  <c r="N31" i="5" s="1"/>
  <c r="L99" i="5"/>
  <c r="T6" i="6"/>
  <c r="U5" i="6"/>
  <c r="B6" i="6"/>
  <c r="C5" i="6"/>
  <c r="Q5" i="6"/>
  <c r="R4" i="6"/>
  <c r="O33" i="6"/>
  <c r="N34" i="6"/>
  <c r="E5" i="6"/>
  <c r="F4" i="6"/>
  <c r="O4" i="6"/>
  <c r="N5" i="6"/>
  <c r="Q15" i="6"/>
  <c r="R14" i="6"/>
  <c r="H5" i="6"/>
  <c r="I4" i="6"/>
  <c r="O56" i="6"/>
  <c r="N57" i="6"/>
  <c r="E15" i="6"/>
  <c r="F14" i="6"/>
  <c r="N96" i="6"/>
  <c r="O95" i="6"/>
  <c r="K5" i="6"/>
  <c r="L4" i="6"/>
  <c r="L20" i="5"/>
  <c r="N20" i="5" s="1"/>
  <c r="L103" i="5"/>
  <c r="L14" i="5"/>
  <c r="N14" i="5" s="1"/>
  <c r="L19" i="5"/>
  <c r="N19" i="5" s="1"/>
  <c r="N45" i="5"/>
  <c r="N71" i="5"/>
  <c r="N35" i="5"/>
  <c r="N21" i="5"/>
  <c r="N57" i="5"/>
  <c r="N46" i="5"/>
  <c r="N29" i="5"/>
  <c r="N22" i="5"/>
  <c r="N41" i="5"/>
  <c r="B185" i="5"/>
  <c r="N58" i="5"/>
  <c r="N65" i="5"/>
  <c r="N85" i="5"/>
  <c r="L83" i="5"/>
  <c r="N83" i="5" s="1"/>
  <c r="N49" i="5"/>
  <c r="N79" i="5"/>
  <c r="B184" i="5"/>
  <c r="N84" i="5"/>
  <c r="N75" i="5"/>
  <c r="N87" i="5"/>
  <c r="N89" i="5"/>
  <c r="N90" i="5"/>
  <c r="M91" i="5"/>
  <c r="M92" i="5" s="1"/>
  <c r="N80" i="5"/>
  <c r="N36" i="5"/>
  <c r="M17" i="2"/>
  <c r="C83" i="2" s="1"/>
  <c r="M13" i="2"/>
  <c r="C184" i="2" s="1"/>
  <c r="M12" i="2"/>
  <c r="C137" i="2" s="1"/>
  <c r="C138" i="2" s="1"/>
  <c r="C140" i="2" s="1"/>
  <c r="M11" i="2"/>
  <c r="M25" i="2"/>
  <c r="C179" i="2" s="1"/>
  <c r="C180" i="2" s="1"/>
  <c r="M24" i="2"/>
  <c r="C132" i="2" s="1"/>
  <c r="C133" i="2" s="1"/>
  <c r="M23" i="2"/>
  <c r="M7" i="2"/>
  <c r="C174" i="2" s="1"/>
  <c r="C175" i="2" s="1"/>
  <c r="M6" i="2"/>
  <c r="C127" i="2" s="1"/>
  <c r="C128" i="2" s="1"/>
  <c r="M5" i="2"/>
  <c r="F25" i="2"/>
  <c r="F9" i="2"/>
  <c r="F8" i="2"/>
  <c r="F24" i="2" l="1"/>
  <c r="J10" i="5"/>
  <c r="L33" i="5"/>
  <c r="N33" i="5" s="1"/>
  <c r="L72" i="5"/>
  <c r="N72" i="5" s="1"/>
  <c r="L25" i="5"/>
  <c r="N25" i="5" s="1"/>
  <c r="L47" i="5"/>
  <c r="N47" i="5" s="1"/>
  <c r="L94" i="5"/>
  <c r="L8" i="5"/>
  <c r="N8" i="5" s="1"/>
  <c r="D131" i="5"/>
  <c r="L64" i="5"/>
  <c r="N64" i="5" s="1"/>
  <c r="L76" i="5"/>
  <c r="N76" i="5" s="1"/>
  <c r="L102" i="5"/>
  <c r="L67" i="5"/>
  <c r="N67" i="5" s="1"/>
  <c r="L44" i="5"/>
  <c r="N44" i="5" s="1"/>
  <c r="L55" i="5"/>
  <c r="N55" i="5" s="1"/>
  <c r="L118" i="5"/>
  <c r="J111" i="5"/>
  <c r="L61" i="5"/>
  <c r="N61" i="5" s="1"/>
  <c r="J77" i="5"/>
  <c r="J31" i="5"/>
  <c r="L50" i="5"/>
  <c r="N50" i="5" s="1"/>
  <c r="L91" i="5"/>
  <c r="N91" i="5" s="1"/>
  <c r="J28" i="5"/>
  <c r="L86" i="5"/>
  <c r="N86" i="5" s="1"/>
  <c r="L30" i="5"/>
  <c r="N30" i="5" s="1"/>
  <c r="L101" i="5"/>
  <c r="J76" i="5"/>
  <c r="L120" i="5"/>
  <c r="J43" i="5"/>
  <c r="L51" i="5"/>
  <c r="N51" i="5" s="1"/>
  <c r="J55" i="5"/>
  <c r="J38" i="5"/>
  <c r="L53" i="5"/>
  <c r="N53" i="5" s="1"/>
  <c r="J69" i="5"/>
  <c r="L109" i="5"/>
  <c r="L34" i="5"/>
  <c r="N34" i="5" s="1"/>
  <c r="N6" i="6"/>
  <c r="O5" i="6"/>
  <c r="E6" i="6"/>
  <c r="F5" i="6"/>
  <c r="O96" i="6"/>
  <c r="N97" i="6"/>
  <c r="L5" i="6"/>
  <c r="K6" i="6"/>
  <c r="E16" i="6"/>
  <c r="F15" i="6"/>
  <c r="N58" i="6"/>
  <c r="O57" i="6"/>
  <c r="H6" i="6"/>
  <c r="I5" i="6"/>
  <c r="O34" i="6"/>
  <c r="N35" i="6"/>
  <c r="Q6" i="6"/>
  <c r="R5" i="6"/>
  <c r="B7" i="6"/>
  <c r="C6" i="6"/>
  <c r="R15" i="6"/>
  <c r="Q16" i="6"/>
  <c r="T7" i="6"/>
  <c r="U6" i="6"/>
  <c r="M93" i="5"/>
  <c r="N92" i="5"/>
  <c r="C166" i="2"/>
  <c r="C167" i="2" s="1"/>
  <c r="C151" i="2"/>
  <c r="C152" i="2" s="1"/>
  <c r="F21" i="2" s="1"/>
  <c r="C161" i="2"/>
  <c r="C162" i="2" s="1"/>
  <c r="F23" i="2" s="1"/>
  <c r="C146" i="2"/>
  <c r="C147" i="2" s="1"/>
  <c r="F16" i="2"/>
  <c r="C73" i="2"/>
  <c r="C74" i="2" s="1"/>
  <c r="C101" i="2"/>
  <c r="C102" i="2" s="1"/>
  <c r="C114" i="2"/>
  <c r="C115" i="2" s="1"/>
  <c r="C106" i="2"/>
  <c r="C107" i="2" s="1"/>
  <c r="F14" i="2" s="1"/>
  <c r="C119" i="2"/>
  <c r="C120" i="2" s="1"/>
  <c r="C84" i="2"/>
  <c r="C86" i="2" s="1"/>
  <c r="F7" i="2" s="1"/>
  <c r="C78" i="2"/>
  <c r="C79" i="2" s="1"/>
  <c r="C47" i="2"/>
  <c r="C48" i="2" s="1"/>
  <c r="C34" i="2"/>
  <c r="C35" i="2" s="1"/>
  <c r="C60" i="2"/>
  <c r="C61" i="2" s="1"/>
  <c r="C52" i="2"/>
  <c r="C53" i="2" s="1"/>
  <c r="C39" i="2"/>
  <c r="C40" i="2" s="1"/>
  <c r="F4" i="2" s="1"/>
  <c r="C65" i="2"/>
  <c r="C66" i="2" s="1"/>
  <c r="F15" i="2" l="1"/>
  <c r="C26" i="2"/>
  <c r="E36" i="9" s="1"/>
  <c r="L131" i="5"/>
  <c r="Q17" i="6"/>
  <c r="R16" i="6"/>
  <c r="T8" i="6"/>
  <c r="U7" i="6"/>
  <c r="B8" i="6"/>
  <c r="C7" i="6"/>
  <c r="O58" i="6"/>
  <c r="N59" i="6"/>
  <c r="F16" i="6"/>
  <c r="E17" i="6"/>
  <c r="K7" i="6"/>
  <c r="L6" i="6"/>
  <c r="N98" i="6"/>
  <c r="O97" i="6"/>
  <c r="Q7" i="6"/>
  <c r="R6" i="6"/>
  <c r="O35" i="6"/>
  <c r="N36" i="6"/>
  <c r="E7" i="6"/>
  <c r="F6" i="6"/>
  <c r="I6" i="6"/>
  <c r="H7" i="6"/>
  <c r="N7" i="6"/>
  <c r="O6" i="6"/>
  <c r="M94" i="5"/>
  <c r="N93" i="5"/>
  <c r="F6" i="2"/>
  <c r="F5" i="2"/>
  <c r="K8" i="6" l="1"/>
  <c r="L7" i="6"/>
  <c r="H8" i="6"/>
  <c r="I7" i="6"/>
  <c r="F7" i="6"/>
  <c r="E8" i="6"/>
  <c r="N8" i="6"/>
  <c r="O7" i="6"/>
  <c r="F17" i="6"/>
  <c r="E18" i="6"/>
  <c r="O59" i="6"/>
  <c r="N60" i="6"/>
  <c r="O36" i="6"/>
  <c r="N37" i="6"/>
  <c r="C8" i="6"/>
  <c r="B9" i="6"/>
  <c r="Q8" i="6"/>
  <c r="R7" i="6"/>
  <c r="U8" i="6"/>
  <c r="T9" i="6"/>
  <c r="O98" i="6"/>
  <c r="N99" i="6"/>
  <c r="Q18" i="6"/>
  <c r="R17" i="6"/>
  <c r="M95" i="5"/>
  <c r="N94" i="5"/>
  <c r="C17" i="2"/>
  <c r="E35" i="9" s="1"/>
  <c r="C10" i="2"/>
  <c r="E34" i="9" s="1"/>
  <c r="E33" i="9" l="1"/>
  <c r="F24" i="1"/>
  <c r="F24" i="12"/>
  <c r="F18" i="6"/>
  <c r="E19" i="6"/>
  <c r="O99" i="6"/>
  <c r="N100" i="6"/>
  <c r="T10" i="6"/>
  <c r="U9" i="6"/>
  <c r="E9" i="6"/>
  <c r="F8" i="6"/>
  <c r="H9" i="6"/>
  <c r="I8" i="6"/>
  <c r="N61" i="6"/>
  <c r="O60" i="6"/>
  <c r="N9" i="6"/>
  <c r="O8" i="6"/>
  <c r="O37" i="6"/>
  <c r="N38" i="6"/>
  <c r="R18" i="6"/>
  <c r="Q19" i="6"/>
  <c r="Q9" i="6"/>
  <c r="R8" i="6"/>
  <c r="B10" i="6"/>
  <c r="C9" i="6"/>
  <c r="K9" i="6"/>
  <c r="L8" i="6"/>
  <c r="M96" i="5"/>
  <c r="N95" i="5"/>
  <c r="K10" i="6" l="1"/>
  <c r="L9" i="6"/>
  <c r="N62" i="6"/>
  <c r="O61" i="6"/>
  <c r="B11" i="6"/>
  <c r="C10" i="6"/>
  <c r="H10" i="6"/>
  <c r="I9" i="6"/>
  <c r="R9" i="6"/>
  <c r="Q10" i="6"/>
  <c r="E10" i="6"/>
  <c r="F9" i="6"/>
  <c r="R19" i="6"/>
  <c r="Q20" i="6"/>
  <c r="T11" i="6"/>
  <c r="U10" i="6"/>
  <c r="O38" i="6"/>
  <c r="N39" i="6"/>
  <c r="N101" i="6"/>
  <c r="O100" i="6"/>
  <c r="F19" i="6"/>
  <c r="E20" i="6"/>
  <c r="N10" i="6"/>
  <c r="O9" i="6"/>
  <c r="M97" i="5"/>
  <c r="N96" i="5"/>
  <c r="O10" i="6" l="1"/>
  <c r="N11" i="6"/>
  <c r="E11" i="6"/>
  <c r="F11" i="6" s="1"/>
  <c r="F10" i="6"/>
  <c r="F20" i="6"/>
  <c r="E21" i="6"/>
  <c r="Q11" i="6"/>
  <c r="R11" i="6" s="1"/>
  <c r="R10" i="6"/>
  <c r="O101" i="6"/>
  <c r="N102" i="6"/>
  <c r="H11" i="6"/>
  <c r="I10" i="6"/>
  <c r="O39" i="6"/>
  <c r="N40" i="6"/>
  <c r="B12" i="6"/>
  <c r="C11" i="6"/>
  <c r="T12" i="6"/>
  <c r="U11" i="6"/>
  <c r="O62" i="6"/>
  <c r="N63" i="6"/>
  <c r="R20" i="6"/>
  <c r="Q21" i="6"/>
  <c r="K11" i="6"/>
  <c r="L10" i="6"/>
  <c r="M98" i="5"/>
  <c r="N97" i="5"/>
  <c r="H12" i="6" l="1"/>
  <c r="I11" i="6"/>
  <c r="L11" i="6"/>
  <c r="K12" i="6"/>
  <c r="E22" i="6"/>
  <c r="F21" i="6"/>
  <c r="Q22" i="6"/>
  <c r="R21" i="6"/>
  <c r="N64" i="6"/>
  <c r="O63" i="6"/>
  <c r="T13" i="6"/>
  <c r="U12" i="6"/>
  <c r="N12" i="6"/>
  <c r="O11" i="6"/>
  <c r="N103" i="6"/>
  <c r="O102" i="6"/>
  <c r="B13" i="6"/>
  <c r="C12" i="6"/>
  <c r="O40" i="6"/>
  <c r="N41" i="6"/>
  <c r="M99" i="5"/>
  <c r="N98" i="5"/>
  <c r="O64" i="6" l="1"/>
  <c r="N65" i="6"/>
  <c r="B14" i="6"/>
  <c r="C13" i="6"/>
  <c r="T14" i="6"/>
  <c r="U13" i="6"/>
  <c r="O41" i="6"/>
  <c r="N42" i="6"/>
  <c r="R22" i="6"/>
  <c r="Q23" i="6"/>
  <c r="F22" i="6"/>
  <c r="E23" i="6"/>
  <c r="K13" i="6"/>
  <c r="L12" i="6"/>
  <c r="O103" i="6"/>
  <c r="N104" i="6"/>
  <c r="N13" i="6"/>
  <c r="O12" i="6"/>
  <c r="I12" i="6"/>
  <c r="H13" i="6"/>
  <c r="M100" i="5"/>
  <c r="N99" i="5"/>
  <c r="F23" i="6" l="1"/>
  <c r="E24" i="6"/>
  <c r="H14" i="6"/>
  <c r="I13" i="6"/>
  <c r="Q24" i="6"/>
  <c r="R23" i="6"/>
  <c r="N14" i="6"/>
  <c r="O13" i="6"/>
  <c r="O42" i="6"/>
  <c r="N43" i="6"/>
  <c r="U14" i="6"/>
  <c r="T15" i="6"/>
  <c r="N105" i="6"/>
  <c r="O104" i="6"/>
  <c r="C14" i="6"/>
  <c r="B15" i="6"/>
  <c r="N66" i="6"/>
  <c r="O65" i="6"/>
  <c r="K14" i="6"/>
  <c r="L13" i="6"/>
  <c r="M101" i="5"/>
  <c r="N100" i="5"/>
  <c r="K15" i="6" l="1"/>
  <c r="L14" i="6"/>
  <c r="T16" i="6"/>
  <c r="U15" i="6"/>
  <c r="O43" i="6"/>
  <c r="N44" i="6"/>
  <c r="N15" i="6"/>
  <c r="O14" i="6"/>
  <c r="O66" i="6"/>
  <c r="N67" i="6"/>
  <c r="Q25" i="6"/>
  <c r="R24" i="6"/>
  <c r="B16" i="6"/>
  <c r="C15" i="6"/>
  <c r="H15" i="6"/>
  <c r="I14" i="6"/>
  <c r="E25" i="6"/>
  <c r="F24" i="6"/>
  <c r="N106" i="6"/>
  <c r="O105" i="6"/>
  <c r="M102" i="5"/>
  <c r="N101" i="5"/>
  <c r="N68" i="6" l="1"/>
  <c r="O67" i="6"/>
  <c r="O106" i="6"/>
  <c r="N107" i="6"/>
  <c r="Q26" i="6"/>
  <c r="R25" i="6"/>
  <c r="N16" i="6"/>
  <c r="O15" i="6"/>
  <c r="O44" i="6"/>
  <c r="N45" i="6"/>
  <c r="E26" i="6"/>
  <c r="F25" i="6"/>
  <c r="H16" i="6"/>
  <c r="I15" i="6"/>
  <c r="T17" i="6"/>
  <c r="U16" i="6"/>
  <c r="B17" i="6"/>
  <c r="C16" i="6"/>
  <c r="K16" i="6"/>
  <c r="L15" i="6"/>
  <c r="M103" i="5"/>
  <c r="N102" i="5"/>
  <c r="E27" i="6" l="1"/>
  <c r="F26" i="6"/>
  <c r="L16" i="6"/>
  <c r="K17" i="6"/>
  <c r="C17" i="6"/>
  <c r="B18" i="6"/>
  <c r="O45" i="6"/>
  <c r="N46" i="6"/>
  <c r="O16" i="6"/>
  <c r="N17" i="6"/>
  <c r="Q27" i="6"/>
  <c r="R26" i="6"/>
  <c r="N108" i="6"/>
  <c r="O107" i="6"/>
  <c r="U17" i="6"/>
  <c r="T18" i="6"/>
  <c r="I16" i="6"/>
  <c r="H17" i="6"/>
  <c r="O68" i="6"/>
  <c r="N69" i="6"/>
  <c r="M104" i="5"/>
  <c r="N103" i="5"/>
  <c r="Q28" i="6" l="1"/>
  <c r="R27" i="6"/>
  <c r="O17" i="6"/>
  <c r="N18" i="6"/>
  <c r="N70" i="6"/>
  <c r="O69" i="6"/>
  <c r="N47" i="6"/>
  <c r="O46" i="6"/>
  <c r="I17" i="6"/>
  <c r="H18" i="6"/>
  <c r="B19" i="6"/>
  <c r="C18" i="6"/>
  <c r="U18" i="6"/>
  <c r="T19" i="6"/>
  <c r="L17" i="6"/>
  <c r="K18" i="6"/>
  <c r="O108" i="6"/>
  <c r="N109" i="6"/>
  <c r="E28" i="6"/>
  <c r="F27" i="6"/>
  <c r="M105" i="5"/>
  <c r="N104" i="5"/>
  <c r="B20" i="6" l="1"/>
  <c r="C19" i="6"/>
  <c r="I18" i="6"/>
  <c r="H19" i="6"/>
  <c r="E29" i="6"/>
  <c r="F28" i="6"/>
  <c r="O47" i="6"/>
  <c r="N48" i="6"/>
  <c r="N110" i="6"/>
  <c r="O110" i="6" s="1"/>
  <c r="O109" i="6"/>
  <c r="O70" i="6"/>
  <c r="N71" i="6"/>
  <c r="L18" i="6"/>
  <c r="K19" i="6"/>
  <c r="N19" i="6"/>
  <c r="O18" i="6"/>
  <c r="U19" i="6"/>
  <c r="T20" i="6"/>
  <c r="Q29" i="6"/>
  <c r="R28" i="6"/>
  <c r="M106" i="5"/>
  <c r="N105" i="5"/>
  <c r="O71" i="6" l="1"/>
  <c r="N72" i="6"/>
  <c r="T21" i="6"/>
  <c r="U20" i="6"/>
  <c r="N49" i="6"/>
  <c r="O48" i="6"/>
  <c r="Q30" i="6"/>
  <c r="R29" i="6"/>
  <c r="E30" i="6"/>
  <c r="F29" i="6"/>
  <c r="I19" i="6"/>
  <c r="H20" i="6"/>
  <c r="O19" i="6"/>
  <c r="N20" i="6"/>
  <c r="K20" i="6"/>
  <c r="L19" i="6"/>
  <c r="B21" i="6"/>
  <c r="C20" i="6"/>
  <c r="M107" i="5"/>
  <c r="N106" i="5"/>
  <c r="H21" i="6" l="1"/>
  <c r="I20" i="6"/>
  <c r="O20" i="6"/>
  <c r="N21" i="6"/>
  <c r="E31" i="6"/>
  <c r="F30" i="6"/>
  <c r="Q31" i="6"/>
  <c r="R30" i="6"/>
  <c r="C21" i="6"/>
  <c r="B22" i="6"/>
  <c r="O49" i="6"/>
  <c r="N50" i="6"/>
  <c r="L20" i="6"/>
  <c r="K21" i="6"/>
  <c r="U21" i="6"/>
  <c r="T22" i="6"/>
  <c r="O72" i="6"/>
  <c r="N73" i="6"/>
  <c r="M108" i="5"/>
  <c r="N107" i="5"/>
  <c r="O50" i="6" l="1"/>
  <c r="N51" i="6"/>
  <c r="O51" i="6" s="1"/>
  <c r="Q32" i="6"/>
  <c r="R31" i="6"/>
  <c r="N74" i="6"/>
  <c r="O73" i="6"/>
  <c r="F31" i="6"/>
  <c r="E32" i="6"/>
  <c r="T23" i="6"/>
  <c r="U22" i="6"/>
  <c r="N22" i="6"/>
  <c r="O21" i="6"/>
  <c r="K22" i="6"/>
  <c r="L21" i="6"/>
  <c r="B23" i="6"/>
  <c r="C22" i="6"/>
  <c r="I21" i="6"/>
  <c r="H22" i="6"/>
  <c r="M109" i="5"/>
  <c r="N108" i="5"/>
  <c r="U23" i="6" l="1"/>
  <c r="T24" i="6"/>
  <c r="N23" i="6"/>
  <c r="O22" i="6"/>
  <c r="O74" i="6"/>
  <c r="N75" i="6"/>
  <c r="F32" i="6"/>
  <c r="E33" i="6"/>
  <c r="Q33" i="6"/>
  <c r="R32" i="6"/>
  <c r="I22" i="6"/>
  <c r="H23" i="6"/>
  <c r="C23" i="6"/>
  <c r="B24" i="6"/>
  <c r="L22" i="6"/>
  <c r="K23" i="6"/>
  <c r="M110" i="5"/>
  <c r="N109" i="5"/>
  <c r="I23" i="6" l="1"/>
  <c r="H24" i="6"/>
  <c r="N76" i="6"/>
  <c r="O75" i="6"/>
  <c r="K24" i="6"/>
  <c r="L23" i="6"/>
  <c r="F33" i="6"/>
  <c r="E34" i="6"/>
  <c r="O23" i="6"/>
  <c r="N24" i="6"/>
  <c r="Q34" i="6"/>
  <c r="R33" i="6"/>
  <c r="C24" i="6"/>
  <c r="B25" i="6"/>
  <c r="U24" i="6"/>
  <c r="T25" i="6"/>
  <c r="M111" i="5"/>
  <c r="N110" i="5"/>
  <c r="F34" i="6" l="1"/>
  <c r="E35" i="6"/>
  <c r="N25" i="6"/>
  <c r="O24" i="6"/>
  <c r="Q35" i="6"/>
  <c r="R34" i="6"/>
  <c r="L24" i="6"/>
  <c r="K25" i="6"/>
  <c r="T26" i="6"/>
  <c r="U25" i="6"/>
  <c r="O76" i="6"/>
  <c r="N77" i="6"/>
  <c r="C25" i="6"/>
  <c r="B26" i="6"/>
  <c r="H25" i="6"/>
  <c r="I24" i="6"/>
  <c r="M112" i="5"/>
  <c r="N111" i="5"/>
  <c r="O77" i="6" l="1"/>
  <c r="N78" i="6"/>
  <c r="K26" i="6"/>
  <c r="L25" i="6"/>
  <c r="T27" i="6"/>
  <c r="U26" i="6"/>
  <c r="Q36" i="6"/>
  <c r="R35" i="6"/>
  <c r="H26" i="6"/>
  <c r="I25" i="6"/>
  <c r="N26" i="6"/>
  <c r="O25" i="6"/>
  <c r="B27" i="6"/>
  <c r="C26" i="6"/>
  <c r="F35" i="6"/>
  <c r="E36" i="6"/>
  <c r="M113" i="5"/>
  <c r="N112" i="5"/>
  <c r="N27" i="6" l="1"/>
  <c r="O26" i="6"/>
  <c r="H27" i="6"/>
  <c r="I26" i="6"/>
  <c r="Q37" i="6"/>
  <c r="R36" i="6"/>
  <c r="T28" i="6"/>
  <c r="U27" i="6"/>
  <c r="F36" i="6"/>
  <c r="E37" i="6"/>
  <c r="K27" i="6"/>
  <c r="L26" i="6"/>
  <c r="O78" i="6"/>
  <c r="N79" i="6"/>
  <c r="B28" i="6"/>
  <c r="C27" i="6"/>
  <c r="M114" i="5"/>
  <c r="N113" i="5"/>
  <c r="L27" i="6" l="1"/>
  <c r="K28" i="6"/>
  <c r="F37" i="6"/>
  <c r="E38" i="6"/>
  <c r="T29" i="6"/>
  <c r="U28" i="6"/>
  <c r="Q38" i="6"/>
  <c r="R37" i="6"/>
  <c r="B29" i="6"/>
  <c r="C28" i="6"/>
  <c r="H28" i="6"/>
  <c r="I27" i="6"/>
  <c r="O79" i="6"/>
  <c r="N80" i="6"/>
  <c r="N28" i="6"/>
  <c r="O27" i="6"/>
  <c r="M115" i="5"/>
  <c r="N114" i="5"/>
  <c r="B30" i="6" l="1"/>
  <c r="C29" i="6"/>
  <c r="T30" i="6"/>
  <c r="U29" i="6"/>
  <c r="F38" i="6"/>
  <c r="E39" i="6"/>
  <c r="N29" i="6"/>
  <c r="O28" i="6"/>
  <c r="H29" i="6"/>
  <c r="I28" i="6"/>
  <c r="Q39" i="6"/>
  <c r="R38" i="6"/>
  <c r="O80" i="6"/>
  <c r="N81" i="6"/>
  <c r="K29" i="6"/>
  <c r="L28" i="6"/>
  <c r="M116" i="5"/>
  <c r="N115" i="5"/>
  <c r="Q40" i="6" l="1"/>
  <c r="R39" i="6"/>
  <c r="H30" i="6"/>
  <c r="I29" i="6"/>
  <c r="N30" i="6"/>
  <c r="O29" i="6"/>
  <c r="F39" i="6"/>
  <c r="E40" i="6"/>
  <c r="K30" i="6"/>
  <c r="L29" i="6"/>
  <c r="T31" i="6"/>
  <c r="U30" i="6"/>
  <c r="O81" i="6"/>
  <c r="N82" i="6"/>
  <c r="C30" i="6"/>
  <c r="B31" i="6"/>
  <c r="C31" i="6" s="1"/>
  <c r="M117" i="5"/>
  <c r="N116" i="5"/>
  <c r="K31" i="6" l="1"/>
  <c r="L30" i="6"/>
  <c r="T32" i="6"/>
  <c r="U31" i="6"/>
  <c r="N31" i="6"/>
  <c r="O31" i="6" s="1"/>
  <c r="O30" i="6"/>
  <c r="F40" i="6"/>
  <c r="E41" i="6"/>
  <c r="H31" i="6"/>
  <c r="I30" i="6"/>
  <c r="N83" i="6"/>
  <c r="O82" i="6"/>
  <c r="Q41" i="6"/>
  <c r="R40" i="6"/>
  <c r="M118" i="5"/>
  <c r="N117" i="5"/>
  <c r="O83" i="6" l="1"/>
  <c r="N84" i="6"/>
  <c r="F41" i="6"/>
  <c r="E42" i="6"/>
  <c r="I31" i="6"/>
  <c r="H32" i="6"/>
  <c r="U32" i="6"/>
  <c r="T33" i="6"/>
  <c r="Q42" i="6"/>
  <c r="R41" i="6"/>
  <c r="K32" i="6"/>
  <c r="L31" i="6"/>
  <c r="M119" i="5"/>
  <c r="N118" i="5"/>
  <c r="Q43" i="6" l="1"/>
  <c r="R42" i="6"/>
  <c r="F42" i="6"/>
  <c r="E43" i="6"/>
  <c r="K33" i="6"/>
  <c r="L32" i="6"/>
  <c r="I32" i="6"/>
  <c r="H33" i="6"/>
  <c r="N85" i="6"/>
  <c r="O84" i="6"/>
  <c r="T34" i="6"/>
  <c r="U33" i="6"/>
  <c r="M120" i="5"/>
  <c r="N119" i="5"/>
  <c r="T35" i="6" l="1"/>
  <c r="U34" i="6"/>
  <c r="O85" i="6"/>
  <c r="N86" i="6"/>
  <c r="I33" i="6"/>
  <c r="H34" i="6"/>
  <c r="K34" i="6"/>
  <c r="L33" i="6"/>
  <c r="F43" i="6"/>
  <c r="E44" i="6"/>
  <c r="Q44" i="6"/>
  <c r="R43" i="6"/>
  <c r="M121" i="5"/>
  <c r="N120" i="5"/>
  <c r="Q45" i="6" l="1"/>
  <c r="R44" i="6"/>
  <c r="F44" i="6"/>
  <c r="E45" i="6"/>
  <c r="K35" i="6"/>
  <c r="L34" i="6"/>
  <c r="I34" i="6"/>
  <c r="H35" i="6"/>
  <c r="O86" i="6"/>
  <c r="N87" i="6"/>
  <c r="T36" i="6"/>
  <c r="U35" i="6"/>
  <c r="M122" i="5"/>
  <c r="N121" i="5"/>
  <c r="K36" i="6" l="1"/>
  <c r="L35" i="6"/>
  <c r="O87" i="6"/>
  <c r="N88" i="6"/>
  <c r="F45" i="6"/>
  <c r="E46" i="6"/>
  <c r="T37" i="6"/>
  <c r="U36" i="6"/>
  <c r="I35" i="6"/>
  <c r="H36" i="6"/>
  <c r="Q46" i="6"/>
  <c r="R45" i="6"/>
  <c r="M123" i="5"/>
  <c r="N122" i="5"/>
  <c r="Q47" i="6" l="1"/>
  <c r="R46" i="6"/>
  <c r="F46" i="6"/>
  <c r="E47" i="6"/>
  <c r="I36" i="6"/>
  <c r="H37" i="6"/>
  <c r="T38" i="6"/>
  <c r="U37" i="6"/>
  <c r="N89" i="6"/>
  <c r="O88" i="6"/>
  <c r="K37" i="6"/>
  <c r="L36" i="6"/>
  <c r="M124" i="5"/>
  <c r="N123" i="5"/>
  <c r="K38" i="6" l="1"/>
  <c r="L37" i="6"/>
  <c r="T39" i="6"/>
  <c r="U38" i="6"/>
  <c r="O89" i="6"/>
  <c r="N90" i="6"/>
  <c r="I37" i="6"/>
  <c r="H38" i="6"/>
  <c r="E48" i="6"/>
  <c r="F47" i="6"/>
  <c r="Q48" i="6"/>
  <c r="R47" i="6"/>
  <c r="M125" i="5"/>
  <c r="N124" i="5"/>
  <c r="Q49" i="6" l="1"/>
  <c r="R48" i="6"/>
  <c r="F48" i="6"/>
  <c r="E49" i="6"/>
  <c r="N91" i="6"/>
  <c r="O91" i="6" s="1"/>
  <c r="O90" i="6"/>
  <c r="I38" i="6"/>
  <c r="H39" i="6"/>
  <c r="T40" i="6"/>
  <c r="U39" i="6"/>
  <c r="K39" i="6"/>
  <c r="L38" i="6"/>
  <c r="M126" i="5"/>
  <c r="N125" i="5"/>
  <c r="K40" i="6" l="1"/>
  <c r="L39" i="6"/>
  <c r="T41" i="6"/>
  <c r="U40" i="6"/>
  <c r="I39" i="6"/>
  <c r="H40" i="6"/>
  <c r="F49" i="6"/>
  <c r="E50" i="6"/>
  <c r="Q50" i="6"/>
  <c r="R49" i="6"/>
  <c r="M127" i="5"/>
  <c r="N126" i="5"/>
  <c r="Q51" i="6" l="1"/>
  <c r="R50" i="6"/>
  <c r="E51" i="6"/>
  <c r="F50" i="6"/>
  <c r="I40" i="6"/>
  <c r="H41" i="6"/>
  <c r="U41" i="6"/>
  <c r="T42" i="6"/>
  <c r="K41" i="6"/>
  <c r="L40" i="6"/>
  <c r="M128" i="5"/>
  <c r="N127" i="5"/>
  <c r="K42" i="6" l="1"/>
  <c r="L41" i="6"/>
  <c r="T43" i="6"/>
  <c r="U42" i="6"/>
  <c r="I41" i="6"/>
  <c r="H42" i="6"/>
  <c r="F51" i="6"/>
  <c r="E52" i="6"/>
  <c r="Q52" i="6"/>
  <c r="R51" i="6"/>
  <c r="M129" i="5"/>
  <c r="N128" i="5"/>
  <c r="Q53" i="6" l="1"/>
  <c r="R52" i="6"/>
  <c r="F52" i="6"/>
  <c r="E53" i="6"/>
  <c r="I42" i="6"/>
  <c r="H43" i="6"/>
  <c r="T44" i="6"/>
  <c r="U43" i="6"/>
  <c r="K43" i="6"/>
  <c r="L42" i="6"/>
  <c r="M130" i="5"/>
  <c r="N130" i="5" s="1"/>
  <c r="N129" i="5"/>
  <c r="K44" i="6" l="1"/>
  <c r="L43" i="6"/>
  <c r="U44" i="6"/>
  <c r="T45" i="6"/>
  <c r="I43" i="6"/>
  <c r="H44" i="6"/>
  <c r="E54" i="6"/>
  <c r="F53" i="6"/>
  <c r="Q54" i="6"/>
  <c r="R53" i="6"/>
  <c r="N131" i="5"/>
  <c r="C145" i="5" s="1"/>
  <c r="C156" i="5" s="1"/>
  <c r="C157" i="5" s="1"/>
  <c r="C159" i="5" s="1"/>
  <c r="C160" i="5" s="1"/>
  <c r="E20" i="9" s="1"/>
  <c r="F21" i="1" s="1"/>
  <c r="F21" i="12" s="1"/>
  <c r="F19" i="12" s="1"/>
  <c r="F14" i="12" l="1"/>
  <c r="G19" i="12"/>
  <c r="F19" i="1"/>
  <c r="F14" i="1" s="1"/>
  <c r="F13" i="1" s="1"/>
  <c r="D52" i="1" s="1"/>
  <c r="D54" i="1" s="1"/>
  <c r="E16" i="9"/>
  <c r="Q55" i="6"/>
  <c r="R54" i="6"/>
  <c r="F54" i="6"/>
  <c r="E55" i="6"/>
  <c r="I44" i="6"/>
  <c r="H45" i="6"/>
  <c r="T46" i="6"/>
  <c r="U45" i="6"/>
  <c r="K45" i="6"/>
  <c r="L44" i="6"/>
  <c r="C146" i="5"/>
  <c r="C148" i="5" s="1"/>
  <c r="C149" i="5" s="1"/>
  <c r="F13" i="12" l="1"/>
  <c r="G14" i="12"/>
  <c r="F55" i="6"/>
  <c r="E56" i="6"/>
  <c r="L45" i="6"/>
  <c r="K46" i="6"/>
  <c r="I45" i="6"/>
  <c r="H46" i="6"/>
  <c r="U46" i="6"/>
  <c r="T47" i="6"/>
  <c r="Q56" i="6"/>
  <c r="R55" i="6"/>
  <c r="D52" i="12" l="1"/>
  <c r="G13" i="12"/>
  <c r="Q57" i="6"/>
  <c r="R56" i="6"/>
  <c r="U47" i="6"/>
  <c r="T48" i="6"/>
  <c r="I46" i="6"/>
  <c r="H47" i="6"/>
  <c r="L46" i="6"/>
  <c r="K47" i="6"/>
  <c r="E57" i="6"/>
  <c r="F56" i="6"/>
  <c r="E54" i="12" l="1"/>
  <c r="D54" i="12"/>
  <c r="F57" i="6"/>
  <c r="E58" i="6"/>
  <c r="U48" i="6"/>
  <c r="T49" i="6"/>
  <c r="L47" i="6"/>
  <c r="K48" i="6"/>
  <c r="I47" i="6"/>
  <c r="H48" i="6"/>
  <c r="Q58" i="6"/>
  <c r="R57" i="6"/>
  <c r="Q59" i="6" l="1"/>
  <c r="R58" i="6"/>
  <c r="I48" i="6"/>
  <c r="H49" i="6"/>
  <c r="L48" i="6"/>
  <c r="K49" i="6"/>
  <c r="T50" i="6"/>
  <c r="U49" i="6"/>
  <c r="F58" i="6"/>
  <c r="E59" i="6"/>
  <c r="E60" i="6" l="1"/>
  <c r="F59" i="6"/>
  <c r="U50" i="6"/>
  <c r="T51" i="6"/>
  <c r="L49" i="6"/>
  <c r="K50" i="6"/>
  <c r="I49" i="6"/>
  <c r="H50" i="6"/>
  <c r="Q60" i="6"/>
  <c r="R59" i="6"/>
  <c r="R60" i="6" l="1"/>
  <c r="Q61" i="6"/>
  <c r="I50" i="6"/>
  <c r="H51" i="6"/>
  <c r="L50" i="6"/>
  <c r="K51" i="6"/>
  <c r="U51" i="6"/>
  <c r="T52" i="6"/>
  <c r="F60" i="6"/>
  <c r="E61" i="6"/>
  <c r="F61" i="6" s="1"/>
  <c r="I51" i="6" l="1"/>
  <c r="H52" i="6"/>
  <c r="L51" i="6"/>
  <c r="K52" i="6"/>
  <c r="Q62" i="6"/>
  <c r="R61" i="6"/>
  <c r="T53" i="6"/>
  <c r="U52" i="6"/>
  <c r="U53" i="6" l="1"/>
  <c r="T54" i="6"/>
  <c r="Q63" i="6"/>
  <c r="R62" i="6"/>
  <c r="L52" i="6"/>
  <c r="K53" i="6"/>
  <c r="I52" i="6"/>
  <c r="H53" i="6"/>
  <c r="I53" i="6" l="1"/>
  <c r="H54" i="6"/>
  <c r="L53" i="6"/>
  <c r="K54" i="6"/>
  <c r="R63" i="6"/>
  <c r="Q64" i="6"/>
  <c r="U54" i="6"/>
  <c r="T55" i="6"/>
  <c r="T56" i="6" l="1"/>
  <c r="U55" i="6"/>
  <c r="R64" i="6"/>
  <c r="Q65" i="6"/>
  <c r="L54" i="6"/>
  <c r="K55" i="6"/>
  <c r="I54" i="6"/>
  <c r="H55" i="6"/>
  <c r="I55" i="6" l="1"/>
  <c r="H56" i="6"/>
  <c r="L55" i="6"/>
  <c r="K56" i="6"/>
  <c r="Q66" i="6"/>
  <c r="R65" i="6"/>
  <c r="U56" i="6"/>
  <c r="T57" i="6"/>
  <c r="L56" i="6" l="1"/>
  <c r="K57" i="6"/>
  <c r="I56" i="6"/>
  <c r="H57" i="6"/>
  <c r="U57" i="6"/>
  <c r="T58" i="6"/>
  <c r="Q67" i="6"/>
  <c r="R66" i="6"/>
  <c r="R67" i="6" l="1"/>
  <c r="Q68" i="6"/>
  <c r="T59" i="6"/>
  <c r="U58" i="6"/>
  <c r="I57" i="6"/>
  <c r="H58" i="6"/>
  <c r="L57" i="6"/>
  <c r="K58" i="6"/>
  <c r="L58" i="6" l="1"/>
  <c r="K59" i="6"/>
  <c r="I58" i="6"/>
  <c r="H59" i="6"/>
  <c r="U59" i="6"/>
  <c r="T60" i="6"/>
  <c r="R68" i="6"/>
  <c r="Q69" i="6"/>
  <c r="Q70" i="6" l="1"/>
  <c r="R69" i="6"/>
  <c r="U60" i="6"/>
  <c r="T61" i="6"/>
  <c r="I59" i="6"/>
  <c r="H60" i="6"/>
  <c r="I60" i="6" s="1"/>
  <c r="L59" i="6"/>
  <c r="K60" i="6"/>
  <c r="K61" i="6" l="1"/>
  <c r="L60" i="6"/>
  <c r="T62" i="6"/>
  <c r="U61" i="6"/>
  <c r="Q71" i="6"/>
  <c r="R70" i="6"/>
  <c r="T63" i="6" l="1"/>
  <c r="U62" i="6"/>
  <c r="R71" i="6"/>
  <c r="Q72" i="6"/>
  <c r="L61" i="6"/>
  <c r="K62" i="6"/>
  <c r="L62" i="6" l="1"/>
  <c r="K63" i="6"/>
  <c r="Q73" i="6"/>
  <c r="R72" i="6"/>
  <c r="T64" i="6"/>
  <c r="U63" i="6"/>
  <c r="U64" i="6" l="1"/>
  <c r="T65" i="6"/>
  <c r="Q74" i="6"/>
  <c r="R73" i="6"/>
  <c r="K64" i="6"/>
  <c r="L63" i="6"/>
  <c r="K65" i="6" l="1"/>
  <c r="L64" i="6"/>
  <c r="R74" i="6"/>
  <c r="Q75" i="6"/>
  <c r="T66" i="6"/>
  <c r="U65" i="6"/>
  <c r="T67" i="6" l="1"/>
  <c r="U66" i="6"/>
  <c r="Q76" i="6"/>
  <c r="R75" i="6"/>
  <c r="L65" i="6"/>
  <c r="K66" i="6"/>
  <c r="Q77" i="6" l="1"/>
  <c r="R76" i="6"/>
  <c r="L66" i="6"/>
  <c r="K67" i="6"/>
  <c r="T68" i="6"/>
  <c r="U67" i="6"/>
  <c r="U68" i="6" l="1"/>
  <c r="T69" i="6"/>
  <c r="K68" i="6"/>
  <c r="L67" i="6"/>
  <c r="R77" i="6"/>
  <c r="Q78" i="6"/>
  <c r="Q79" i="6" l="1"/>
  <c r="R78" i="6"/>
  <c r="K69" i="6"/>
  <c r="L68" i="6"/>
  <c r="T70" i="6"/>
  <c r="U69" i="6"/>
  <c r="U70" i="6" l="1"/>
  <c r="T71" i="6"/>
  <c r="K70" i="6"/>
  <c r="L70" i="6" s="1"/>
  <c r="L69" i="6"/>
  <c r="Q80" i="6"/>
  <c r="R79" i="6"/>
  <c r="R80" i="6" l="1"/>
  <c r="Q81" i="6"/>
  <c r="U71" i="6"/>
  <c r="T72" i="6"/>
  <c r="U72" i="6" l="1"/>
  <c r="T73" i="6"/>
  <c r="Q82" i="6"/>
  <c r="R81" i="6"/>
  <c r="Q83" i="6" l="1"/>
  <c r="R82" i="6"/>
  <c r="T74" i="6"/>
  <c r="U73" i="6"/>
  <c r="T75" i="6" l="1"/>
  <c r="U74" i="6"/>
  <c r="R83" i="6"/>
  <c r="Q84" i="6"/>
  <c r="Q85" i="6" l="1"/>
  <c r="R84" i="6"/>
  <c r="U75" i="6"/>
  <c r="T76" i="6"/>
  <c r="T77" i="6" l="1"/>
  <c r="U76" i="6"/>
  <c r="Q86" i="6"/>
  <c r="R85" i="6"/>
  <c r="R86" i="6" l="1"/>
  <c r="Q87" i="6"/>
  <c r="U77" i="6"/>
  <c r="T78" i="6"/>
  <c r="Q88" i="6" l="1"/>
  <c r="R87" i="6"/>
  <c r="U78" i="6"/>
  <c r="T79" i="6"/>
  <c r="U79" i="6" l="1"/>
  <c r="T80" i="6"/>
  <c r="Q89" i="6"/>
  <c r="R88" i="6"/>
  <c r="T81" i="6" l="1"/>
  <c r="U80" i="6"/>
  <c r="R89" i="6"/>
  <c r="Q90" i="6"/>
  <c r="Q91" i="6" l="1"/>
  <c r="R90" i="6"/>
  <c r="U81" i="6"/>
  <c r="T82" i="6"/>
  <c r="T83" i="6" l="1"/>
  <c r="U82" i="6"/>
  <c r="Q92" i="6"/>
  <c r="R91" i="6"/>
  <c r="R92" i="6" l="1"/>
  <c r="Q93" i="6"/>
  <c r="U83" i="6"/>
  <c r="T84" i="6"/>
  <c r="U84" i="6" l="1"/>
  <c r="T85" i="6"/>
  <c r="Q94" i="6"/>
  <c r="R93" i="6"/>
  <c r="U85" i="6" l="1"/>
  <c r="T86" i="6"/>
  <c r="Q95" i="6"/>
  <c r="R94" i="6"/>
  <c r="T87" i="6" l="1"/>
  <c r="U86" i="6"/>
  <c r="Q96" i="6"/>
  <c r="R95" i="6"/>
  <c r="R96" i="6" l="1"/>
  <c r="Q97" i="6"/>
  <c r="U87" i="6"/>
  <c r="T88" i="6"/>
  <c r="T89" i="6" l="1"/>
  <c r="U88" i="6"/>
  <c r="R97" i="6"/>
  <c r="Q98" i="6"/>
  <c r="Q99" i="6" l="1"/>
  <c r="R98" i="6"/>
  <c r="U89" i="6"/>
  <c r="T90" i="6"/>
  <c r="U90" i="6" l="1"/>
  <c r="T91" i="6"/>
  <c r="R99" i="6"/>
  <c r="Q100" i="6"/>
  <c r="R100" i="6" l="1"/>
  <c r="Q101" i="6"/>
  <c r="T92" i="6"/>
  <c r="U91" i="6"/>
  <c r="T93" i="6" l="1"/>
  <c r="U92" i="6"/>
  <c r="Q102" i="6"/>
  <c r="R101" i="6"/>
  <c r="Q103" i="6" l="1"/>
  <c r="R102" i="6"/>
  <c r="U93" i="6"/>
  <c r="T94" i="6"/>
  <c r="U94" i="6" l="1"/>
  <c r="T95" i="6"/>
  <c r="Q104" i="6"/>
  <c r="R103" i="6"/>
  <c r="R104" i="6" l="1"/>
  <c r="Q105" i="6"/>
  <c r="U95" i="6"/>
  <c r="T96" i="6"/>
  <c r="T97" i="6" l="1"/>
  <c r="U96" i="6"/>
  <c r="Q106" i="6"/>
  <c r="R105" i="6"/>
  <c r="Q107" i="6" l="1"/>
  <c r="R106" i="6"/>
  <c r="U97" i="6"/>
  <c r="T98" i="6"/>
  <c r="U98" i="6" l="1"/>
  <c r="T99" i="6"/>
  <c r="Q108" i="6"/>
  <c r="R107" i="6"/>
  <c r="R108" i="6" l="1"/>
  <c r="Q109" i="6"/>
  <c r="T100" i="6"/>
  <c r="U99" i="6"/>
  <c r="T101" i="6" l="1"/>
  <c r="U100" i="6"/>
  <c r="R109" i="6"/>
  <c r="Q110" i="6"/>
  <c r="Q111" i="6" l="1"/>
  <c r="R110" i="6"/>
  <c r="T102" i="6"/>
  <c r="U101" i="6"/>
  <c r="U102" i="6" l="1"/>
  <c r="T103" i="6"/>
  <c r="Q112" i="6"/>
  <c r="R111" i="6"/>
  <c r="Q113" i="6" l="1"/>
  <c r="R112" i="6"/>
  <c r="T104" i="6"/>
  <c r="U103" i="6"/>
  <c r="T105" i="6" l="1"/>
  <c r="U104" i="6"/>
  <c r="R113" i="6"/>
  <c r="Q114" i="6"/>
  <c r="Q115" i="6" l="1"/>
  <c r="R114" i="6"/>
  <c r="U105" i="6"/>
  <c r="T106" i="6"/>
  <c r="U106" i="6" l="1"/>
  <c r="T107" i="6"/>
  <c r="Q116" i="6"/>
  <c r="R115" i="6"/>
  <c r="R116" i="6" l="1"/>
  <c r="Q117" i="6"/>
  <c r="U107" i="6"/>
  <c r="T108" i="6"/>
  <c r="Q118" i="6" l="1"/>
  <c r="R117" i="6"/>
  <c r="T109" i="6"/>
  <c r="U108" i="6"/>
  <c r="U109" i="6" l="1"/>
  <c r="T110" i="6"/>
  <c r="R118" i="6"/>
  <c r="Q119" i="6"/>
  <c r="R119" i="6" l="1"/>
  <c r="Q120" i="6"/>
  <c r="U110" i="6"/>
  <c r="T111" i="6"/>
  <c r="U111" i="6" l="1"/>
  <c r="T112" i="6"/>
  <c r="R120" i="6"/>
  <c r="Q121" i="6"/>
  <c r="R121" i="6" l="1"/>
  <c r="Q122" i="6"/>
  <c r="T113" i="6"/>
  <c r="U112" i="6"/>
  <c r="U113" i="6" l="1"/>
  <c r="T114" i="6"/>
  <c r="Q123" i="6"/>
  <c r="R122" i="6"/>
  <c r="R123" i="6" l="1"/>
  <c r="Q124" i="6"/>
  <c r="T115" i="6"/>
  <c r="U114" i="6"/>
  <c r="U115" i="6" l="1"/>
  <c r="T116" i="6"/>
  <c r="Q125" i="6"/>
  <c r="R124" i="6"/>
  <c r="R125" i="6" l="1"/>
  <c r="Q126" i="6"/>
  <c r="U116" i="6"/>
  <c r="T117" i="6"/>
  <c r="T118" i="6" l="1"/>
  <c r="U117" i="6"/>
  <c r="R126" i="6"/>
  <c r="Q127" i="6"/>
  <c r="Q128" i="6" l="1"/>
  <c r="R127" i="6"/>
  <c r="T119" i="6"/>
  <c r="U118" i="6"/>
  <c r="T120" i="6" l="1"/>
  <c r="U119" i="6"/>
  <c r="Q129" i="6"/>
  <c r="R128" i="6"/>
  <c r="Q130" i="6" l="1"/>
  <c r="R130" i="6" s="1"/>
  <c r="R129" i="6"/>
  <c r="U120" i="6"/>
  <c r="T121" i="6"/>
  <c r="T122" i="6" l="1"/>
  <c r="U121" i="6"/>
  <c r="U122" i="6" l="1"/>
  <c r="T123" i="6"/>
  <c r="U123" i="6" l="1"/>
  <c r="T124" i="6"/>
  <c r="T125" i="6" l="1"/>
  <c r="U124" i="6"/>
  <c r="T126" i="6" l="1"/>
  <c r="U125" i="6"/>
  <c r="T127" i="6" l="1"/>
  <c r="U126" i="6"/>
  <c r="U127" i="6" l="1"/>
  <c r="T128" i="6"/>
  <c r="T129" i="6" l="1"/>
  <c r="U128" i="6"/>
  <c r="U129" i="6" l="1"/>
  <c r="T130" i="6"/>
  <c r="T131" i="6" l="1"/>
  <c r="U130" i="6"/>
  <c r="T132" i="6" l="1"/>
  <c r="U131" i="6"/>
  <c r="T133" i="6" l="1"/>
  <c r="U132" i="6"/>
  <c r="U133" i="6" l="1"/>
  <c r="T134" i="6"/>
  <c r="U134" i="6" l="1"/>
  <c r="T135" i="6"/>
  <c r="T136" i="6" l="1"/>
  <c r="U135" i="6"/>
  <c r="T137" i="6" l="1"/>
  <c r="U136" i="6"/>
  <c r="U137" i="6" l="1"/>
  <c r="T138" i="6"/>
  <c r="U138" i="6" l="1"/>
  <c r="T139" i="6"/>
  <c r="T140" i="6" l="1"/>
  <c r="U139" i="6"/>
  <c r="T141" i="6" l="1"/>
  <c r="U140" i="6"/>
  <c r="U141" i="6" l="1"/>
  <c r="T142" i="6"/>
  <c r="T143" i="6" l="1"/>
  <c r="U142" i="6"/>
  <c r="U143" i="6" l="1"/>
  <c r="T144" i="6"/>
  <c r="T145" i="6" l="1"/>
  <c r="U144" i="6"/>
  <c r="U145" i="6" l="1"/>
  <c r="T146" i="6"/>
  <c r="T147" i="6" l="1"/>
  <c r="U146" i="6"/>
  <c r="T148" i="6" l="1"/>
  <c r="U147" i="6"/>
  <c r="T149" i="6" l="1"/>
  <c r="U148" i="6"/>
  <c r="U149" i="6" l="1"/>
  <c r="T150" i="6"/>
  <c r="T151" i="6" l="1"/>
  <c r="U150" i="6"/>
  <c r="T152" i="6" l="1"/>
  <c r="U151" i="6"/>
  <c r="T153" i="6" l="1"/>
  <c r="U152" i="6"/>
  <c r="U153" i="6" l="1"/>
  <c r="T154" i="6"/>
  <c r="T155" i="6" l="1"/>
  <c r="U154" i="6"/>
  <c r="T156" i="6" l="1"/>
  <c r="U155" i="6"/>
  <c r="T157" i="6" l="1"/>
  <c r="U156" i="6"/>
  <c r="U157" i="6" l="1"/>
  <c r="T158" i="6"/>
  <c r="U158" i="6" l="1"/>
  <c r="T159" i="6"/>
  <c r="T160" i="6" l="1"/>
  <c r="U160" i="6" s="1"/>
  <c r="U15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<sst xmlns="http://schemas.openxmlformats.org/spreadsheetml/2006/main" count="2671" uniqueCount="1593">
  <si>
    <t>Stanovení hodnoty společnosti Liberty Ostrava a.s.</t>
  </si>
  <si>
    <t>Východiska:</t>
  </si>
  <si>
    <t>Datum ocenění: 31. 1. 2024</t>
  </si>
  <si>
    <t>Metoda: Majetková metoda substanční hodnoty</t>
  </si>
  <si>
    <t>Společnost</t>
  </si>
  <si>
    <t>Odvětví</t>
  </si>
  <si>
    <t>Přecenění</t>
  </si>
  <si>
    <t>Podíl</t>
  </si>
  <si>
    <t>Výsledná hodnota</t>
  </si>
  <si>
    <t>Položka</t>
  </si>
  <si>
    <t>Industry Name</t>
  </si>
  <si>
    <t>Průměr 3LY</t>
  </si>
  <si>
    <t>Steel</t>
  </si>
  <si>
    <t>Transportation (Railroads)</t>
  </si>
  <si>
    <t>P/BV</t>
  </si>
  <si>
    <t>EV/EBITDA</t>
  </si>
  <si>
    <t>EV/EBIT</t>
  </si>
  <si>
    <t>Tržby</t>
  </si>
  <si>
    <t>P/sales</t>
  </si>
  <si>
    <t>Vlastní kapitál</t>
  </si>
  <si>
    <t>EBITDA</t>
  </si>
  <si>
    <t>EBIT</t>
  </si>
  <si>
    <t>Výsledná hodnota brutto</t>
  </si>
  <si>
    <t>Úročené cizí zdroje</t>
  </si>
  <si>
    <t>-</t>
  </si>
  <si>
    <t>Účetní hodnota</t>
  </si>
  <si>
    <t>Celkem</t>
  </si>
  <si>
    <t>1) Podíly - ovládaná nebo ovládající osoba</t>
  </si>
  <si>
    <t>3) Ostatní dlouhodobé cenné papíry a podíly</t>
  </si>
  <si>
    <t>2)  Podíly - podstatný vliv</t>
  </si>
  <si>
    <t>Liberty Distribution Ostrava, s.r.o.</t>
  </si>
  <si>
    <t>Liberty Technotron s.r.o.</t>
  </si>
  <si>
    <t>Liberty Engineering Products Ostrava s.r.o.</t>
  </si>
  <si>
    <t>Liberty Commercial CZ, k.s.</t>
  </si>
  <si>
    <t>Liberty Commercial PL sp. z o.o</t>
  </si>
  <si>
    <t>Liberty Commercial Germany GmbH</t>
  </si>
  <si>
    <t>Ocelářská unie a.s.</t>
  </si>
  <si>
    <t>Czech Slag - Nová huť, s.r.o.</t>
  </si>
  <si>
    <t>MG Odra Gas spol. s r. o.</t>
  </si>
  <si>
    <t>FERROMET a.s.</t>
  </si>
  <si>
    <t>Moravia Banka, a.s.</t>
  </si>
  <si>
    <t>STEELTRADE, s.r.o.</t>
  </si>
  <si>
    <t>První signální, a.s.</t>
  </si>
  <si>
    <t>LIBERTY LIEGE - DUDELANGE (BE )</t>
  </si>
  <si>
    <t>Stanovené multiple ze stránek prof. Damodarana</t>
  </si>
  <si>
    <t>Chemical (Basic)</t>
  </si>
  <si>
    <t>2) EV/EBITDA  - výnosový násobitel</t>
  </si>
  <si>
    <t>1) PRICE/SALES  - výnosový násobitel</t>
  </si>
  <si>
    <t>3) EV/EBIT  - výnosový násobitel</t>
  </si>
  <si>
    <t>4) P/BV - majetkový násobitel</t>
  </si>
  <si>
    <t>Liberty Distribution Ostrava, s.r.o. - výkazy dostupné k 31. 3. 2021</t>
  </si>
  <si>
    <t>1) varianta pomocí výnosového násobitele P/Sales</t>
  </si>
  <si>
    <t>2) varianta pomocí majetkového násobitele P/BV</t>
  </si>
  <si>
    <t>V posledním dostupným roce poměrně pokles EBITDY - proto zde není uvažován násobitel EV/EBITDA</t>
  </si>
  <si>
    <t>V posledním dostupným roce vykázaná ztráta -  proto zde není uvažován násobitel EV/EBITDA</t>
  </si>
  <si>
    <t>Liberty Technotron s.r.o. - výkazy dostupné k 31. 3. 2022</t>
  </si>
  <si>
    <t>Liberty Engineering Products Ostrava s.r.o. - výkazy dostupné k 31. 3. 2022</t>
  </si>
  <si>
    <t>3) varianta pomocí výnosového násobitele EV/EBITDA</t>
  </si>
  <si>
    <t>3) varianta pomocí výnosového násobitele EV/EBIT</t>
  </si>
  <si>
    <t>Liberty Commercial CZ, k.s. - výkazy dostupné k 31. 3. 2021</t>
  </si>
  <si>
    <t>Liberty Commercial PL  sp. z o.o.</t>
  </si>
  <si>
    <t>Ocelářská unie a.s. - výkazy dostupné k 31. 12. 2022</t>
  </si>
  <si>
    <t xml:space="preserve"> Czech Slag - Nová Huť s.r.o.- výkazy dostupné k 31. 12. 2022</t>
  </si>
  <si>
    <t>MG Odra Gas spol. s r. o.- výkazy dostupné k 31. 12. 2022</t>
  </si>
  <si>
    <t>FERROMET a.s.- výkazy dostupné k 31. 12. 2022</t>
  </si>
  <si>
    <t>Moravia Banka, a.s. v likvidaci    (v konkurzu) / in bankruptcy   -&gt;  hodnota 0</t>
  </si>
  <si>
    <t xml:space="preserve"> STEELTRADE, s.r.o.- výkazy dostupné k 31. 12. 2022</t>
  </si>
  <si>
    <t>První signální, a.s. - výkazy dostupné k 31. 12. 2022</t>
  </si>
  <si>
    <t>Zbytková hodnota</t>
  </si>
  <si>
    <t>pro výpočet ZC</t>
  </si>
  <si>
    <t>&gt;&gt;&gt; v případě DHM pořízeného před 1990 byla stanovena zůstatková cena na úrovni 5 % z pořizovací ceny</t>
  </si>
  <si>
    <t>Poř.cena
(v Kč)</t>
  </si>
  <si>
    <t>ic</t>
  </si>
  <si>
    <t>Vých.cena
(v Kč)</t>
  </si>
  <si>
    <t>Datum pořízení</t>
  </si>
  <si>
    <t>Rok</t>
  </si>
  <si>
    <t>Datum ocenění</t>
  </si>
  <si>
    <t>Stáří</t>
  </si>
  <si>
    <t>Životnost
(let)</t>
  </si>
  <si>
    <t>Amortizace
(%)</t>
  </si>
  <si>
    <t>TH (%)</t>
  </si>
  <si>
    <t>Cena časová 
(v Kč)</t>
  </si>
  <si>
    <t>ak</t>
  </si>
  <si>
    <t>Substanční hodnota
(v Kč)</t>
  </si>
  <si>
    <t>Ocenění DHM</t>
  </si>
  <si>
    <t>Hodnota brutto DHM rozvaha</t>
  </si>
  <si>
    <t>Hodnota brutto DHM seznam</t>
  </si>
  <si>
    <t>Rozdíl</t>
  </si>
  <si>
    <t>Hodnota zbytku DHM ze seznamu DHM</t>
  </si>
  <si>
    <t>Hodnota (v Kč)</t>
  </si>
  <si>
    <t>DHM &gt; 50 mil. Kč - pořizovací cena (A)</t>
  </si>
  <si>
    <t>DHM &gt; 50 mil. Kč - substanční hodnota (B)</t>
  </si>
  <si>
    <t>Koeficient hmotný majetek (C = B/A)</t>
  </si>
  <si>
    <t>DHM &lt; 50 mil. Kč - pořizovací cena (D)</t>
  </si>
  <si>
    <t>DHM &lt; 50 mil. Kč - substanční hodnota (E = D * C)</t>
  </si>
  <si>
    <t>Celkem dlouhodobý hmotný majetek - přeceněná hodnota (B + E)</t>
  </si>
  <si>
    <t>&gt;&gt;&gt; již zohledněn akv. koef.</t>
  </si>
  <si>
    <t>&gt;&gt;&gt; celk. DHM brutto v rozvaze</t>
  </si>
  <si>
    <t>V Kč</t>
  </si>
  <si>
    <t>V % z celku</t>
  </si>
  <si>
    <t>Celková Brutto hodnota položek DHM</t>
  </si>
  <si>
    <t>Brutto Hodnota položek pořízených v 20. až 40. let</t>
  </si>
  <si>
    <t>Brutto Hodnota položek pořízených v 50. let</t>
  </si>
  <si>
    <t>Brutto Hodnota položek pořízených v 60. let</t>
  </si>
  <si>
    <t>Brutto Hodnota položek pořízených v 70. let</t>
  </si>
  <si>
    <t>Brutto Hodnota položek pořízených v 80. let</t>
  </si>
  <si>
    <t>Brutto Hodnota položek pořízených v 90. let</t>
  </si>
  <si>
    <t>Brutto hodnota položek pořízených po roku 2000</t>
  </si>
  <si>
    <t>Položka (popis z obratové předvahy)</t>
  </si>
  <si>
    <t>Nad materialitou (Počet)</t>
  </si>
  <si>
    <t>Pod materialitou (Počet)</t>
  </si>
  <si>
    <t>Nad Materialitou (Brutto)</t>
  </si>
  <si>
    <t>Pod Materialitou (Brutto)</t>
  </si>
  <si>
    <t>Účet 102 (plant, machin.)</t>
  </si>
  <si>
    <t>Účet 103 (other plant)</t>
  </si>
  <si>
    <t>Účet 104 (vybav. a doprav)</t>
  </si>
  <si>
    <t>Celkově (102,103,104)</t>
  </si>
  <si>
    <t>Podíl zkoumaného vzorku materiality</t>
  </si>
  <si>
    <t>% vzorku materialita (počet)</t>
  </si>
  <si>
    <t>% vzorku materialita (hodnota)</t>
  </si>
  <si>
    <t>Předpoklady modelu</t>
  </si>
  <si>
    <t>Hranice materiality stanovena na 50 mil. Kč (u pořizovací ceny)</t>
  </si>
  <si>
    <t>TH</t>
  </si>
  <si>
    <t>Amortizace</t>
  </si>
  <si>
    <t>od 3</t>
  </si>
  <si>
    <t>od 6</t>
  </si>
  <si>
    <t>inflace</t>
  </si>
  <si>
    <t>Ic</t>
  </si>
  <si>
    <t>=&gt; IX.23</t>
  </si>
  <si>
    <t>1) Přecenění jednotlivých položek majetku</t>
  </si>
  <si>
    <t>2) Přecenění jednotlivých položek závazků</t>
  </si>
  <si>
    <t>Substanční hodnota</t>
  </si>
  <si>
    <t>Brutto</t>
  </si>
  <si>
    <t>Korekce</t>
  </si>
  <si>
    <t>Netto</t>
  </si>
  <si>
    <t>MAJETEK CELKEM</t>
  </si>
  <si>
    <t>Dlouhodobý majetek</t>
  </si>
  <si>
    <t>Dlouhodobý nehmotný majetek</t>
  </si>
  <si>
    <t>Posk. zálohy na dlouh. nehm. majetek a nedok. dl. nehm. maj.</t>
  </si>
  <si>
    <t>Dlouhodobý hmotný majetek</t>
  </si>
  <si>
    <t>Posk. zálohy na dl. hmotný maj. a nedok. dl.hmotný maj.</t>
  </si>
  <si>
    <t>Dlouhodobý finanční majetek</t>
  </si>
  <si>
    <t>Oběžná aktiva</t>
  </si>
  <si>
    <t>Zásoby</t>
  </si>
  <si>
    <t>Dlouhodobé pohledávky</t>
  </si>
  <si>
    <t>Krátkodobé pohledávky</t>
  </si>
  <si>
    <t>Peněžní prostředky</t>
  </si>
  <si>
    <t>Časové rozlišení</t>
  </si>
  <si>
    <t>Položky evidované mimo rozvahu</t>
  </si>
  <si>
    <t>Nehmotné výsledky výzkumu a vývoje</t>
  </si>
  <si>
    <t>Ocenitelná práva</t>
  </si>
  <si>
    <t>Goodwill</t>
  </si>
  <si>
    <t>Pozemky a stavby</t>
  </si>
  <si>
    <t>Hmotné movité věci a soubory movitých věcí</t>
  </si>
  <si>
    <t>Oceňovací rozdíl k nabytému majetku</t>
  </si>
  <si>
    <t>Ostatní dlouhodobý hmotný majetek</t>
  </si>
  <si>
    <t>Materiál</t>
  </si>
  <si>
    <t>Nedokončená výroba a polotovary</t>
  </si>
  <si>
    <t>Výrobky a zboží</t>
  </si>
  <si>
    <t>Poskytnuté zálohy na zásoby</t>
  </si>
  <si>
    <t>Pohledávky</t>
  </si>
  <si>
    <t>Účetní 
hodnota</t>
  </si>
  <si>
    <t>ZÁVAZKY CELKEM</t>
  </si>
  <si>
    <t>Cizí zdroje</t>
  </si>
  <si>
    <t>Rezervy</t>
  </si>
  <si>
    <t>Dlouhodobé závazky</t>
  </si>
  <si>
    <t>Krátkodobé závazky</t>
  </si>
  <si>
    <t>Podrozvahové položky</t>
  </si>
  <si>
    <t>Položka (nad materialitou)</t>
  </si>
  <si>
    <t>Majetek</t>
  </si>
  <si>
    <t>Závazky</t>
  </si>
  <si>
    <t>Válcovací stolice horizontální H1</t>
  </si>
  <si>
    <t>Licí stroj pro odlévání bram</t>
  </si>
  <si>
    <t>Kroková ohřívací a vyrovnávací pec</t>
  </si>
  <si>
    <t>Válcovací stolice horizontální H2</t>
  </si>
  <si>
    <t>hrubostřední profilová trať</t>
  </si>
  <si>
    <t>licí stroj ZPO šestiproudý</t>
  </si>
  <si>
    <t>Elektrozařízení rozvodny a motorovny válcovny</t>
  </si>
  <si>
    <t>válc. pořadí č.3 včetně olej.sklepa a kabiny K5</t>
  </si>
  <si>
    <t>chladící lože dvoustranné</t>
  </si>
  <si>
    <t>koksárenská baterie č. 11</t>
  </si>
  <si>
    <t>licí stroj šestiproudý ZPO3</t>
  </si>
  <si>
    <t>Otočný licí stojan pro ZP02</t>
  </si>
  <si>
    <t>technologické zařízení pánvové pece ZP02</t>
  </si>
  <si>
    <t>OHRIVACE VETRU 21 22 23</t>
  </si>
  <si>
    <t>válcovací pořadí č.2 včetně olejového sklepa</t>
  </si>
  <si>
    <t>Licí stroj SMS CONCAST</t>
  </si>
  <si>
    <t>otočný licí stojan pro ZPO</t>
  </si>
  <si>
    <t>otočný licí stojan-manipulace s ocelí</t>
  </si>
  <si>
    <t>válc. pořadí č.1 včetně olej.sklepa a kabiny K4</t>
  </si>
  <si>
    <t>Technol. zařízení k odprášení spalin - linka A</t>
  </si>
  <si>
    <t>Výběh ZPO2-dopravníky</t>
  </si>
  <si>
    <t>Strojní zařízení okruhu laminár. chlazení</t>
  </si>
  <si>
    <t>Technol. zařízení k odprášení spalin - linka B</t>
  </si>
  <si>
    <t>Technol. zařízení k odprášení spalin - linka C</t>
  </si>
  <si>
    <t>technologické zařízení PP3</t>
  </si>
  <si>
    <t>Ŕídící systém 1.úroveň ZP02 SIMATIC</t>
  </si>
  <si>
    <t>výběhový úsek ZPO3-dopravníky</t>
  </si>
  <si>
    <t>koksárenská  baterie č. 2</t>
  </si>
  <si>
    <t>Podélná dělící linka č.2</t>
  </si>
  <si>
    <t>EO PRO SPÉKACÍ PÁS A</t>
  </si>
  <si>
    <t>EO PRO SPEKACÍ PAS C</t>
  </si>
  <si>
    <t>EO PRO SPÉKACÍ PÁS B</t>
  </si>
  <si>
    <t>Vakuové zpracování oceli - odplyňovač</t>
  </si>
  <si>
    <t>měnírenské jednotky stabilní</t>
  </si>
  <si>
    <t>VYSOKA PEC 2</t>
  </si>
  <si>
    <t>technologické zařízení pánvové pece</t>
  </si>
  <si>
    <t>regenerace vypíracího roztoku - regenerační kolony</t>
  </si>
  <si>
    <t>Předválecí pořadí drátové tratě</t>
  </si>
  <si>
    <t>automatizovaný systém řízení SIMATIC pro ZP01</t>
  </si>
  <si>
    <t>Příčně dělící linka č.2</t>
  </si>
  <si>
    <t>Horní navíječka</t>
  </si>
  <si>
    <t>OHRIVAC VETRU VYSOKE PECE C34</t>
  </si>
  <si>
    <t>strojní zařízení na výrobu síry</t>
  </si>
  <si>
    <t>Zařízení rozvodny  6000/690/400 V</t>
  </si>
  <si>
    <t>Vertikální stolice</t>
  </si>
  <si>
    <t>Elektrický mostový jeřáb 320/65T-24,5M</t>
  </si>
  <si>
    <t>řídící systém měření a regulace odsíření</t>
  </si>
  <si>
    <t>odsun předlitků ZPO</t>
  </si>
  <si>
    <t>Pecní navíječka č. 1-TIPPINS</t>
  </si>
  <si>
    <t>SPEKACI PAS B</t>
  </si>
  <si>
    <t>svazkovací linka hranatých svazků pravá</t>
  </si>
  <si>
    <t>Strojní zařízení okujové jímky válcovny</t>
  </si>
  <si>
    <t>Pecní navíječka č. 2-TIPPINS</t>
  </si>
  <si>
    <t>mokrý el. odlučovač sekund.odprášení tan. pece č.4</t>
  </si>
  <si>
    <t>válcovací pořadí č.4 včetně olejového sklepa</t>
  </si>
  <si>
    <t>mokrý elektrický odlučovač sekundárn.odprášení TP2</t>
  </si>
  <si>
    <t>rozvodna 110KV minihuť</t>
  </si>
  <si>
    <t>redukovací stolice</t>
  </si>
  <si>
    <t>ELEKTROSTAT.ODLUCOVAC FILTR E5</t>
  </si>
  <si>
    <t>ukladač profilů - pravý</t>
  </si>
  <si>
    <t>Hydraulická stanice ZPO</t>
  </si>
  <si>
    <t>ELEKTROSTAT.ODLUCOVAC BLOK D4</t>
  </si>
  <si>
    <t>dělící úsek č.2-dopravníky</t>
  </si>
  <si>
    <t>mokrý el. odlučovač sekund.odprášení tand.pece č.6</t>
  </si>
  <si>
    <t>ukladač profilů - levý</t>
  </si>
  <si>
    <t>dopravník před nůžkami</t>
  </si>
  <si>
    <t>Mostový licí jeřáb č.9/330 tun</t>
  </si>
  <si>
    <t>Svazkovací linky dělící úsek 2 levá strana</t>
  </si>
  <si>
    <t>Mostový licí jeřáb č.10 360 tun</t>
  </si>
  <si>
    <t>ODPRASENI ODLEVARNY VP 2</t>
  </si>
  <si>
    <t>ocelářská pec T 2</t>
  </si>
  <si>
    <t>Střední válcovací pořadí I. a II.</t>
  </si>
  <si>
    <t>VYSOKA PEC 4</t>
  </si>
  <si>
    <t>studené nůžky 630 Mpa pravá strana</t>
  </si>
  <si>
    <t>Zařízení rozvodny 22 kV - kompenzace</t>
  </si>
  <si>
    <t>výtlačný stroj 33</t>
  </si>
  <si>
    <t>mokrý el. odlučovač sekund.odprášení tand.pece č.8</t>
  </si>
  <si>
    <t>kroková pec č.1</t>
  </si>
  <si>
    <t>Blade server HP vč. SW</t>
  </si>
  <si>
    <t>nůžky 1000 kN-levá</t>
  </si>
  <si>
    <t>Výběhový válečkový dopravník</t>
  </si>
  <si>
    <t>Podélné dělící zařízení PDL1</t>
  </si>
  <si>
    <t>VYSOKA PEC 3</t>
  </si>
  <si>
    <t>vypírací kolony čpavku</t>
  </si>
  <si>
    <t>nůžky 1000 kN pravá</t>
  </si>
  <si>
    <t>OHRIVACE VETRU 41 42 43</t>
  </si>
  <si>
    <t>Bruska Herkules WS 600x6500 CNC</t>
  </si>
  <si>
    <t>Koncový chladič</t>
  </si>
  <si>
    <t>studené nůžky 630 Mpa levá strana</t>
  </si>
  <si>
    <t>dočišťování fenolových vod koksárenské baterie 11</t>
  </si>
  <si>
    <t>Vodní chlazení systémů přímého chlazení</t>
  </si>
  <si>
    <t>ZAB REL ZAR ST 5 SN</t>
  </si>
  <si>
    <t>ZAB REL ZAR ST 3 JN</t>
  </si>
  <si>
    <t>Zkoušecí lis WINTER (St.140)</t>
  </si>
  <si>
    <t>dělení a transport kontislitků</t>
  </si>
  <si>
    <t>Linka na výrobu svodnic ARNOLD</t>
  </si>
  <si>
    <t>defektoskop. linka Rotomat 4</t>
  </si>
  <si>
    <t>kroková peč.č.2</t>
  </si>
  <si>
    <t>Odsun z licího stroje SMS CONCAST</t>
  </si>
  <si>
    <t>Zař.rozvodny 2.podlaží řídícího centra el.objektu</t>
  </si>
  <si>
    <t>VODNÍ HOSPODÁŘSTVÍ  VP 3</t>
  </si>
  <si>
    <t>strojní zař.-nepřímé chlazení-úpravna vody ZPO č.2</t>
  </si>
  <si>
    <t>Linka na výrobu důlních ocelových výztuží</t>
  </si>
  <si>
    <t>Linka Rosler pro lakování, značení, vážení trub</t>
  </si>
  <si>
    <t>rovnací linka</t>
  </si>
  <si>
    <t>rovnačka levá</t>
  </si>
  <si>
    <t>defektoskop. linka Rotomat 2</t>
  </si>
  <si>
    <t>zařízení přestavby válcovacích stolic</t>
  </si>
  <si>
    <t>filtrační a čerpací stanice ZPO č.3</t>
  </si>
  <si>
    <t>řídící systém,měřící a regulační ZPO3-SIMATIC</t>
  </si>
  <si>
    <t>strojní zaříz. odpadních vod -úpravna vody ZPO č.2</t>
  </si>
  <si>
    <t>strojní zařízení odprašovací stanice</t>
  </si>
  <si>
    <t>výtlačný stroj VS 31</t>
  </si>
  <si>
    <t>výtlačný stroj VS 32</t>
  </si>
  <si>
    <t>vodní chlazení systému nepřímého chlazení</t>
  </si>
  <si>
    <t>Rovnačka pravá</t>
  </si>
  <si>
    <t>Technol.zař.pro dávk.rošt.AS</t>
  </si>
  <si>
    <t>Mezipánvové hospodářství-ohřev a vysoušení</t>
  </si>
  <si>
    <t>SPEKACI PAS A</t>
  </si>
  <si>
    <t>Zkoušecí lis Winter</t>
  </si>
  <si>
    <t>kaslíkový turbokompresor KTK 7/2</t>
  </si>
  <si>
    <t>vodící vůz 33</t>
  </si>
  <si>
    <t>Linka na ohýbané otevřené profily-WD</t>
  </si>
  <si>
    <t>akviziční koeficient</t>
  </si>
  <si>
    <t>pro výpočet substanční hodnoty</t>
  </si>
  <si>
    <t>Maximální hodnota</t>
  </si>
  <si>
    <t>4) Závěr</t>
  </si>
  <si>
    <t xml:space="preserve">Dlouhodobý nehmotný majetek </t>
  </si>
  <si>
    <t>Dlouhodobý hmotný majetek (v tis. Kč)</t>
  </si>
  <si>
    <t>Pozemky</t>
  </si>
  <si>
    <t>Stavby</t>
  </si>
  <si>
    <t>Pěstitelské celky trvalých porostů</t>
  </si>
  <si>
    <t>Dospělá zvířata a jejich skupiny</t>
  </si>
  <si>
    <t>Poskytnuté zálohy na dlouhodobý hmotný majetek a nedokončený dlouhodobý hmotný majetek</t>
  </si>
  <si>
    <t>Poskytnuté zálohy na dlouhodobý hmotný majetek</t>
  </si>
  <si>
    <t>Nedokončený dlouhodobý hmotný majetek</t>
  </si>
  <si>
    <t>nemateriální, zůstává na nominále</t>
  </si>
  <si>
    <t>stav povolenek: 0</t>
  </si>
  <si>
    <t xml:space="preserve">Dlouhodobý hmotný majetek </t>
  </si>
  <si>
    <t xml:space="preserve">Dlouhodobý finanční majetek </t>
  </si>
  <si>
    <t>Podíly - ovládaná nebo ovládající osoba</t>
  </si>
  <si>
    <t>Podíly - podstatný vliv</t>
  </si>
  <si>
    <t>Ostatní dlouhodobé cenné papíry a podíly</t>
  </si>
  <si>
    <t>Software</t>
  </si>
  <si>
    <t>Ostatní ocenitelná práva</t>
  </si>
  <si>
    <t>Poskytnuté zálohy na dlouhodobý nehmotný majetek a nedokončený dlouhodobý nehmotný majetek</t>
  </si>
  <si>
    <t>Poskytnuté zálohy na dlouhodobý nehmotný majetek</t>
  </si>
  <si>
    <t>na listu DFM je uveden výpočet jednotlivých dceřinných společností</t>
  </si>
  <si>
    <t>Ocenění stanoveno pomocí amortizačních křivek (viz list Amortizační stupnice-mov.vě)</t>
  </si>
  <si>
    <t>Hodnota netto DHM rozvaha (tis. Kč)</t>
  </si>
  <si>
    <t>Výrobky</t>
  </si>
  <si>
    <t>Zboží</t>
  </si>
  <si>
    <t>DOPLŇUJÍCÍ INFORMAČNÍ TABULKY</t>
  </si>
  <si>
    <t>Pohledávky z obchodních vztahů</t>
  </si>
  <si>
    <t>Pohledávky - ovládaná nebo ovládající osoba</t>
  </si>
  <si>
    <t>Odložená daňová pohledávka</t>
  </si>
  <si>
    <t>Pohledávky - ostatní</t>
  </si>
  <si>
    <t>Dohadné účty aktivní</t>
  </si>
  <si>
    <t>Jiné pohledávky</t>
  </si>
  <si>
    <t xml:space="preserve">Krátkodobé pohledávky </t>
  </si>
  <si>
    <t>Pohledávky -  ostatní</t>
  </si>
  <si>
    <t>Stát - daňové pohledávky</t>
  </si>
  <si>
    <t>Krátkodobé poskytnuté zálohy</t>
  </si>
  <si>
    <t>poskytnuté zálohy na hmotný majetek z tuzemska/zahraničí, zůstává na nominále</t>
  </si>
  <si>
    <t>Časové rozlišení aktivní</t>
  </si>
  <si>
    <t>Krátkodobé pohledávky + peněžní prostředky</t>
  </si>
  <si>
    <t>na listu SMV je uveden výpočet přecenění položky</t>
  </si>
  <si>
    <t>Dny po splatnosti</t>
  </si>
  <si>
    <t>Celkem nesplacená jistina</t>
  </si>
  <si>
    <t>Koeficient
 pro SH</t>
  </si>
  <si>
    <t xml:space="preserve">Substanční hodnota </t>
  </si>
  <si>
    <t>pohledávky do lhůty splatnosti</t>
  </si>
  <si>
    <t>ve skupině</t>
  </si>
  <si>
    <t>vůči třetím stranám</t>
  </si>
  <si>
    <t>pohledávky po lůtě splatnosti do 30 dnů</t>
  </si>
  <si>
    <t>pohledávky po lhůtě splatnosti 30 až 90 dnů</t>
  </si>
  <si>
    <t>pohledávky po lhůtě splatnosti 90 až 180 dnů</t>
  </si>
  <si>
    <t>pohledávky po lhůtě splatnosti 180 až 360 dnů</t>
  </si>
  <si>
    <t>pohledávky po splatnosti více něž rok</t>
  </si>
  <si>
    <t>Pohledávky z obchodních vztahů celkem</t>
  </si>
  <si>
    <t>Úč.okr.</t>
  </si>
  <si>
    <t>Název</t>
  </si>
  <si>
    <t>SAP č.</t>
  </si>
  <si>
    <t>Pohledávky celkem</t>
  </si>
  <si>
    <t>Do  0</t>
  </si>
  <si>
    <t xml:space="preserve">  1 - 30</t>
  </si>
  <si>
    <t xml:space="preserve"> 31 - 60</t>
  </si>
  <si>
    <t xml:space="preserve"> 61 - 90</t>
  </si>
  <si>
    <t xml:space="preserve"> 91 - 180</t>
  </si>
  <si>
    <t>Nad 181</t>
  </si>
  <si>
    <t>overdue</t>
  </si>
  <si>
    <t>Poznámka</t>
  </si>
  <si>
    <t>0010</t>
  </si>
  <si>
    <t>Liberty FE Trade DMCC</t>
  </si>
  <si>
    <t>0000306861</t>
  </si>
  <si>
    <t>100% provision provided for</t>
  </si>
  <si>
    <t>TAMEH Czech s.r.o.</t>
  </si>
  <si>
    <t>0000117494</t>
  </si>
  <si>
    <t>Liberty Commercial PL s. z o.o.</t>
  </si>
  <si>
    <t>0000305729</t>
  </si>
  <si>
    <t>Liberty Commercial Czech</t>
  </si>
  <si>
    <t>0000119227</t>
  </si>
  <si>
    <t>ARCELORMITTAL TUBULAR  PRODUCTS</t>
  </si>
  <si>
    <t>0000301964</t>
  </si>
  <si>
    <t>Liberty Engineering Products Ostrav</t>
  </si>
  <si>
    <t>0000109944</t>
  </si>
  <si>
    <t>ARCELORMITTAL BELVAL &amp; DIFFERDANGE</t>
  </si>
  <si>
    <t>0000302796</t>
  </si>
  <si>
    <t>MG Odra Gas, spol.s r.o.</t>
  </si>
  <si>
    <t>0000107028</t>
  </si>
  <si>
    <t>Wyelands Capital Ltd</t>
  </si>
  <si>
    <t>0000306660</t>
  </si>
  <si>
    <t>WEYLAND GMBH</t>
  </si>
  <si>
    <t>0000305921</t>
  </si>
  <si>
    <t>Liberty Czestochowa Sp. z o.o.</t>
  </si>
  <si>
    <t>0000306939</t>
  </si>
  <si>
    <t>LIBERTY GALATI S.A.</t>
  </si>
  <si>
    <t>0000302390</t>
  </si>
  <si>
    <t>Liberty Commercial Germany Gmbh</t>
  </si>
  <si>
    <t>0000306238</t>
  </si>
  <si>
    <t>KRAJINAMETAL D.D.</t>
  </si>
  <si>
    <t>0000300837</t>
  </si>
  <si>
    <t>Factoring České spořitelny, a.s.</t>
  </si>
  <si>
    <t>0000104750</t>
  </si>
  <si>
    <t>Poludniowy Koncern Weglowy S.A.</t>
  </si>
  <si>
    <t>0000307397</t>
  </si>
  <si>
    <t>0000109927</t>
  </si>
  <si>
    <t>VAN LEEUWEN JR. S BUIZENHANDEL B.V.</t>
  </si>
  <si>
    <t>0000301536</t>
  </si>
  <si>
    <t>T.A.L. S.P.A. TUBI ACCIAIO LOMBARDA</t>
  </si>
  <si>
    <t>0000300173</t>
  </si>
  <si>
    <t>DYWIDAG Systems International GmbH</t>
  </si>
  <si>
    <t>0000306256</t>
  </si>
  <si>
    <t>Maxion Wheels Czech s.r.o.</t>
  </si>
  <si>
    <t>0000118130</t>
  </si>
  <si>
    <t>VÍTKOVICE HEAWY MACHINERY a.s.</t>
  </si>
  <si>
    <t>0000114329</t>
  </si>
  <si>
    <t>Raiffeisenbank a.s.</t>
  </si>
  <si>
    <t>0000114628</t>
  </si>
  <si>
    <t>Liberty Liège-Dudelange (BE)</t>
  </si>
  <si>
    <t>0000306589</t>
  </si>
  <si>
    <t>JEPSEN STAHL GMBH</t>
  </si>
  <si>
    <t>0000301450</t>
  </si>
  <si>
    <t>Kejort Sp. z o.o.</t>
  </si>
  <si>
    <t>0000307445</t>
  </si>
  <si>
    <t>BRODRENE DAHL A/S</t>
  </si>
  <si>
    <t>0000304604</t>
  </si>
  <si>
    <t>Teplo Vratimov,spol.s r.o.</t>
  </si>
  <si>
    <t>0000109878</t>
  </si>
  <si>
    <t>STARTRONIC</t>
  </si>
  <si>
    <t>0000115798</t>
  </si>
  <si>
    <t>ARCELORMITTAL PURCHASING,</t>
  </si>
  <si>
    <t>0000306269</t>
  </si>
  <si>
    <t>LIBERTY STEEL CENTRAL EUROPE Kft.</t>
  </si>
  <si>
    <t>0000307311</t>
  </si>
  <si>
    <t>2MaNet s.r.o.</t>
  </si>
  <si>
    <t>0000117686</t>
  </si>
  <si>
    <t>FRANKSTAHL ROHR UND STAHLHAN</t>
  </si>
  <si>
    <t>0000302665</t>
  </si>
  <si>
    <t>INCOS, spol. s r.o.</t>
  </si>
  <si>
    <t>0000106498</t>
  </si>
  <si>
    <t>Stena Staal AB</t>
  </si>
  <si>
    <t>0000305937</t>
  </si>
  <si>
    <t>CARBONES HOLDING GMBH</t>
  </si>
  <si>
    <t>0000301850</t>
  </si>
  <si>
    <t>ECOCOAL Slag Handling s.r.o.</t>
  </si>
  <si>
    <t>0000118619</t>
  </si>
  <si>
    <t>CEMEX POLSKA SP. Z O.O.</t>
  </si>
  <si>
    <t>0000303614</t>
  </si>
  <si>
    <t>BUHLMANN ROHR-FITTINGS-STAHLHANDEL</t>
  </si>
  <si>
    <t>0000302808</t>
  </si>
  <si>
    <t>DSI FRANCE</t>
  </si>
  <si>
    <t>0000306257</t>
  </si>
  <si>
    <t>Značky Morava, a.s.</t>
  </si>
  <si>
    <t>0000113349</t>
  </si>
  <si>
    <t>SVECOM D.O.O.</t>
  </si>
  <si>
    <t>0000301965</t>
  </si>
  <si>
    <t>DYWIDAG Ltd</t>
  </si>
  <si>
    <t>0000307391</t>
  </si>
  <si>
    <t>STOCK ROHRGROßHANDEL GMBH &amp; CO. KG.</t>
  </si>
  <si>
    <t>0000304713</t>
  </si>
  <si>
    <t>OCHI - INŽENÝRING, spol. s r.o.</t>
  </si>
  <si>
    <t>0000107740</t>
  </si>
  <si>
    <t>Riko Logistyka sp.z.o.o.</t>
  </si>
  <si>
    <t>0000306888</t>
  </si>
  <si>
    <t>KPRM Infrastruktura Sp. z o.o.</t>
  </si>
  <si>
    <t>0000306987</t>
  </si>
  <si>
    <t>VAN LEEUWEN LTD.</t>
  </si>
  <si>
    <t>0000304370</t>
  </si>
  <si>
    <t>TROJEK, a.s.</t>
  </si>
  <si>
    <t>0000109003</t>
  </si>
  <si>
    <t>KÖNIGFRANKSTAHL ACÉLKERESKEDELMI KF</t>
  </si>
  <si>
    <t>0000306078</t>
  </si>
  <si>
    <t>SIGNODE SYSTEM GMBH</t>
  </si>
  <si>
    <t>0000305105</t>
  </si>
  <si>
    <t>DLUZNICI A VERITELE</t>
  </si>
  <si>
    <t>0000100015</t>
  </si>
  <si>
    <t>DYWIDAG-SYSTEMS INTERNATIONAL B.V.</t>
  </si>
  <si>
    <t>0000306701</t>
  </si>
  <si>
    <t>IZOSTAL S.A.</t>
  </si>
  <si>
    <t>0000300599</t>
  </si>
  <si>
    <t>SALZGITTER MANNESMANNSTAHLHANDEL</t>
  </si>
  <si>
    <t>0000302338</t>
  </si>
  <si>
    <t>ArcelorMittal International Luxembo</t>
  </si>
  <si>
    <t>0000302926</t>
  </si>
  <si>
    <t>MIKER Steel s.r.o.</t>
  </si>
  <si>
    <t>0000119141</t>
  </si>
  <si>
    <t>Slévárna Chomutov,</t>
  </si>
  <si>
    <t>0000112111</t>
  </si>
  <si>
    <t>FERRO-INVEST d.o.o. ZENICA</t>
  </si>
  <si>
    <t>0000307301</t>
  </si>
  <si>
    <t>Van Leeuwen Deutschland GmbH &amp; Co.</t>
  </si>
  <si>
    <t>0000304945</t>
  </si>
  <si>
    <t>SAINT-GOBAIN</t>
  </si>
  <si>
    <t>0000301507</t>
  </si>
  <si>
    <t>FRIMA</t>
  </si>
  <si>
    <t>0000107617</t>
  </si>
  <si>
    <t>DEMARK Sp. Z o.o.</t>
  </si>
  <si>
    <t>0000302342</t>
  </si>
  <si>
    <t>THYSSENKRUPP SCHULTE GMBH</t>
  </si>
  <si>
    <t>0000303319</t>
  </si>
  <si>
    <t>Metinvest International SA</t>
  </si>
  <si>
    <t>0000307156</t>
  </si>
  <si>
    <t>MANFRED REINER POLSKA SPÓŁKA Z</t>
  </si>
  <si>
    <t>0000306577</t>
  </si>
  <si>
    <t>AM COMMERCIAL SECTIONS SA</t>
  </si>
  <si>
    <t>0000303181</t>
  </si>
  <si>
    <t>KDI Fournisseurs APPROS</t>
  </si>
  <si>
    <t>0000305861</t>
  </si>
  <si>
    <t>ARCIMPEX S.R.O.</t>
  </si>
  <si>
    <t>0000103573</t>
  </si>
  <si>
    <t>DSI UNDERGROUND AUSTRIA GMBH</t>
  </si>
  <si>
    <t>0000306043</t>
  </si>
  <si>
    <t>ARCELORMITTAL INTERNATIONAL</t>
  </si>
  <si>
    <t>0000303900</t>
  </si>
  <si>
    <t>EASTERN UNION ESTABLISHMENT</t>
  </si>
  <si>
    <t>0000303986</t>
  </si>
  <si>
    <t>WESTFAELISCHE DRAHTINDUSTRIE</t>
  </si>
  <si>
    <t>0000304710</t>
  </si>
  <si>
    <t>STEEL BUSINESS EUROPE SE</t>
  </si>
  <si>
    <t>0000202259</t>
  </si>
  <si>
    <t>MS CON - CEPT GMBH</t>
  </si>
  <si>
    <t>0000304876</t>
  </si>
  <si>
    <t>ARCELORMITTAL HUNEDOARA SA</t>
  </si>
  <si>
    <t>0000303060</t>
  </si>
  <si>
    <t>I.M.S. S.p.A.</t>
  </si>
  <si>
    <t>0000306898</t>
  </si>
  <si>
    <t>GO Steel a.s.</t>
  </si>
  <si>
    <t>0000119328</t>
  </si>
  <si>
    <t>SYSTEMTUBE, s.r.o.</t>
  </si>
  <si>
    <t>0000201485</t>
  </si>
  <si>
    <t>B&amp;B commercial activity s.r.o.</t>
  </si>
  <si>
    <t>0000118171</t>
  </si>
  <si>
    <t>Rail clinic s.r.o.</t>
  </si>
  <si>
    <t>0000119464</t>
  </si>
  <si>
    <t>Ferona, a.s.</t>
  </si>
  <si>
    <t>0000106420</t>
  </si>
  <si>
    <t>BUHLMANN AUSTRIA GMBH</t>
  </si>
  <si>
    <t>0000304999</t>
  </si>
  <si>
    <t>Kindlimann AG</t>
  </si>
  <si>
    <t>0000307022</t>
  </si>
  <si>
    <t>DYWIDAG SISTEMAS CONSTRUCTIVOS S.A.</t>
  </si>
  <si>
    <t>0000306039</t>
  </si>
  <si>
    <t>DEUROHR HANDELS GMBH</t>
  </si>
  <si>
    <t>0000305180</t>
  </si>
  <si>
    <t>Pretec Danmark A/S</t>
  </si>
  <si>
    <t>0000307400</t>
  </si>
  <si>
    <t>DAHL SVERIGE AB</t>
  </si>
  <si>
    <t>0000301712</t>
  </si>
  <si>
    <t>ARCELORMITTAL TEMIRTAU JSC</t>
  </si>
  <si>
    <t>0000301876</t>
  </si>
  <si>
    <t>Mittal Steel Company N.V.</t>
  </si>
  <si>
    <t>0000302471</t>
  </si>
  <si>
    <t>ECO-TECH SPÓŁKA Z OGRANICZONĄ</t>
  </si>
  <si>
    <t>0000307339</t>
  </si>
  <si>
    <t>CARL SPAETER SUEDWEST GMBH</t>
  </si>
  <si>
    <t>0000305894</t>
  </si>
  <si>
    <t>KOVO obchod JPL s.r.o.</t>
  </si>
  <si>
    <t>0000119456</t>
  </si>
  <si>
    <t>Minova Bohemia s.r.o.</t>
  </si>
  <si>
    <t>0000112625</t>
  </si>
  <si>
    <t>COMERCIAL DE SONDEOS SL</t>
  </si>
  <si>
    <t>0000306122</t>
  </si>
  <si>
    <t>Tensicon OY</t>
  </si>
  <si>
    <t>0000307036</t>
  </si>
  <si>
    <t>AR.CO. SRL</t>
  </si>
  <si>
    <t>0000306220</t>
  </si>
  <si>
    <t>MACCAFERRI S.A.S. FRANCE</t>
  </si>
  <si>
    <t>0000306719</t>
  </si>
  <si>
    <t>Ficek CZ, s.r.o.</t>
  </si>
  <si>
    <t>0000118169</t>
  </si>
  <si>
    <t>Prima Steel s.r.o.</t>
  </si>
  <si>
    <t>0000201537</t>
  </si>
  <si>
    <t>VELAMOS, a.s.</t>
  </si>
  <si>
    <t>0000107824</t>
  </si>
  <si>
    <t>BSS Group Ltd.</t>
  </si>
  <si>
    <t>0000303909</t>
  </si>
  <si>
    <t>Precon Products Ltd</t>
  </si>
  <si>
    <t>0000307375</t>
  </si>
  <si>
    <t>TASTA ARMATURA SP. Z O.O.</t>
  </si>
  <si>
    <t>0000303239</t>
  </si>
  <si>
    <t>D&amp;R Steel s.r.o.</t>
  </si>
  <si>
    <t>0000119951</t>
  </si>
  <si>
    <t>MISTAL Sp.z o.o.</t>
  </si>
  <si>
    <t>0000302297</t>
  </si>
  <si>
    <t>ArcelorMittal Projects Europe BV</t>
  </si>
  <si>
    <t>0000303470</t>
  </si>
  <si>
    <t>EISEN WAGNER GMBH</t>
  </si>
  <si>
    <t>0000302331</t>
  </si>
  <si>
    <t>BARTHEL KESSELROHRE BOILERTUBES</t>
  </si>
  <si>
    <t>0000306920</t>
  </si>
  <si>
    <t>DUBOCAGE S.A.S.</t>
  </si>
  <si>
    <t>0000304827</t>
  </si>
  <si>
    <t>GASMAT s.r.o.</t>
  </si>
  <si>
    <t>0000117249</t>
  </si>
  <si>
    <t>O2 Czech Republic a.s.</t>
  </si>
  <si>
    <t>0000109214</t>
  </si>
  <si>
    <t>ONIX UNDERGROUND</t>
  </si>
  <si>
    <t>0000306649</t>
  </si>
  <si>
    <t>UNITUBE SP. Z O.O.</t>
  </si>
  <si>
    <t>0000301754</t>
  </si>
  <si>
    <t>MRC TRANSMARK LIMITED</t>
  </si>
  <si>
    <t>0000306443</t>
  </si>
  <si>
    <t>CEMEX CZECH REPUBLIC, S.R.O.</t>
  </si>
  <si>
    <t>0000119388</t>
  </si>
  <si>
    <t>KONIG STAHL SP. Z.O.O.</t>
  </si>
  <si>
    <t>0000301090</t>
  </si>
  <si>
    <t>PEZOS EXPORT-IMPORT D.O.O.</t>
  </si>
  <si>
    <t>0000306485</t>
  </si>
  <si>
    <t>Tubi Acciaio Lombarda T.A.L.</t>
  </si>
  <si>
    <t>0000301545</t>
  </si>
  <si>
    <t>Thyssenkrupp Materials Poland S.A.</t>
  </si>
  <si>
    <t>0000301504</t>
  </si>
  <si>
    <t>Van Leeuwen Italia S.p.a.</t>
  </si>
  <si>
    <t>0000307323</t>
  </si>
  <si>
    <t>DH-GROUP NV</t>
  </si>
  <si>
    <t>0000304490</t>
  </si>
  <si>
    <t>LOGISTAL s. z o.o.</t>
  </si>
  <si>
    <t>0000302086</t>
  </si>
  <si>
    <t>VÍTKOVICKÁ DOPRAVA a.s.</t>
  </si>
  <si>
    <t>0000114070</t>
  </si>
  <si>
    <t>NIKA II SPOLKA Z OGRANICZONA</t>
  </si>
  <si>
    <t>0000304415</t>
  </si>
  <si>
    <t>ROCKWOOL POLSKA SP.Z.O.O.</t>
  </si>
  <si>
    <t>0000300627</t>
  </si>
  <si>
    <t>Steel Mont GmbH</t>
  </si>
  <si>
    <t>0000305404</t>
  </si>
  <si>
    <t>METAL-CENTAR D.O.O.</t>
  </si>
  <si>
    <t>0000306527</t>
  </si>
  <si>
    <t>VAN LEEUWEN TUBES</t>
  </si>
  <si>
    <t>0000302847</t>
  </si>
  <si>
    <t>OKD, a.s.</t>
  </si>
  <si>
    <t>0000119366</t>
  </si>
  <si>
    <t>ProDante.cz s.r.o.</t>
  </si>
  <si>
    <t>0000119179</t>
  </si>
  <si>
    <t>P.P.H.U. Etm Ernest Tyszer</t>
  </si>
  <si>
    <t>0000307416</t>
  </si>
  <si>
    <t>MACH-TĚSNĚNÍ spol. s r.o.</t>
  </si>
  <si>
    <t>0000114960</t>
  </si>
  <si>
    <t>FERROTUBI E DERIVATI S.R.L.</t>
  </si>
  <si>
    <t>0000301037</t>
  </si>
  <si>
    <t>CENTROSTAL-HANDEL</t>
  </si>
  <si>
    <t>0000306229</t>
  </si>
  <si>
    <t>ITG MITTELDEUTSCHLAND KG</t>
  </si>
  <si>
    <t>0000307238</t>
  </si>
  <si>
    <t>HACQUEBORD STAAL &amp; BUIZEN BV</t>
  </si>
  <si>
    <t>0000306173</t>
  </si>
  <si>
    <t>METALIMEX A.S.</t>
  </si>
  <si>
    <t>0000100032</t>
  </si>
  <si>
    <t>FE GROUP s.r.o.</t>
  </si>
  <si>
    <t>0000201804</t>
  </si>
  <si>
    <t>Dahl Suomi Oy</t>
  </si>
  <si>
    <t>0000301742</t>
  </si>
  <si>
    <t>INTERSTEEL D.O.O.</t>
  </si>
  <si>
    <t>0000301333</t>
  </si>
  <si>
    <t>KOVOMARKET, s.r.o.</t>
  </si>
  <si>
    <t>0000111177</t>
  </si>
  <si>
    <t>SVOSTR s.r.o.</t>
  </si>
  <si>
    <t>0000114152</t>
  </si>
  <si>
    <t>INOSTALEX ZOGLOWEK SPOLKA</t>
  </si>
  <si>
    <t>0000306457</t>
  </si>
  <si>
    <t>ITG Süd KG</t>
  </si>
  <si>
    <t>0000306699</t>
  </si>
  <si>
    <t>SICAM CENTRO SRL</t>
  </si>
  <si>
    <t>0000303014</t>
  </si>
  <si>
    <t>NYPRO hutní prodej, a.s.</t>
  </si>
  <si>
    <t>0000104452</t>
  </si>
  <si>
    <t>Hadr &amp; Kyblik</t>
  </si>
  <si>
    <t>0000114752</t>
  </si>
  <si>
    <t>S.C. MIRAS INTERNATIONAL S.R.L.</t>
  </si>
  <si>
    <t>0000301728</t>
  </si>
  <si>
    <t>JANEX spol.s r.o.</t>
  </si>
  <si>
    <t>0000110007</t>
  </si>
  <si>
    <t>Copiam Logistics B.V.</t>
  </si>
  <si>
    <t>0000306979</t>
  </si>
  <si>
    <t>CETIN a.s.</t>
  </si>
  <si>
    <t>0000119100</t>
  </si>
  <si>
    <t>SIDERPIGHI SPA con socio unico</t>
  </si>
  <si>
    <t>0000300168</t>
  </si>
  <si>
    <t>CARGO MORAVA, s.r.o.</t>
  </si>
  <si>
    <t>0000118792</t>
  </si>
  <si>
    <t>Knauf Insulation, s.r.o.</t>
  </si>
  <si>
    <t>0000202337</t>
  </si>
  <si>
    <t>Jozef Sochuĺák Autodoprava</t>
  </si>
  <si>
    <t>0000108661</t>
  </si>
  <si>
    <t>Energy Metal Craft Robert Jasinski</t>
  </si>
  <si>
    <t>0000306578</t>
  </si>
  <si>
    <t>REPÁK a spol., spol. s r.o.</t>
  </si>
  <si>
    <t>0000109001</t>
  </si>
  <si>
    <t>Petrokámen s.r.o.</t>
  </si>
  <si>
    <t>0000118957</t>
  </si>
  <si>
    <t>HTI EISEN-RIEG KG</t>
  </si>
  <si>
    <t>0000306440</t>
  </si>
  <si>
    <t>LEBAL S.A.</t>
  </si>
  <si>
    <t>0000305385</t>
  </si>
  <si>
    <t>ARCELOR MITTAL SHIPPING LTD</t>
  </si>
  <si>
    <t>0000302081</t>
  </si>
  <si>
    <t>ARGENTO Kft.</t>
  </si>
  <si>
    <t>0000301634</t>
  </si>
  <si>
    <t>EBH - HAUS s.r.o.</t>
  </si>
  <si>
    <t>0000104636</t>
  </si>
  <si>
    <t>Thyssenkrupp Materials Hungary Zrt.</t>
  </si>
  <si>
    <t>0000300247</t>
  </si>
  <si>
    <t>CZ LOKO, a.s.</t>
  </si>
  <si>
    <t>0000110954</t>
  </si>
  <si>
    <t>HOSSA SP.Z.O.O</t>
  </si>
  <si>
    <t>0000304107</t>
  </si>
  <si>
    <t>Van Leeuwen Hungray Kft.</t>
  </si>
  <si>
    <t>0000301923</t>
  </si>
  <si>
    <t>SIGMA GROUP a.s.</t>
  </si>
  <si>
    <t>0000117204</t>
  </si>
  <si>
    <t>FUHP STALKOMPLET S.C. WALENTY SZUBR</t>
  </si>
  <si>
    <t>0000305059</t>
  </si>
  <si>
    <t>SUBSIDIUM VITA</t>
  </si>
  <si>
    <t>0000306444</t>
  </si>
  <si>
    <t>LFF GLAMAL HOLDINGS LIMITED</t>
  </si>
  <si>
    <t>0000303941</t>
  </si>
  <si>
    <t>STEMCOR FRANCE  SAS</t>
  </si>
  <si>
    <t>0000304839</t>
  </si>
  <si>
    <t>SF-zemtrade s.r.o.</t>
  </si>
  <si>
    <t>0000119573</t>
  </si>
  <si>
    <t>FERONA,a.s.,Divize I,O.Z.</t>
  </si>
  <si>
    <t>0000113467</t>
  </si>
  <si>
    <t>Prokond s.r.o.</t>
  </si>
  <si>
    <t>0000117519</t>
  </si>
  <si>
    <t>GTH catering a.s.</t>
  </si>
  <si>
    <t>0000119782</t>
  </si>
  <si>
    <t>Frauenthal Ware ZN der</t>
  </si>
  <si>
    <t>0000302650</t>
  </si>
  <si>
    <t>IZOTECHNIK s.r.o.</t>
  </si>
  <si>
    <t>0000104567</t>
  </si>
  <si>
    <t>refraprofi s.r.o.</t>
  </si>
  <si>
    <t>0000119940</t>
  </si>
  <si>
    <t>Podolí Development, a.s.</t>
  </si>
  <si>
    <t>0000119386</t>
  </si>
  <si>
    <t>Liberty Tubular Products Galati SA</t>
  </si>
  <si>
    <t>0000306315</t>
  </si>
  <si>
    <t>ArcelorMittal International America</t>
  </si>
  <si>
    <t>0000302389</t>
  </si>
  <si>
    <t>EDUARDO CORTINA S.A.</t>
  </si>
  <si>
    <t>0000305058</t>
  </si>
  <si>
    <t>LUKAS CZ spol. s r.o.</t>
  </si>
  <si>
    <t>0000119959</t>
  </si>
  <si>
    <t>STAVBY OMO s.r.o.</t>
  </si>
  <si>
    <t>0000117376</t>
  </si>
  <si>
    <t>CHRYSMETAL OOD</t>
  </si>
  <si>
    <t>0000304147</t>
  </si>
  <si>
    <t>ROLATE OY</t>
  </si>
  <si>
    <t>0000306088</t>
  </si>
  <si>
    <t>LP - STEEL s.r.o.</t>
  </si>
  <si>
    <t>0000114935</t>
  </si>
  <si>
    <t>Mittal Steel Holdings B.V.</t>
  </si>
  <si>
    <t>0000301909</t>
  </si>
  <si>
    <t>MUT Tubes, s.r.o.</t>
  </si>
  <si>
    <t>0000117165</t>
  </si>
  <si>
    <t>ARCELORMITTAL COMMERCIAL ITALY SRL</t>
  </si>
  <si>
    <t>0000305151</t>
  </si>
  <si>
    <t>Saint-Gobain Construction Products</t>
  </si>
  <si>
    <t>0000118903</t>
  </si>
  <si>
    <t>ARCELORMITTAL COMMERCIAL LONG</t>
  </si>
  <si>
    <t>0000304050</t>
  </si>
  <si>
    <t>AWT Rekultivace a.s.</t>
  </si>
  <si>
    <t>0000107905</t>
  </si>
  <si>
    <t>PKP CARGO INTERNATIONAL a.s.</t>
  </si>
  <si>
    <t>0000118487</t>
  </si>
  <si>
    <t>DEVIMEX s.r.o.</t>
  </si>
  <si>
    <t>0000112715</t>
  </si>
  <si>
    <t>PD profi, s.r.o.</t>
  </si>
  <si>
    <t>0000118518</t>
  </si>
  <si>
    <t>MURBET GABRYLEWICZ SP.J</t>
  </si>
  <si>
    <t>0000304417</t>
  </si>
  <si>
    <t>Ing. Leo Zubek</t>
  </si>
  <si>
    <t>0000118984</t>
  </si>
  <si>
    <t>CENTROMAT s.r.o.</t>
  </si>
  <si>
    <t>0000109480</t>
  </si>
  <si>
    <t>INZYNIERYJNO HANDLOWE TOPOL</t>
  </si>
  <si>
    <t>0000301378</t>
  </si>
  <si>
    <t>MATERIALES INOXIDABLES,S.L.</t>
  </si>
  <si>
    <t>0000307317</t>
  </si>
  <si>
    <t>ITS BENDA</t>
  </si>
  <si>
    <t>0000114223</t>
  </si>
  <si>
    <t>VAN LEEUWEN PIPE AND TUBE s.r.o.</t>
  </si>
  <si>
    <t>0000117257</t>
  </si>
  <si>
    <t>PROTUBSA</t>
  </si>
  <si>
    <t>0000303152</t>
  </si>
  <si>
    <t>Železárny-Annahütte, spol. s r.o.</t>
  </si>
  <si>
    <t>0000101371</t>
  </si>
  <si>
    <t>DAFESTA s.r.o.</t>
  </si>
  <si>
    <t>0000119077</t>
  </si>
  <si>
    <t>ASSTRA FORWARDING AG</t>
  </si>
  <si>
    <t>0000305201</t>
  </si>
  <si>
    <t>CARBOSPED, spol. s r.o.</t>
  </si>
  <si>
    <t>0000119945</t>
  </si>
  <si>
    <t>FERRUM PLZEŇ spol. s r.o.</t>
  </si>
  <si>
    <t>0000104908</t>
  </si>
  <si>
    <t>AlbertSevCIk</t>
  </si>
  <si>
    <t>0000102151</t>
  </si>
  <si>
    <t>SUMINISTROS INDUSTRIALES DIVERSOS</t>
  </si>
  <si>
    <t>0000307414</t>
  </si>
  <si>
    <t>ALFEX-ČECHY, společnost s ručením</t>
  </si>
  <si>
    <t>0000112334</t>
  </si>
  <si>
    <t>KOVOJAS s.r.o.</t>
  </si>
  <si>
    <t>0000117309</t>
  </si>
  <si>
    <t>Jaroslav Kukač</t>
  </si>
  <si>
    <t>0000119802</t>
  </si>
  <si>
    <t>ARCELORMITTAL KRYVYI RIH</t>
  </si>
  <si>
    <t>0000304442</t>
  </si>
  <si>
    <t>KOVO KALOČ</t>
  </si>
  <si>
    <t>0000118758</t>
  </si>
  <si>
    <t>BUDMAT TRANSPORT SP. Z O.O.</t>
  </si>
  <si>
    <t>0000303465</t>
  </si>
  <si>
    <t>MINERO</t>
  </si>
  <si>
    <t>0000304698</t>
  </si>
  <si>
    <t>SKATLOP a.s.</t>
  </si>
  <si>
    <t>0000119765</t>
  </si>
  <si>
    <t>DANTE.CZ s.r.o.</t>
  </si>
  <si>
    <t>0000115320</t>
  </si>
  <si>
    <t>Hansen Electric, spol. s r.o.</t>
  </si>
  <si>
    <t>0000108190</t>
  </si>
  <si>
    <t>SILESIA KOVOSROT</t>
  </si>
  <si>
    <t>0000113935</t>
  </si>
  <si>
    <t>IMEDEXSA</t>
  </si>
  <si>
    <t>0000306047</t>
  </si>
  <si>
    <t>AMO Mont Ostrava s.r.o.</t>
  </si>
  <si>
    <t>0000119024</t>
  </si>
  <si>
    <t>JKL Strojírenská výroba s.r.o.</t>
  </si>
  <si>
    <t>0000116381</t>
  </si>
  <si>
    <t>SZATMÁRI Kereskedelmi és</t>
  </si>
  <si>
    <t>0000307425</t>
  </si>
  <si>
    <t>TŘINECKÉ ŽELEZÁRNY, a. s.</t>
  </si>
  <si>
    <t>0000103933</t>
  </si>
  <si>
    <t>HUDÁK, spol. s r.o.</t>
  </si>
  <si>
    <t>0000201600</t>
  </si>
  <si>
    <t>PDV Mital Trade Sp.z o.o.Sp.K.</t>
  </si>
  <si>
    <t>0000305646</t>
  </si>
  <si>
    <t>PROMET CZECH s.r.o.</t>
  </si>
  <si>
    <t>0000106332</t>
  </si>
  <si>
    <t>B.A.Z.A. spol s.r.o.</t>
  </si>
  <si>
    <t>0000201326</t>
  </si>
  <si>
    <t>KES - Kabelové a elektrické systémy</t>
  </si>
  <si>
    <t>0000107098</t>
  </si>
  <si>
    <t>RABEN OSTRAVA,</t>
  </si>
  <si>
    <t>0000111811</t>
  </si>
  <si>
    <t>Harsco Metals CZ, s.r.o.</t>
  </si>
  <si>
    <t>0000108301</t>
  </si>
  <si>
    <t>FCC Ceska republika, s.r.o.</t>
  </si>
  <si>
    <t>0000106697</t>
  </si>
  <si>
    <t>JIPERASTAV s.r.o.</t>
  </si>
  <si>
    <t>0000117203</t>
  </si>
  <si>
    <t>FORCUT  s.r.o.</t>
  </si>
  <si>
    <t>0000116125</t>
  </si>
  <si>
    <t>Martin Hrabáček</t>
  </si>
  <si>
    <t>0000119296</t>
  </si>
  <si>
    <t>REELGATE s.r.o.</t>
  </si>
  <si>
    <t>0000114863</t>
  </si>
  <si>
    <t>HWH PRODUCENT DRUTU</t>
  </si>
  <si>
    <t>0000305072</t>
  </si>
  <si>
    <t>TRANGO s.r.o.</t>
  </si>
  <si>
    <t>0000107493</t>
  </si>
  <si>
    <t>SEKOS Morava,</t>
  </si>
  <si>
    <t>0000112458</t>
  </si>
  <si>
    <t>1435mm a.s.</t>
  </si>
  <si>
    <t>0000118914</t>
  </si>
  <si>
    <t>SEIFERT POLSKA SP Z O.O.</t>
  </si>
  <si>
    <t>0000305222</t>
  </si>
  <si>
    <t>SSZ BLAHUTA</t>
  </si>
  <si>
    <t>0000104691</t>
  </si>
  <si>
    <t>Jaroslav Gelnar</t>
  </si>
  <si>
    <t>0000118546</t>
  </si>
  <si>
    <t>HK ŠROT, s.r.o.</t>
  </si>
  <si>
    <t>0000114261</t>
  </si>
  <si>
    <t>Tělovýchovná jednota Ostrava</t>
  </si>
  <si>
    <t>0000101435</t>
  </si>
  <si>
    <t>FENIX INTERNATIONAL, spol. s r.o.</t>
  </si>
  <si>
    <t>0000104159</t>
  </si>
  <si>
    <t>STEELAG Bánovce s.r.o.</t>
  </si>
  <si>
    <t>0000201599</t>
  </si>
  <si>
    <t>Strojírny a stavby Třinec, a.s.</t>
  </si>
  <si>
    <t>0000107867</t>
  </si>
  <si>
    <t>ZVVZ ENGINEERING, a.s.</t>
  </si>
  <si>
    <t>0000113137</t>
  </si>
  <si>
    <t>IMET-CZ, spol. s r.o.</t>
  </si>
  <si>
    <t>0000112424</t>
  </si>
  <si>
    <t>PPHU SLAWEX JOANNA SZKULIK</t>
  </si>
  <si>
    <t>0000305707</t>
  </si>
  <si>
    <t>Tvardek VAclav</t>
  </si>
  <si>
    <t>0000117683</t>
  </si>
  <si>
    <t>ISORA, a.s.</t>
  </si>
  <si>
    <t>0000111759</t>
  </si>
  <si>
    <t>Miroslav Florek</t>
  </si>
  <si>
    <t>0000110368</t>
  </si>
  <si>
    <t>RIDERA BOHEMIA A.S.</t>
  </si>
  <si>
    <t>0000115891</t>
  </si>
  <si>
    <t>KJK Mont Steel, s.r.o.</t>
  </si>
  <si>
    <t>0000119331</t>
  </si>
  <si>
    <t>MAFLEX-CZ s.r.o.</t>
  </si>
  <si>
    <t>0000114646</t>
  </si>
  <si>
    <t>VKS Group s.r.o.</t>
  </si>
  <si>
    <t>0000118844</t>
  </si>
  <si>
    <t>PMB-ZOS, s.r.o.</t>
  </si>
  <si>
    <t>0000117455</t>
  </si>
  <si>
    <t>LKW WALTER INTERNATIONALE</t>
  </si>
  <si>
    <t>0000300646</t>
  </si>
  <si>
    <t>Transdev Slezsko a.s.</t>
  </si>
  <si>
    <t>0000106164</t>
  </si>
  <si>
    <t>TECAM PCV a.s.</t>
  </si>
  <si>
    <t>0000112056</t>
  </si>
  <si>
    <t>Lékárna U Hutě s.r.o.</t>
  </si>
  <si>
    <t>0000118184</t>
  </si>
  <si>
    <t>JEWA EXPORT - IMPORT s. r. o.</t>
  </si>
  <si>
    <t>0000115164</t>
  </si>
  <si>
    <t>BZS INTEPS s.r.o.</t>
  </si>
  <si>
    <t>0000116996</t>
  </si>
  <si>
    <t>ALLIED INTERNATIONAL SRL</t>
  </si>
  <si>
    <t>0000306576</t>
  </si>
  <si>
    <t>GrivalBed, s.r.o.</t>
  </si>
  <si>
    <t>0000119335</t>
  </si>
  <si>
    <t>UTP Czech s.r.o.</t>
  </si>
  <si>
    <t>0000118970</t>
  </si>
  <si>
    <t>METASPORT akciová společnost</t>
  </si>
  <si>
    <t>0000100986</t>
  </si>
  <si>
    <t>CONNECT LOGISTICS SP. Z O.O. SP. K.</t>
  </si>
  <si>
    <t>0000306917</t>
  </si>
  <si>
    <t>HILGER</t>
  </si>
  <si>
    <t>0000107081</t>
  </si>
  <si>
    <t>ZLATNÍK, družstvo umělecké výroby</t>
  </si>
  <si>
    <t>0000100470</t>
  </si>
  <si>
    <t>Libor Václavík-LIBROS</t>
  </si>
  <si>
    <t>0000102724</t>
  </si>
  <si>
    <t>METALCAS GRUP SRL</t>
  </si>
  <si>
    <t>0000306606</t>
  </si>
  <si>
    <t>GMC tech s.r.o.</t>
  </si>
  <si>
    <t>0000119157</t>
  </si>
  <si>
    <t>GRUBER LOGISTICS SP. Z O.O.</t>
  </si>
  <si>
    <t>0000306582</t>
  </si>
  <si>
    <t>Tomáš Wojcik</t>
  </si>
  <si>
    <t>0000117615</t>
  </si>
  <si>
    <t>INSTRUO  s.r.o.</t>
  </si>
  <si>
    <t>0000118349</t>
  </si>
  <si>
    <t>SIGMA DIZ spol. s r.o.</t>
  </si>
  <si>
    <t>0000118277</t>
  </si>
  <si>
    <t>ZK - TERMOCHEM s.r.o.</t>
  </si>
  <si>
    <t>0000119027</t>
  </si>
  <si>
    <t>TEMO, technologické montáže spol. s</t>
  </si>
  <si>
    <t>0000108533</t>
  </si>
  <si>
    <t>DaWE,</t>
  </si>
  <si>
    <t>0000110296</t>
  </si>
  <si>
    <t>KADAMO a.s.</t>
  </si>
  <si>
    <t>0000108253</t>
  </si>
  <si>
    <t>Metalfin Atta-Cso Kft.</t>
  </si>
  <si>
    <t>0000306970</t>
  </si>
  <si>
    <t>ITG Collin KG Industrietechnik Gros</t>
  </si>
  <si>
    <t>0000302853</t>
  </si>
  <si>
    <t>A M R SYSTEM s.r.o.</t>
  </si>
  <si>
    <t>0000118683</t>
  </si>
  <si>
    <t>CENTR GROUP, a.s.</t>
  </si>
  <si>
    <t>0000119925</t>
  </si>
  <si>
    <t>ARCELORMITTAL COMMERCIAL GERMANY</t>
  </si>
  <si>
    <t>0000305260</t>
  </si>
  <si>
    <t>Linos Color s.r.o.</t>
  </si>
  <si>
    <t>0000118494</t>
  </si>
  <si>
    <t>ASA expert a.s.</t>
  </si>
  <si>
    <t>0000118975</t>
  </si>
  <si>
    <t>TERMOSTAV-MRÁZ CZ, s.r.o.</t>
  </si>
  <si>
    <t>0000114273</t>
  </si>
  <si>
    <t>EKOTEMP Sp. Z o.o.</t>
  </si>
  <si>
    <t>0000306370</t>
  </si>
  <si>
    <t>FERRMON SPOL.S R.O.</t>
  </si>
  <si>
    <t>0000105452</t>
  </si>
  <si>
    <t>Ladislav Vajda</t>
  </si>
  <si>
    <t>0000118675</t>
  </si>
  <si>
    <t>EUMEDICA s.r.o.</t>
  </si>
  <si>
    <t>0000116531</t>
  </si>
  <si>
    <t>Josef Štverka</t>
  </si>
  <si>
    <t>0000104083</t>
  </si>
  <si>
    <t>JIDREX S.R.O.</t>
  </si>
  <si>
    <t>0000116358</t>
  </si>
  <si>
    <t>PRO PIPE GMBH</t>
  </si>
  <si>
    <t>0000304733</t>
  </si>
  <si>
    <t>BIPEDIA s.r.o.</t>
  </si>
  <si>
    <t>0000117492</t>
  </si>
  <si>
    <t>Radim Slezák</t>
  </si>
  <si>
    <t>0000119055</t>
  </si>
  <si>
    <t>Jozef Panoc</t>
  </si>
  <si>
    <t>0000119956</t>
  </si>
  <si>
    <t>MUDr. Karel Kobierski</t>
  </si>
  <si>
    <t>0000108290</t>
  </si>
  <si>
    <t>HOFR správa nemovitostí, s.r.o.</t>
  </si>
  <si>
    <t>0000112679</t>
  </si>
  <si>
    <t>OSB Logistika s.r.o.</t>
  </si>
  <si>
    <t>0000119226</t>
  </si>
  <si>
    <t>Tomáš Procházka</t>
  </si>
  <si>
    <t>0000115382</t>
  </si>
  <si>
    <t>NEUREX LG s.r.o.</t>
  </si>
  <si>
    <t>0000118640</t>
  </si>
  <si>
    <t>D.A.L. CZECH, s.r.o.</t>
  </si>
  <si>
    <t>0000118872</t>
  </si>
  <si>
    <t>IPS GROUP B.V.</t>
  </si>
  <si>
    <t>0000304400</t>
  </si>
  <si>
    <t>REMET TECHNIK s.r.o.</t>
  </si>
  <si>
    <t>0000119284</t>
  </si>
  <si>
    <t>Vantage Towers  s.r.o.</t>
  </si>
  <si>
    <t>0000119717</t>
  </si>
  <si>
    <t>MV STAVBY  VJAČKA  s.r.o</t>
  </si>
  <si>
    <t>0000119360</t>
  </si>
  <si>
    <t>Calumite s.r.o.</t>
  </si>
  <si>
    <t>0000104420</t>
  </si>
  <si>
    <t>DRUMONTÁŽ, výrobní družstvo</t>
  </si>
  <si>
    <t>0000101513</t>
  </si>
  <si>
    <t>JAN SUCHOMEL</t>
  </si>
  <si>
    <t>0000118798</t>
  </si>
  <si>
    <t>PRZEDSIEBIORSTWO BUDOWY PIECOW</t>
  </si>
  <si>
    <t>0000305408</t>
  </si>
  <si>
    <t>MAZARONE - OD, s.r.o.</t>
  </si>
  <si>
    <t>0000119623</t>
  </si>
  <si>
    <t>RV Styl s.r.o.</t>
  </si>
  <si>
    <t>0000116474</t>
  </si>
  <si>
    <t>Věra Kalandrová</t>
  </si>
  <si>
    <t>0000119604</t>
  </si>
  <si>
    <t>PMP praktický lékař s.r.o.</t>
  </si>
  <si>
    <t>0000118265</t>
  </si>
  <si>
    <t>Železnice Peštál s.r.o.</t>
  </si>
  <si>
    <t>0000119748</t>
  </si>
  <si>
    <t>Zdeněk Kázmér</t>
  </si>
  <si>
    <t>0000106142</t>
  </si>
  <si>
    <t>Stavby Škrobánek s.r.o.</t>
  </si>
  <si>
    <t>0000118566</t>
  </si>
  <si>
    <t>ERANI CZ s.r.o.</t>
  </si>
  <si>
    <t>0000119938</t>
  </si>
  <si>
    <t>MUDr. Marta Urbánková</t>
  </si>
  <si>
    <t>0000111713</t>
  </si>
  <si>
    <t>Cadepaso s.r.o.</t>
  </si>
  <si>
    <t>0000119470</t>
  </si>
  <si>
    <t>TS Trango-Servis, s.r.o.</t>
  </si>
  <si>
    <t>0000119781</t>
  </si>
  <si>
    <t>MUDr. Vlasta Maráková</t>
  </si>
  <si>
    <t>0000108807</t>
  </si>
  <si>
    <t>MAPO odborné ambulance s.r.o.</t>
  </si>
  <si>
    <t>0000119895</t>
  </si>
  <si>
    <t>Jiří Pohl - ÚSPO</t>
  </si>
  <si>
    <t>0000102683</t>
  </si>
  <si>
    <t>Lubomír Jochman</t>
  </si>
  <si>
    <t>0000118673</t>
  </si>
  <si>
    <t>AC plus s.r.o.</t>
  </si>
  <si>
    <t>0000114536</t>
  </si>
  <si>
    <t>CVG METAL s.r.o.</t>
  </si>
  <si>
    <t>0000117790</t>
  </si>
  <si>
    <t>DR CONSTRUCTION s.r.o.</t>
  </si>
  <si>
    <t>0000118550</t>
  </si>
  <si>
    <t>Prilezitost pro kazdEho, s.r.o.</t>
  </si>
  <si>
    <t>0000119070</t>
  </si>
  <si>
    <t>ABC STEEL, S.R.O.</t>
  </si>
  <si>
    <t>0000116821</t>
  </si>
  <si>
    <t>REKVAL,</t>
  </si>
  <si>
    <t>0000115890</t>
  </si>
  <si>
    <t>Ing. Miroslav Rabas-KERA</t>
  </si>
  <si>
    <t>0000115187</t>
  </si>
  <si>
    <t>Radka Perchalová</t>
  </si>
  <si>
    <t>0000113515</t>
  </si>
  <si>
    <t>Dušan Korman</t>
  </si>
  <si>
    <t>0000119345</t>
  </si>
  <si>
    <t>REMET, spol s r. o.</t>
  </si>
  <si>
    <t>0000100953</t>
  </si>
  <si>
    <t>REFRASERVIS s.r.o.</t>
  </si>
  <si>
    <t>0000115843</t>
  </si>
  <si>
    <t>TROJICE, spol. s r.o.</t>
  </si>
  <si>
    <t>0000108521</t>
  </si>
  <si>
    <t>MUDr. HÁJKOVÁ, s.r.o.</t>
  </si>
  <si>
    <t>0000116064</t>
  </si>
  <si>
    <t>KOMA - Industry  s.r.o.</t>
  </si>
  <si>
    <t>0000110307</t>
  </si>
  <si>
    <t>AHW ROHRHANDEL GMBH</t>
  </si>
  <si>
    <t>0000304130</t>
  </si>
  <si>
    <t>MUDr. Renata Týnová</t>
  </si>
  <si>
    <t>0000117521</t>
  </si>
  <si>
    <t>FRESO, spol. s r.o.</t>
  </si>
  <si>
    <t>0000105934</t>
  </si>
  <si>
    <t>T-Mobile Czech Republic a.s.</t>
  </si>
  <si>
    <t>0000110361</t>
  </si>
  <si>
    <t>HolisticMed s.r.o.</t>
  </si>
  <si>
    <t>0000119133</t>
  </si>
  <si>
    <t>Blahodent s.r.o.</t>
  </si>
  <si>
    <t>0000119158</t>
  </si>
  <si>
    <t>Salzgitter Mannesmann</t>
  </si>
  <si>
    <t>0000300265</t>
  </si>
  <si>
    <t>Správa železničnI dopravní cesty,</t>
  </si>
  <si>
    <t>0000114886</t>
  </si>
  <si>
    <t>ZENNER - HANDELSKONTOR</t>
  </si>
  <si>
    <t>0000306706</t>
  </si>
  <si>
    <t>Martin Vicherek</t>
  </si>
  <si>
    <t>0000119642</t>
  </si>
  <si>
    <t>BA-DY EFEKT spol.s r.o.</t>
  </si>
  <si>
    <t>0000112238</t>
  </si>
  <si>
    <t>RH STAHL-VERTRIEBS GMBH</t>
  </si>
  <si>
    <t>0000304475</t>
  </si>
  <si>
    <t>BMF zubní laboratoř, s.r.o.</t>
  </si>
  <si>
    <t>0000109574</t>
  </si>
  <si>
    <t>Povodí Odry,</t>
  </si>
  <si>
    <t>0000113117</t>
  </si>
  <si>
    <t>JSC ARCELORMITTAL TUBULAR PRODUCTS</t>
  </si>
  <si>
    <t>0000303640</t>
  </si>
  <si>
    <t>MUDR. Jiří Tabášek</t>
  </si>
  <si>
    <t>0000110008</t>
  </si>
  <si>
    <t>OTIS a.s.</t>
  </si>
  <si>
    <t>0000105296</t>
  </si>
  <si>
    <t>BEFIN Ostrava</t>
  </si>
  <si>
    <t>0000113160</t>
  </si>
  <si>
    <t>RIFAMM D.O.O.</t>
  </si>
  <si>
    <t>0000305007</t>
  </si>
  <si>
    <t>OPAMETAL s.r.o.</t>
  </si>
  <si>
    <t>0000115972</t>
  </si>
  <si>
    <t>HUTNÍ PROJEKT Frýdek-Místek a.s.</t>
  </si>
  <si>
    <t>0000106262</t>
  </si>
  <si>
    <t>Kamil Mokrý s.r.o.</t>
  </si>
  <si>
    <t>0000118545</t>
  </si>
  <si>
    <t>Pavel Charbuský</t>
  </si>
  <si>
    <t>0000119419</t>
  </si>
  <si>
    <t>DASEGYN s.r.o.</t>
  </si>
  <si>
    <t>0000118674</t>
  </si>
  <si>
    <t>HOLUB zámečnictví s.r.o.</t>
  </si>
  <si>
    <t>0000117140</t>
  </si>
  <si>
    <t>APICOR PLUS s.r.o.</t>
  </si>
  <si>
    <t>0000119898</t>
  </si>
  <si>
    <t>Steelage Czech Republic s.r.o.</t>
  </si>
  <si>
    <t>0000118817</t>
  </si>
  <si>
    <t>Ján Minár</t>
  </si>
  <si>
    <t>0000109631</t>
  </si>
  <si>
    <t>Oční ambulance Ostrava</t>
  </si>
  <si>
    <t>0000117571</t>
  </si>
  <si>
    <t>WAFAREX, s.r.o.</t>
  </si>
  <si>
    <t>0000119064</t>
  </si>
  <si>
    <t>MUDr. Martina Lacinová</t>
  </si>
  <si>
    <t>0000116864</t>
  </si>
  <si>
    <t>MUDr. Jitřenka Šuralová</t>
  </si>
  <si>
    <t>0000115481</t>
  </si>
  <si>
    <t>Roman Filipek</t>
  </si>
  <si>
    <t>0000118513</t>
  </si>
  <si>
    <t>DELIKOMAT s.r.o.</t>
  </si>
  <si>
    <t>0000110104</t>
  </si>
  <si>
    <t>Comac jobs s.r.o.</t>
  </si>
  <si>
    <t>0000119832</t>
  </si>
  <si>
    <t>Eurovia CS, a.s.</t>
  </si>
  <si>
    <t>0000106461</t>
  </si>
  <si>
    <t>FLYMEDICA, s.r.o.</t>
  </si>
  <si>
    <t>0000117495</t>
  </si>
  <si>
    <t>Manuvia DreamJob s.r.o.</t>
  </si>
  <si>
    <t>0000119884</t>
  </si>
  <si>
    <t>FrenTechnology s.r.o.</t>
  </si>
  <si>
    <t>0000119579</t>
  </si>
  <si>
    <t>BERTECO company s.r.o.</t>
  </si>
  <si>
    <t>0000119919</t>
  </si>
  <si>
    <t>Petr Lamich - Lama</t>
  </si>
  <si>
    <t>0000104233</t>
  </si>
  <si>
    <t>Camaro Metall AG</t>
  </si>
  <si>
    <t>0000307206</t>
  </si>
  <si>
    <t>Grafton Recruitment</t>
  </si>
  <si>
    <t>0000117523</t>
  </si>
  <si>
    <t>Jana Fulnečková</t>
  </si>
  <si>
    <t>0000118174</t>
  </si>
  <si>
    <t>0000119784</t>
  </si>
  <si>
    <t>REGESTA SPOLKA AKCYJNA</t>
  </si>
  <si>
    <t>0000304319</t>
  </si>
  <si>
    <t>asebal trading s. r. o.</t>
  </si>
  <si>
    <t>0000116628</t>
  </si>
  <si>
    <t>VERY GOODIES a.s.</t>
  </si>
  <si>
    <t>0000119933</t>
  </si>
  <si>
    <t>NAOMI s.r.o.</t>
  </si>
  <si>
    <t>0000114539</t>
  </si>
  <si>
    <t>TERRY - DENT, s.r.o.</t>
  </si>
  <si>
    <t>0000118741</t>
  </si>
  <si>
    <t>STEMED s.r.o.</t>
  </si>
  <si>
    <t>0000119315</t>
  </si>
  <si>
    <t>FORTE STEEL, s.r.o.</t>
  </si>
  <si>
    <t>0000115788</t>
  </si>
  <si>
    <t>Neubox CZ s.r.o.</t>
  </si>
  <si>
    <t>0000119640</t>
  </si>
  <si>
    <t>Československá obchodní banka a.s.</t>
  </si>
  <si>
    <t>0000111694</t>
  </si>
  <si>
    <t>UHELNÉ SKLADY - FRYMOS, spol. s r.o</t>
  </si>
  <si>
    <t>0000117646</t>
  </si>
  <si>
    <t>TopCNC s.r.o.</t>
  </si>
  <si>
    <t>0000118601</t>
  </si>
  <si>
    <t>Bytové družstvo</t>
  </si>
  <si>
    <t>0000118626</t>
  </si>
  <si>
    <t>SVJ Lískovecká 221</t>
  </si>
  <si>
    <t>0000119808</t>
  </si>
  <si>
    <t>BAVAMEX SCRAP s.r.o.</t>
  </si>
  <si>
    <t>0000119385</t>
  </si>
  <si>
    <t>HOMOLA a.s.</t>
  </si>
  <si>
    <t>0000115135</t>
  </si>
  <si>
    <t>MUDr. RAČICKÁ s.r.o.</t>
  </si>
  <si>
    <t>0000116874</t>
  </si>
  <si>
    <t>POLSKA CERAMIKA OGNIOTRWAŁA SERWIS</t>
  </si>
  <si>
    <t>0000306356</t>
  </si>
  <si>
    <t>HOJCZAK - TRANS HOJCZAK RAFAL</t>
  </si>
  <si>
    <t>0000307209</t>
  </si>
  <si>
    <t>SAS 4 FINISH s.r.o.</t>
  </si>
  <si>
    <t>0000119057</t>
  </si>
  <si>
    <t>WABOMED s.r.o.</t>
  </si>
  <si>
    <t>0000117305</t>
  </si>
  <si>
    <t>EUROBIT-čerpací stanice s.r.o.</t>
  </si>
  <si>
    <t>0000118456</t>
  </si>
  <si>
    <t>KDM TRANSPORT SP. z o.o.</t>
  </si>
  <si>
    <t>0000306991</t>
  </si>
  <si>
    <t>TRANSCARE INTERNATIONALE SPEDITION</t>
  </si>
  <si>
    <t>0000110533</t>
  </si>
  <si>
    <t>Dopravní podnik Ostrava a.s.</t>
  </si>
  <si>
    <t>0000109783</t>
  </si>
  <si>
    <t>AUTO-TRANSPORT</t>
  </si>
  <si>
    <t>0000304320</t>
  </si>
  <si>
    <t>První Signální, a.s.</t>
  </si>
  <si>
    <t>0000112796</t>
  </si>
  <si>
    <t>SACHS TRANS INTERNATIONAL Sp. z o.o</t>
  </si>
  <si>
    <t>0000304321</t>
  </si>
  <si>
    <t>THX LOGISTYKA Sp. z o.o.</t>
  </si>
  <si>
    <t>0000307068</t>
  </si>
  <si>
    <t>VASCO BOHEMIA SP. Z O.O.</t>
  </si>
  <si>
    <t>0000304702</t>
  </si>
  <si>
    <t>Strední skola technická a dopravní</t>
  </si>
  <si>
    <t>0000103098</t>
  </si>
  <si>
    <t>Frigokov - spol. s r.o.</t>
  </si>
  <si>
    <t>0000107799</t>
  </si>
  <si>
    <t>RFF ROHR FLANSCH FITTING HANDELS</t>
  </si>
  <si>
    <t>0000306374</t>
  </si>
  <si>
    <t>HANSEATIC LOGISTIC s.r.o.</t>
  </si>
  <si>
    <t>0000119678</t>
  </si>
  <si>
    <t>G.T.O. INVEST s.r.o.</t>
  </si>
  <si>
    <t>0000117804</t>
  </si>
  <si>
    <t>KPR STAVBY s.r.o.</t>
  </si>
  <si>
    <t>0000119144</t>
  </si>
  <si>
    <t>AUTO TRANSPORT ROGALSCY</t>
  </si>
  <si>
    <t>0000305421</t>
  </si>
  <si>
    <t>Jaroslav Křiva</t>
  </si>
  <si>
    <t>0000103142</t>
  </si>
  <si>
    <t>Rudolf Ficek</t>
  </si>
  <si>
    <t>0000109583</t>
  </si>
  <si>
    <t>MUDr.Jan Pavlas</t>
  </si>
  <si>
    <t>0000110436</t>
  </si>
  <si>
    <t>KONSORCJUM STALI S.A.</t>
  </si>
  <si>
    <t>0000303361</t>
  </si>
  <si>
    <t>Schüler &amp; Schüler, a.s.</t>
  </si>
  <si>
    <t>0000119596</t>
  </si>
  <si>
    <t>DPM INDUSTRY Sp. z o.o.</t>
  </si>
  <si>
    <t>0000305005</t>
  </si>
  <si>
    <t>ZMLJ INZENIRING IN MARKETING D.O.O.</t>
  </si>
  <si>
    <t>0000306216</t>
  </si>
  <si>
    <t>ČD Cargo, a.s.</t>
  </si>
  <si>
    <t>0000117134</t>
  </si>
  <si>
    <t>NORDWEST HANDEL AG</t>
  </si>
  <si>
    <t>0000303042</t>
  </si>
  <si>
    <t>Kováč - labor s.r.o.</t>
  </si>
  <si>
    <t>0000118951</t>
  </si>
  <si>
    <t>BK Klasik z.s.</t>
  </si>
  <si>
    <t>0000119768</t>
  </si>
  <si>
    <t>ŽH holding s.r.o.</t>
  </si>
  <si>
    <t>0000114303</t>
  </si>
  <si>
    <t>STAVMONT-sanace staveb</t>
  </si>
  <si>
    <t>0000119424</t>
  </si>
  <si>
    <t>KOVINTRADE D.D. CELJE</t>
  </si>
  <si>
    <t>0000305738</t>
  </si>
  <si>
    <t>Bc. Radek Haladěj</t>
  </si>
  <si>
    <t>0000119888</t>
  </si>
  <si>
    <t>LA METALNASTRO SRL</t>
  </si>
  <si>
    <t>0000306625</t>
  </si>
  <si>
    <t>Marek Cvitanovič</t>
  </si>
  <si>
    <t>0000114849</t>
  </si>
  <si>
    <t>YUROPE STEEL A/S</t>
  </si>
  <si>
    <t>0000304008</t>
  </si>
  <si>
    <t>LEVAN CZ s.r.o.</t>
  </si>
  <si>
    <t>0000116781</t>
  </si>
  <si>
    <t>Systemtube CZ, s.r.o.</t>
  </si>
  <si>
    <t>0000119072</t>
  </si>
  <si>
    <t>PELHAN - STEEL s.r.o</t>
  </si>
  <si>
    <t>0000119102</t>
  </si>
  <si>
    <t>FIRESTA-FISER, REKONSTRUKCE STAVB</t>
  </si>
  <si>
    <t>0000104484</t>
  </si>
  <si>
    <t>Aperam Stainless Service &amp; Solution</t>
  </si>
  <si>
    <t>0000117482</t>
  </si>
  <si>
    <t>M &amp; M reality holding a.s.</t>
  </si>
  <si>
    <t>0000119273</t>
  </si>
  <si>
    <t>AS ONNINEN</t>
  </si>
  <si>
    <t>0000303362</t>
  </si>
  <si>
    <t>Miroslav Šmahlík</t>
  </si>
  <si>
    <t>0000119775</t>
  </si>
  <si>
    <t>Montan Stal Sp. z o. o.</t>
  </si>
  <si>
    <t>0000301253</t>
  </si>
  <si>
    <t>EUROBRAS Piping</t>
  </si>
  <si>
    <t>0000305052</t>
  </si>
  <si>
    <t>KÜTTNER HuDe GmbH</t>
  </si>
  <si>
    <t>0000305661</t>
  </si>
  <si>
    <t>NBS Invest,a.s.</t>
  </si>
  <si>
    <t>0000111120</t>
  </si>
  <si>
    <t>Thi Mo Bui</t>
  </si>
  <si>
    <t>0000119862</t>
  </si>
  <si>
    <t>Tomáš Staníček</t>
  </si>
  <si>
    <t>0000119093</t>
  </si>
  <si>
    <t>Kloeckner Metals Germany GmbH</t>
  </si>
  <si>
    <t>0000304551</t>
  </si>
  <si>
    <t>M.HOLIENKA s.r.o.</t>
  </si>
  <si>
    <t>0000118744</t>
  </si>
  <si>
    <t>PRAGOMETAL recycling s.r.o.</t>
  </si>
  <si>
    <t>0000113639</t>
  </si>
  <si>
    <t>NCO OSTRAVA s.r.o.</t>
  </si>
  <si>
    <t>0000118889</t>
  </si>
  <si>
    <t>KAMARO EXPORT IMPORT</t>
  </si>
  <si>
    <t>0000105734</t>
  </si>
  <si>
    <t>JSC ONNINEN</t>
  </si>
  <si>
    <t>0000302483</t>
  </si>
  <si>
    <t>R.W. CONSULTING WRZOS ROBERT</t>
  </si>
  <si>
    <t>0000305533</t>
  </si>
  <si>
    <t>CONTCZECH s.r.o.</t>
  </si>
  <si>
    <t>0000119631</t>
  </si>
  <si>
    <t>Martin Müller</t>
  </si>
  <si>
    <t>0000119913</t>
  </si>
  <si>
    <t>Dušan Hrbáček</t>
  </si>
  <si>
    <t>0000119620</t>
  </si>
  <si>
    <t>Universal Eisen und Stahl GmbH</t>
  </si>
  <si>
    <t>0000306936</t>
  </si>
  <si>
    <t>Jolliffe-Hepburn GmbH</t>
  </si>
  <si>
    <t>0000307315</t>
  </si>
  <si>
    <t>Ing.Martin Slezák</t>
  </si>
  <si>
    <t>0000116150</t>
  </si>
  <si>
    <t>LENOX INDUSTRY a.s.</t>
  </si>
  <si>
    <t>0000119627</t>
  </si>
  <si>
    <t>FERROFLEX AG</t>
  </si>
  <si>
    <t>0000305841</t>
  </si>
  <si>
    <t>Adolf Chalcař</t>
  </si>
  <si>
    <t>0000103123</t>
  </si>
  <si>
    <t>BUHLMANN FRANCE S.A.S</t>
  </si>
  <si>
    <t>0000304951</t>
  </si>
  <si>
    <t>Atlas Stahl GmbH</t>
  </si>
  <si>
    <t>0000305791</t>
  </si>
  <si>
    <t>Liberty Distribution Ostrava s.r.o.</t>
  </si>
  <si>
    <t>0000117432</t>
  </si>
  <si>
    <t>Radek Jelínek</t>
  </si>
  <si>
    <t>0000103869</t>
  </si>
  <si>
    <t>LLC «SVYATO-ILLINSKYI MACHINE WORKS</t>
  </si>
  <si>
    <t>0000306343</t>
  </si>
  <si>
    <t>synlab czech s.r.o.</t>
  </si>
  <si>
    <t>0000119661</t>
  </si>
  <si>
    <t>CUNADO S.A.</t>
  </si>
  <si>
    <t>0000301793</t>
  </si>
  <si>
    <t>Šárka Topiářová</t>
  </si>
  <si>
    <t>0000119015</t>
  </si>
  <si>
    <t>AS ROBINET</t>
  </si>
  <si>
    <t>0000304368</t>
  </si>
  <si>
    <t>innogy Energie, s.r.o</t>
  </si>
  <si>
    <t>0000115457</t>
  </si>
  <si>
    <t>BSS Röhren Gesellschaft mbH</t>
  </si>
  <si>
    <t>0000306827</t>
  </si>
  <si>
    <t>JARÝ s.r.o.</t>
  </si>
  <si>
    <t>0000119033</t>
  </si>
  <si>
    <t>PIRAMIS KFT</t>
  </si>
  <si>
    <t>0000301776</t>
  </si>
  <si>
    <t>H&amp;H MEDICA s.r.o.</t>
  </si>
  <si>
    <t>0000119021</t>
  </si>
  <si>
    <t>BOWIM S.A.</t>
  </si>
  <si>
    <t>0000302036</t>
  </si>
  <si>
    <t>0000305743</t>
  </si>
  <si>
    <t>SARA SRL</t>
  </si>
  <si>
    <t>0000306575</t>
  </si>
  <si>
    <t>HEMAT TRADE OSTRAVA, A.S.</t>
  </si>
  <si>
    <t>0000114498</t>
  </si>
  <si>
    <t>HTI Bär &amp; Ollenroth KG</t>
  </si>
  <si>
    <t>0000305436</t>
  </si>
  <si>
    <t>ArcelorMittal Stahlhandel GmbH</t>
  </si>
  <si>
    <t>0000302571</t>
  </si>
  <si>
    <t>BOHEMIA ART,SPOL. S R.O.</t>
  </si>
  <si>
    <t>0000101679</t>
  </si>
  <si>
    <t>ODS BV</t>
  </si>
  <si>
    <t>0000301177</t>
  </si>
  <si>
    <t>BVBA DYLAN BELGIE</t>
  </si>
  <si>
    <t>0000306698</t>
  </si>
  <si>
    <t>CHEMCOMEX, a.s.</t>
  </si>
  <si>
    <t>0000306646</t>
  </si>
  <si>
    <t>SALZGITTER MANNESMANN</t>
  </si>
  <si>
    <t>0000305881</t>
  </si>
  <si>
    <t>TESKO STEEL SP.Z O.O.</t>
  </si>
  <si>
    <t>0000304637</t>
  </si>
  <si>
    <t>JEAN WAUTERS S.A.</t>
  </si>
  <si>
    <t>0000305939</t>
  </si>
  <si>
    <t>ČEZ ESCO, a.s.</t>
  </si>
  <si>
    <t>0000119421</t>
  </si>
  <si>
    <t>EWALS CARGO CARE spol. s r.o</t>
  </si>
  <si>
    <t>0000118134</t>
  </si>
  <si>
    <t>HDL Automation s.r.o.</t>
  </si>
  <si>
    <t>0000119246</t>
  </si>
  <si>
    <t>0000100030</t>
  </si>
  <si>
    <t>KOENIGCTA SP. Z O.O.</t>
  </si>
  <si>
    <t>0000304752</t>
  </si>
  <si>
    <t>ZDROJ Frystacký</t>
  </si>
  <si>
    <t>0000114686</t>
  </si>
  <si>
    <t>BEPRO BLECH UND PROFILSTAHL</t>
  </si>
  <si>
    <t>0000302758</t>
  </si>
  <si>
    <t>Mechel Service Stahlhandel</t>
  </si>
  <si>
    <t>0000107413</t>
  </si>
  <si>
    <t>Eko-recycling s. r. o.</t>
  </si>
  <si>
    <t>0000202139</t>
  </si>
  <si>
    <t>Mostostal Chojnice Sp. z o.o.</t>
  </si>
  <si>
    <t>0000306762</t>
  </si>
  <si>
    <t>0000302537</t>
  </si>
  <si>
    <t>KONIG FRANKSTAHL SRL</t>
  </si>
  <si>
    <t>0000305455</t>
  </si>
  <si>
    <t>LFF BRISBANE PTY LTD</t>
  </si>
  <si>
    <t>0000305113</t>
  </si>
  <si>
    <t>MIK-STAL Sp. z o.o.</t>
  </si>
  <si>
    <t>0000306803</t>
  </si>
  <si>
    <t>ARCELORMITTAL REFRACTORIES SP.</t>
  </si>
  <si>
    <t>0000302161</t>
  </si>
  <si>
    <t>SEPKON CELIK DIS TICARET A.S.</t>
  </si>
  <si>
    <t>0000307300</t>
  </si>
  <si>
    <t>BONATRANS GROUP a.s.</t>
  </si>
  <si>
    <t>0000116880</t>
  </si>
  <si>
    <t>F.HACKLANDER GmbH</t>
  </si>
  <si>
    <t>0000303414</t>
  </si>
  <si>
    <t>PAM pipes and more GmbH</t>
  </si>
  <si>
    <t>0000306922</t>
  </si>
  <si>
    <t>PHU TOSIA Knop Marek</t>
  </si>
  <si>
    <t>0000306640</t>
  </si>
  <si>
    <t>Stemcor Flachstahl GmbH</t>
  </si>
  <si>
    <t>0000307394</t>
  </si>
  <si>
    <t>ARCELORMITTAL INTERN. LUXEMBOURG SA</t>
  </si>
  <si>
    <t>0000305901</t>
  </si>
  <si>
    <t>ING.JAROSLAV TESAR</t>
  </si>
  <si>
    <t>0000113178</t>
  </si>
  <si>
    <t>ME-ADS PETROL VE JEOTERMAL SAHALARI</t>
  </si>
  <si>
    <t>0000307427</t>
  </si>
  <si>
    <t>UCED Vítkovice a.s.</t>
  </si>
  <si>
    <t>0000119756</t>
  </si>
  <si>
    <t>HOBERG &amp; DRIESCH GMBH &amp; CO. KG</t>
  </si>
  <si>
    <t>0000304545</t>
  </si>
  <si>
    <t>AL KHALEEL BUILDING MATERIALS</t>
  </si>
  <si>
    <t>0000306567</t>
  </si>
  <si>
    <t>BROSSETTE</t>
  </si>
  <si>
    <t>0000303890</t>
  </si>
  <si>
    <t>ARCELORMITTAL DISTRIBUTION SOLUTION</t>
  </si>
  <si>
    <t>0000304102</t>
  </si>
  <si>
    <t>ARCELORMITTAL FLAT CARBON EUROPE SA</t>
  </si>
  <si>
    <t>0000303163</t>
  </si>
  <si>
    <t>MEILLER GmbH</t>
  </si>
  <si>
    <t>0000303652</t>
  </si>
  <si>
    <t>JLX International FZE</t>
  </si>
  <si>
    <t>0000307280</t>
  </si>
  <si>
    <t>RHENUS PORT LOGISTICS SP. Z O.O.</t>
  </si>
  <si>
    <t>0000305206</t>
  </si>
  <si>
    <t>KSH Steel Sp. z o.o.</t>
  </si>
  <si>
    <t>0000306187</t>
  </si>
  <si>
    <t>SOGEFI SUSPENSIONS</t>
  </si>
  <si>
    <t>0000305568</t>
  </si>
  <si>
    <t>ANDERCORE GmbH</t>
  </si>
  <si>
    <t>0000307271</t>
  </si>
  <si>
    <t>0000305883</t>
  </si>
  <si>
    <t>Total</t>
  </si>
  <si>
    <t>zůstává na nominále s ohledem na charakter položky</t>
  </si>
  <si>
    <t>Půjčky zaměstnancům - dlouhodobé, Imaterialita a proto ponecháno na nominále</t>
  </si>
  <si>
    <t>Dohadná položka na alokaci zisku za období 3/2022 + 3/2023 + 1/2024 (z komanditní společnosti Liberty Commercial CZ, dle dostupných účetních výkazů bylo zjištěno, že společnost tvoří každoročně zisk) -&gt; necháno na nominále</t>
  </si>
  <si>
    <t>Imaterialita a ponecháno na nominále</t>
  </si>
  <si>
    <t>Nelze ověřit bonitu dlužníka, dle bonity by se pohybovalo v intervalu 0 - 100 % brutto hodnoty</t>
  </si>
  <si>
    <t>Pohledávka zejména z titulu zaplacených kaucí (platba dodavatelům: Teckcoal + poskytovatelé energií). Nelze pžesně ověřit bonitu těchto pohledávek, dle bonity by se pohybovalo v intervalu 0 - 100 % brutto hodnoty</t>
  </si>
  <si>
    <t>Valuation of Liberty Ostrava a.s.</t>
  </si>
  <si>
    <t>Basis for valuation:</t>
  </si>
  <si>
    <t>1) Revaluation of Individual Assets</t>
  </si>
  <si>
    <t>Item</t>
  </si>
  <si>
    <t>Correction</t>
  </si>
  <si>
    <t>Book value</t>
  </si>
  <si>
    <t>ASSETS TOTAL</t>
  </si>
  <si>
    <t>L/T Assets</t>
  </si>
  <si>
    <t>L/T Financial Assets</t>
  </si>
  <si>
    <t>Current Assets</t>
  </si>
  <si>
    <t>Inventories</t>
  </si>
  <si>
    <t>Receivables</t>
  </si>
  <si>
    <t>Cash and Cash Equivalents</t>
  </si>
  <si>
    <t>Accruals</t>
  </si>
  <si>
    <t>Off Balance Sheet Items</t>
  </si>
  <si>
    <t>2) Revaluation of Individual Liabilities</t>
  </si>
  <si>
    <t>Book Value</t>
  </si>
  <si>
    <t>Market Value</t>
  </si>
  <si>
    <t>Maximum Value</t>
  </si>
  <si>
    <t>LIABILITIES TOTAL</t>
  </si>
  <si>
    <t>Liabilities</t>
  </si>
  <si>
    <t>Reserves</t>
  </si>
  <si>
    <t>L/T Liabilities</t>
  </si>
  <si>
    <t>S/T Liabilities</t>
  </si>
  <si>
    <t>Assets</t>
  </si>
  <si>
    <t>4) Final conclusion</t>
  </si>
  <si>
    <t>Katastrální území</t>
  </si>
  <si>
    <t>Hodnota</t>
  </si>
  <si>
    <t>Typ nemovitosti pro naše ocenění</t>
  </si>
  <si>
    <t>Bartovice</t>
  </si>
  <si>
    <t>Areál</t>
  </si>
  <si>
    <t>Horní Datyně</t>
  </si>
  <si>
    <t>Mariánské Hory</t>
  </si>
  <si>
    <t>Slezská Ostrava</t>
  </si>
  <si>
    <t>Zeleň městská</t>
  </si>
  <si>
    <t>Zeleň N</t>
  </si>
  <si>
    <t>Stavební pozemek</t>
  </si>
  <si>
    <t>Ostatní</t>
  </si>
  <si>
    <t>Byt</t>
  </si>
  <si>
    <t>Halda</t>
  </si>
  <si>
    <t>Rodinný dům - horší stav</t>
  </si>
  <si>
    <t>Frýdek</t>
  </si>
  <si>
    <t>Hrabůvka</t>
  </si>
  <si>
    <t>Moravská Ostrava</t>
  </si>
  <si>
    <t>Dům mládeže</t>
  </si>
  <si>
    <t>Třebovice ve Slezsku</t>
  </si>
  <si>
    <t>CELKEM</t>
  </si>
  <si>
    <t>Lískovec u Frýdku Místku</t>
  </si>
  <si>
    <t>Kružberk</t>
  </si>
  <si>
    <t>Poruba + Poruba - Sever</t>
  </si>
  <si>
    <t>Vítkovice</t>
  </si>
  <si>
    <t>Havířov - město</t>
  </si>
  <si>
    <t>Kunčice nad Ostravicí</t>
  </si>
  <si>
    <t>Nusle</t>
  </si>
  <si>
    <t>Činžovní dům</t>
  </si>
  <si>
    <t>Vratimov</t>
  </si>
  <si>
    <t>Horní Bludovice</t>
  </si>
  <si>
    <t>Kunčičky</t>
  </si>
  <si>
    <t>Radvanice</t>
  </si>
  <si>
    <t>Výškovice + Zábřeh nad Odrou</t>
  </si>
  <si>
    <t>Nemovité věci (minimum)</t>
  </si>
  <si>
    <t>Nemovité věci (maximum)</t>
  </si>
  <si>
    <t>Hodnoty v tis. Kč</t>
  </si>
  <si>
    <t>Amounts in ths CZK</t>
  </si>
  <si>
    <t>Vlastní kapitál/ Čistý obchodní majetek</t>
  </si>
  <si>
    <t>Comments</t>
  </si>
  <si>
    <t>nemateriální, zůstává na nominální hodnotě</t>
  </si>
  <si>
    <t>Intangible assets</t>
  </si>
  <si>
    <t>Tangible assets</t>
  </si>
  <si>
    <t>Intangible Assets</t>
  </si>
  <si>
    <t>Tangible Assets</t>
  </si>
  <si>
    <t>The book value of intangible assets is imaterial, their value is left at the level of nominal book value.</t>
  </si>
  <si>
    <t>Immaterial, value at the level of nominal book value.</t>
  </si>
  <si>
    <t>See:</t>
  </si>
  <si>
    <t>ponecháno na nominální hodnotě, vzhledem k tomu, že hodnota poskytnutých záloh na zásoby by měla odpovídat hodnotě budoucích zásob</t>
  </si>
  <si>
    <t>Níže jsou přeceněné jednotlivé dceřinné společnosti na základě posledních dostupných dat z obchodního rejstříku pomocí násobitelů</t>
  </si>
  <si>
    <t>3) Výsledná hodnota společnosti Liberty Ostrava a.s. (v tis. Kč)</t>
  </si>
  <si>
    <t>Nominal value considering the nature of the item (acquisition of assets at market value)</t>
  </si>
  <si>
    <t>Hodnota zbytku DHM z  celkové hodnoty z rozvahy</t>
  </si>
  <si>
    <t>Konzervativní varianta výpočtu</t>
  </si>
  <si>
    <t>Deatilní informace k přecenění jednotlivých položek majetku jsou dostupné na následujícím listu:</t>
  </si>
  <si>
    <t>Dohady - služba poskytnuta/ výrobek prodán (faktura nebyla vystavena) 116 mil. Kč + dohady na úroky z poskytnutých půjček ve skupině ve výši 629 mil. Kč -&gt; necháno na nominále</t>
  </si>
  <si>
    <t>Conservative approach</t>
  </si>
  <si>
    <t>Correction coeficient of 0,6 applied on brutto book value (considering age of the inventory, a certain amount of defective items, price differences in the event of a sale)</t>
  </si>
  <si>
    <t>Nominal value (value of advances provided for inventories should correspond to the value of future inventories)</t>
  </si>
  <si>
    <t>viz list Pohledávky, skupinové ocenění, rozdělení do kategorií dle doby po splatnosti</t>
  </si>
  <si>
    <t>Revalued according to the creditworthiness of the debtors; (if the creditworthiness of the debtor cannot be verified, then left at 0)</t>
  </si>
  <si>
    <t>Nominal value</t>
  </si>
  <si>
    <t>Immaterial, nominal value</t>
  </si>
  <si>
    <t>Výsledkem je tržní hodnota jednotlivých položek k datu ocenění. V případě konkurzu/likvidace, respektive odprodeji majetku, je třeba kalkulovat s dalšími náklady (například: správa a údržba do doby realizace prodeje majetku, náklady v souvislosti s realizací prodeje, odměna insolvenčního správce, náklady na ukončení výroby/provozu aj.), což dle zkušeností zpravidla bývá snížení hodnoty o cca 30 % v případě, že doba odprodeje bude trvat 1 až 2 roky.</t>
  </si>
  <si>
    <t>The result is the market value of individual items as of January 31, 2024. In the event of liquidation, or the sale of assets, additional costs must be taken into account (for example: administration and maintenance until the sale of the assets is realized, costs associated with the sale, remuneration of the insolvency administrator, costs of terminating production/operation, etc.). Based on experience, this typically results in a reduction of value by about 30% if the sale period lasts between 1 to 2 years.</t>
  </si>
  <si>
    <t>Intervalové rozpětí (±)</t>
  </si>
  <si>
    <t>Globální přecenění dle kategorizace na základě lhůty po splatnosti</t>
  </si>
  <si>
    <t>V posledním dostupném roce vykázaná ztráta -  proto zde není uvažován násobitel EV/EBITDA</t>
  </si>
  <si>
    <t>Financial assets (subsidiaries) were revalued using industry multipliers (MV/BV - market value/book value; P/S - price/sales; EV/EBITDA - enterprise value/EBITDA) ; in case of absence of financial statements, their value was left at the level of the book value of the share.</t>
  </si>
  <si>
    <r>
      <t xml:space="preserve">Valuation date: </t>
    </r>
    <r>
      <rPr>
        <b/>
        <sz val="10"/>
        <color theme="1"/>
        <rFont val="Calibri"/>
        <family val="2"/>
        <charset val="238"/>
      </rPr>
      <t>31. 1. 2024</t>
    </r>
  </si>
  <si>
    <r>
      <t xml:space="preserve">Valuation method: </t>
    </r>
    <r>
      <rPr>
        <b/>
        <sz val="10"/>
        <color theme="1"/>
        <rFont val="Calibri"/>
        <family val="2"/>
        <charset val="238"/>
      </rPr>
      <t>Asset-based approach</t>
    </r>
  </si>
  <si>
    <t>3) Final value of the company Liberty Ostrava a.s. (ths CZK)</t>
  </si>
  <si>
    <t>Value of Liberty Ostrava a.s. (asset-based approach)</t>
  </si>
  <si>
    <t>Pohledávka – Liberty Galati SA</t>
  </si>
  <si>
    <t>Pohledávka – Liberty Magona S.R.L.</t>
  </si>
  <si>
    <t>Pohledávka – LIBERTY STEEL CENTRAL EUROPE Kft.</t>
  </si>
  <si>
    <t>Celkem pohledávky s charakterem peněžního ekvivalentu</t>
  </si>
  <si>
    <t>Pohledávky splatné na požádání</t>
  </si>
  <si>
    <t>Poskytnuté půjčky</t>
  </si>
  <si>
    <t>Subjekt</t>
  </si>
  <si>
    <t>EUR</t>
  </si>
  <si>
    <t>FX</t>
  </si>
  <si>
    <t>CZK</t>
  </si>
  <si>
    <t>Liberty Finance Management Ltd</t>
  </si>
  <si>
    <t>Liberty Magona S.R.L.</t>
  </si>
  <si>
    <t>Liberty Dudelange Limited</t>
  </si>
  <si>
    <t>Liberty Liège-Dudelange (LU) S.A.</t>
  </si>
  <si>
    <t>Liberty Galati</t>
  </si>
  <si>
    <t>Kompenzace finančních nákladů</t>
  </si>
  <si>
    <t>Pohledávky za Liberty Finance Management Ltd</t>
  </si>
  <si>
    <t>Pohledávky z úroků z poskytnutých půjček/poskytnuté zálohy</t>
  </si>
  <si>
    <t>03511002 Pohledávky z úroků - Liberty Ostrava Limited</t>
  </si>
  <si>
    <t>03511003 Pohledávky z úroků - Liberty Finance Management Lt</t>
  </si>
  <si>
    <t>03511004 Pohledávky z úroků - Liberty Czestochowa</t>
  </si>
  <si>
    <t>03511006 Pohledávky z úroků - Liberty Magona</t>
  </si>
  <si>
    <t>03511007 Pohledávky z úroků - Liberty Steel Central Europe</t>
  </si>
  <si>
    <t>03511010 Pohledávky z úroků - Liberty Dudelange Ltd</t>
  </si>
  <si>
    <t>03511011 Pohledávky z úroků - Liberty Liege Dudelange (LU)</t>
  </si>
  <si>
    <t>03511013 Pohledávky z úroků - Liberty Galati</t>
  </si>
  <si>
    <t>Revaluation (ths CZK)</t>
  </si>
  <si>
    <t>Hodnota [v tis. Kč]</t>
  </si>
  <si>
    <t>Garance od společnosti Duna Furnace Dunai Vasmű Kft. (až do výše 65 mil. EUR)</t>
  </si>
  <si>
    <t>Pohledávka LFM s garancí od OneSteel Manufacturing Pty Limited (až do výše 24 mil. AUD)</t>
  </si>
  <si>
    <t>Ostatní pohledávky a garance celkem</t>
  </si>
  <si>
    <t>1 971 757</t>
  </si>
  <si>
    <t>Group valuation, categorized according to the period after due date.
Intercompany receivables:
1) On demand: Galati 649 mil CZK; Magona 141 mil CZK; LSCE 274 mil CZK
2) Guarantees: LFM/OneSteel 364,6 mil CZK; Duna Furnace 65 mil EUR/ 1 617,5 mil CZK</t>
  </si>
  <si>
    <t xml:space="preserve">viz list Ostatní: 1) On demand: Galati 649 mil CZK; Magona 141 mil CZK; LSCE 274 mil CZK
2) Guarantees: LFM/OneSteel 364,6 mil CZK; Duna Furnace 65 mil EUR/ 1 617,5 mil CZK
</t>
  </si>
  <si>
    <r>
      <t xml:space="preserve">Výsledná hodnota společnosti Liberty Ostrava a.s. stanovená majetkovou metodou substanční hodnoty (v konzervativní variantě), činí k datu 31. 1. 2024 celkem </t>
    </r>
    <r>
      <rPr>
        <b/>
        <sz val="10.5"/>
        <color theme="1"/>
        <rFont val="Calibri"/>
        <family val="2"/>
        <charset val="238"/>
      </rPr>
      <t>13 049 mil. Kč</t>
    </r>
    <r>
      <rPr>
        <sz val="10.5"/>
        <color theme="1"/>
        <rFont val="Calibri"/>
        <family val="2"/>
        <charset val="238"/>
      </rPr>
      <t xml:space="preserve">. </t>
    </r>
  </si>
  <si>
    <t>&gt;&gt;&gt; zohledňující povahu a objem tohoto specifického majetku, ne všechen majetek je plně funkční bez dodatečných nákladů na opravu</t>
  </si>
  <si>
    <t>Correction (volume, specific type, ecolog. dmg)</t>
  </si>
  <si>
    <t>correction 0,8</t>
  </si>
  <si>
    <t>Akviziční koeficient ve výši 0,7 - 0,8 dle typu zásob</t>
  </si>
  <si>
    <t>Due to the large number of tangible assets of the company, the valuation was performed in two steps: 
1. Items above the materiality level selected – materiality: items above 50 mil CZK. Items above materiality level were valued individually using amortization curves. Correction coeficient (0,5) applied to reflect i) volume of the items; ii) specific nature of the assets.
2. Items below materiality threshold were revalued at the same ratio as assets above materiality.</t>
  </si>
  <si>
    <t>Sporná bonita u LIBERTY CZĘSTOCHOWA SPÓŁKA Z, korekce na úrovni střední hodnoty (0,5)</t>
  </si>
  <si>
    <t>Market Value
(m EUR)</t>
  </si>
  <si>
    <t>m EUR</t>
  </si>
  <si>
    <r>
      <t xml:space="preserve">The final value of Liberty Ostrava a.s., determined by the asset-based method of substantive value (in the conservative variant), amounts to a total of </t>
    </r>
    <r>
      <rPr>
        <b/>
        <sz val="10.5"/>
        <color theme="1"/>
        <rFont val="Calibri"/>
        <family val="2"/>
        <charset val="238"/>
      </rPr>
      <t>2 456 million CZK (98,7 mil EUR)</t>
    </r>
    <r>
      <rPr>
        <sz val="10.5"/>
        <color theme="1"/>
        <rFont val="Calibri"/>
        <family val="2"/>
        <charset val="238"/>
      </rPr>
      <t xml:space="preserve"> as of January 31,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</si>
</sst>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quot;Kč&quot;* #,##0.00_);_(&quot;Kč&quot;* \(#,##0.00\);_(&quot;Kč&quot;* &quot;-&quot;??_);_(@_)"/>
    <numFmt numFmtId="165" formatCode="_(* #,##0.00_);_(* \(#,##0.00\);_(* &quot;-&quot;??_);_(@_)"/>
    <numFmt numFmtId="166" formatCode="0.0%"/>
    <numFmt numFmtId="167" formatCode="0.0"/>
    <numFmt numFmtId="168" formatCode="#,##0.0"/>
    <numFmt numFmtId="169" formatCode="#,##0.000"/>
    <numFmt numFmtId="170" formatCode="#,##0.00&quot; &quot;[$Kč-405];[Red]&quot;-&quot;#,##0.00&quot; &quot;[$Kč-405]"/>
    <numFmt numFmtId="171" formatCode="0.000"/>
    <numFmt numFmtId="172" formatCode="_-* #,##0\ &quot;Kč&quot;_-;\-* #,##0\ &quot;Kč&quot;_-;_-* &quot;-&quot;??\ &quot;Kč&quot;_-;_-@_-"/>
  </numFmts>
  <fonts count="54">
    <font>
      <sz val="11"/>
      <color theme="1"/>
      <name val="Aptos Narrow"/>
      <family val="2"/>
      <charset val="238"/>
      <scheme val="minor"/>
    </font>
    <font>
      <sz val="11"/>
      <color theme="1"/>
      <name val="Aptos Narrow"/>
      <family val="2"/>
      <scheme val="minor"/>
    </font>
    <font>
      <sz val="11"/>
      <color theme="1"/>
      <name val="Calibri"/>
      <family val="2"/>
      <charset val="238"/>
    </font>
    <font>
      <b/>
      <sz val="12"/>
      <color theme="1"/>
      <name val="Calibri"/>
      <family val="2"/>
      <charset val="238"/>
    </font>
    <font>
      <sz val="10"/>
      <color theme="1"/>
      <name val="Trebuchet MS"/>
      <family val="2"/>
      <charset val="238"/>
    </font>
    <font>
      <sz val="10"/>
      <name val="Arial"/>
      <family val="2"/>
      <charset val="238"/>
    </font>
    <font>
      <sz val="11"/>
      <name val="Calibri"/>
      <family val="2"/>
      <charset val="238"/>
    </font>
    <font>
      <b/>
      <sz val="11"/>
      <color theme="1"/>
      <name val="Calibri"/>
      <family val="2"/>
      <charset val="238"/>
    </font>
    <font>
      <b/>
      <sz val="10"/>
      <color theme="1"/>
      <name val="Trebuchet MS"/>
      <family val="2"/>
      <charset val="238"/>
    </font>
    <font>
      <i/>
      <sz val="11"/>
      <name val="Calibri"/>
      <family val="2"/>
      <charset val="238"/>
    </font>
    <font>
      <sz val="10"/>
      <name val="Arial CE"/>
      <charset val="238"/>
    </font>
    <font>
      <b/>
      <sz val="9"/>
      <color theme="0"/>
      <name val="Calibri"/>
      <family val="2"/>
      <charset val="238"/>
    </font>
    <font>
      <sz val="8"/>
      <name val="Calibri"/>
      <family val="2"/>
      <charset val="238"/>
    </font>
    <font>
      <b/>
      <sz val="8"/>
      <name val="Calibri"/>
      <family val="2"/>
      <charset val="238"/>
    </font>
    <font>
      <b/>
      <sz val="10"/>
      <name val="Arial"/>
      <family val="2"/>
      <charset val="238"/>
    </font>
    <font>
      <b/>
      <sz val="9"/>
      <color theme="1"/>
      <name val="Trebuchet MS"/>
      <family val="2"/>
      <charset val="238"/>
    </font>
    <font>
      <b/>
      <sz val="9"/>
      <color theme="1"/>
      <name val="Calibri"/>
      <family val="2"/>
      <charset val="238"/>
    </font>
    <font>
      <sz val="9"/>
      <color theme="1"/>
      <name val="Calibri"/>
      <family val="2"/>
      <charset val="238"/>
    </font>
    <font>
      <b/>
      <sz val="9"/>
      <color rgb="FFFFFFFF"/>
      <name val="Calibri"/>
      <family val="2"/>
      <charset val="238"/>
    </font>
    <font>
      <b/>
      <i/>
      <sz val="9"/>
      <color theme="1"/>
      <name val="Calibri"/>
      <family val="2"/>
      <charset val="238"/>
    </font>
    <font>
      <sz val="10"/>
      <color theme="1"/>
      <name val="Calibri"/>
      <family val="2"/>
      <charset val="238"/>
    </font>
    <font>
      <i/>
      <sz val="9"/>
      <color theme="1"/>
      <name val="Calibri"/>
      <family val="2"/>
      <charset val="238"/>
    </font>
    <font>
      <sz val="8"/>
      <color theme="1"/>
      <name val="Calibri"/>
      <family val="2"/>
      <charset val="238"/>
    </font>
    <font>
      <b/>
      <sz val="9"/>
      <color theme="0"/>
      <name val="Trebuchet MS"/>
      <family val="2"/>
      <charset val="238"/>
    </font>
    <font>
      <b/>
      <sz val="8"/>
      <name val="Trebuchet MS"/>
      <family val="2"/>
      <charset val="238"/>
    </font>
    <font>
      <sz val="8"/>
      <name val="Trebuchet MS"/>
      <family val="2"/>
      <charset val="238"/>
    </font>
    <font>
      <sz val="10"/>
      <color theme="1"/>
      <name val="Arial"/>
      <family val="2"/>
      <charset val="238"/>
    </font>
    <font>
      <sz val="9"/>
      <color theme="0"/>
      <name val="Calibri"/>
      <family val="2"/>
      <charset val="238"/>
    </font>
    <font>
      <b/>
      <sz val="9"/>
      <name val="Calibri"/>
      <family val="2"/>
      <charset val="238"/>
    </font>
    <font>
      <sz val="9"/>
      <name val="Calibri"/>
      <family val="2"/>
      <charset val="238"/>
    </font>
    <font>
      <sz val="9"/>
      <color theme="0" tint="-0.499984740745262"/>
      <name val="Calibri"/>
      <family val="2"/>
      <charset val="238"/>
    </font>
    <font>
      <sz val="11"/>
      <color theme="1"/>
      <name val="Aptos Narrow"/>
      <family val="2"/>
      <charset val="238"/>
      <scheme val="minor"/>
    </font>
    <font>
      <b/>
      <sz val="11"/>
      <color theme="1"/>
      <name val="Aptos Narrow"/>
      <family val="2"/>
      <charset val="238"/>
      <scheme val="minor"/>
    </font>
    <font>
      <sz val="11"/>
      <color theme="1"/>
      <name val="Calibri"/>
    </font>
    <font>
      <sz val="11"/>
      <color theme="0"/>
      <name val="Calibri"/>
      <family val="2"/>
      <charset val="238"/>
    </font>
    <font>
      <b/>
      <sz val="9"/>
      <name val="Calibri"/>
    </font>
    <font>
      <b/>
      <sz val="9"/>
      <color theme="0"/>
      <name val="Calibri"/>
    </font>
    <font>
      <sz val="9"/>
      <name val="Calibri"/>
    </font>
    <font>
      <sz val="9"/>
      <color theme="0" tint="-0.499984740745262"/>
      <name val="Calibri"/>
    </font>
    <font>
      <sz val="9"/>
      <color theme="1"/>
      <name val="Calibri"/>
    </font>
    <font>
      <i/>
      <sz val="9"/>
      <name val="Calibri"/>
      <family val="2"/>
      <charset val="238"/>
    </font>
    <font>
      <b/>
      <sz val="8"/>
      <color theme="0"/>
      <name val="Calibri"/>
      <family val="2"/>
      <charset val="238"/>
    </font>
    <font>
      <i/>
      <sz val="9"/>
      <name val="Calibri"/>
    </font>
    <font>
      <u/>
      <sz val="11"/>
      <color theme="1"/>
      <name val="Calibri"/>
      <family val="2"/>
      <charset val="238"/>
    </font>
    <font>
      <i/>
      <sz val="9"/>
      <color theme="0" tint="-0.499984740745262"/>
      <name val="Calibri"/>
      <family val="2"/>
      <charset val="238"/>
    </font>
    <font>
      <u/>
      <sz val="11"/>
      <color theme="10"/>
      <name val="Aptos Narrow"/>
      <family val="2"/>
      <charset val="238"/>
      <scheme val="minor"/>
    </font>
    <font>
      <sz val="10.5"/>
      <color theme="1"/>
      <name val="Calibri"/>
      <family val="2"/>
      <charset val="238"/>
    </font>
    <font>
      <b/>
      <sz val="10.5"/>
      <color theme="1"/>
      <name val="Calibri"/>
      <family val="2"/>
      <charset val="238"/>
    </font>
    <font>
      <b/>
      <i/>
      <sz val="9"/>
      <name val="Calibri"/>
      <family val="2"/>
      <charset val="238"/>
    </font>
    <font>
      <b/>
      <sz val="10"/>
      <color theme="1"/>
      <name val="Calibri"/>
      <family val="2"/>
      <charset val="238"/>
    </font>
    <font>
      <sz val="8"/>
      <color rgb="FF000000"/>
      <name val="Calibri"/>
      <family val="2"/>
      <charset val="238"/>
    </font>
    <font>
      <b/>
      <sz val="8"/>
      <color rgb="FF000000"/>
      <name val="Calibri"/>
      <family val="2"/>
      <charset val="238"/>
    </font>
    <font>
      <b/>
      <sz val="11"/>
      <color theme="1"/>
      <name val="Aptos Narrow"/>
      <family val="2"/>
      <scheme val="minor"/>
    </font>
    <font>
      <sz val="9"/>
      <color theme="1"/>
      <name val="Aptos Narrow"/>
      <family val="2"/>
      <charset val="238"/>
      <scheme val="minor"/>
    </font>
  </fonts>
  <fills count="25">
    <fill>
      <patternFill patternType="none"/>
    </fill>
    <fill>
      <patternFill patternType="gray125"/>
    </fill>
    <fill>
      <patternFill patternType="solid">
        <fgColor theme="5" tint="0.79998168889431442"/>
        <bgColor indexed="64"/>
      </patternFill>
    </fill>
    <fill>
      <patternFill patternType="solid">
        <fgColor rgb="FFFFF2CC"/>
        <bgColor indexed="64"/>
      </patternFill>
    </fill>
    <fill>
      <patternFill patternType="solid">
        <fgColor theme="1"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indexed="22"/>
        <bgColor indexed="64"/>
      </patternFill>
    </fill>
    <fill>
      <patternFill patternType="solid">
        <fgColor indexed="42"/>
        <bgColor indexed="64"/>
      </patternFill>
    </fill>
    <fill>
      <patternFill patternType="solid">
        <fgColor rgb="FFFFFF00"/>
        <bgColor indexed="64"/>
      </patternFill>
    </fill>
    <fill>
      <patternFill patternType="solid">
        <fgColor indexed="44"/>
        <bgColor indexed="64"/>
      </patternFill>
    </fill>
    <fill>
      <patternFill patternType="solid">
        <fgColor indexed="46"/>
        <bgColor indexed="64"/>
      </patternFill>
    </fill>
    <fill>
      <patternFill patternType="solid">
        <fgColor indexed="51"/>
        <bgColor indexed="64"/>
      </patternFill>
    </fill>
    <fill>
      <patternFill patternType="solid">
        <fgColor indexed="43"/>
        <bgColor indexed="64"/>
      </patternFill>
    </fill>
    <fill>
      <patternFill patternType="solid">
        <fgColor indexed="9"/>
        <bgColor indexed="64"/>
      </patternFill>
    </fill>
    <fill>
      <patternFill patternType="solid">
        <fgColor rgb="FFDDECEF"/>
        <bgColor indexed="64"/>
      </patternFill>
    </fill>
    <fill>
      <patternFill patternType="solid">
        <fgColor theme="0" tint="-0.34998626667073579"/>
        <bgColor indexed="64"/>
      </patternFill>
    </fill>
    <fill>
      <patternFill patternType="solid">
        <fgColor rgb="FFD8D8D8"/>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19"/>
        <bgColor indexed="64"/>
      </patternFill>
    </fill>
    <fill>
      <patternFill patternType="solid">
        <fgColor theme="0" tint="-4.9989318521683403E-2"/>
        <bgColor indexed="64"/>
      </patternFill>
    </fill>
    <fill>
      <patternFill patternType="solid">
        <fgColor rgb="FFC00000"/>
        <bgColor indexed="64"/>
      </patternFill>
    </fill>
    <fill>
      <patternFill patternType="solid">
        <fgColor rgb="FFFFC000"/>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style="thin">
        <color indexed="64"/>
      </top>
      <bottom style="thin">
        <color indexed="64"/>
      </bottom>
      <diagonal/>
    </border>
    <border>
      <left style="thin">
        <color theme="2" tint="-0.249977111117893"/>
      </left>
      <right style="thin">
        <color indexed="64"/>
      </right>
      <top style="thin">
        <color indexed="64"/>
      </top>
      <bottom style="thin">
        <color indexed="64"/>
      </bottom>
      <diagonal/>
    </border>
    <border>
      <left style="thin">
        <color indexed="64"/>
      </left>
      <right/>
      <top style="thin">
        <color auto="1"/>
      </top>
      <bottom style="thin">
        <color theme="2" tint="-0.249977111117893"/>
      </bottom>
      <diagonal/>
    </border>
    <border>
      <left/>
      <right/>
      <top style="thin">
        <color auto="1"/>
      </top>
      <bottom style="thin">
        <color theme="2" tint="-0.249977111117893"/>
      </bottom>
      <diagonal/>
    </border>
    <border>
      <left/>
      <right style="thin">
        <color indexed="64"/>
      </right>
      <top style="thin">
        <color auto="1"/>
      </top>
      <bottom style="thin">
        <color theme="2" tint="-0.249977111117893"/>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right style="thin">
        <color theme="1"/>
      </right>
      <top style="thin">
        <color theme="2" tint="-9.9978637043366805E-2"/>
      </top>
      <bottom style="thin">
        <color theme="2" tint="-9.9978637043366805E-2"/>
      </bottom>
      <diagonal/>
    </border>
    <border>
      <left style="thin">
        <color theme="1"/>
      </left>
      <right/>
      <top style="thin">
        <color theme="2" tint="-9.9978637043366805E-2"/>
      </top>
      <bottom style="thin">
        <color indexed="64"/>
      </bottom>
      <diagonal/>
    </border>
    <border>
      <left/>
      <right/>
      <top style="thin">
        <color theme="2" tint="-9.9978637043366805E-2"/>
      </top>
      <bottom style="thin">
        <color indexed="64"/>
      </bottom>
      <diagonal/>
    </border>
    <border>
      <left/>
      <right style="thin">
        <color theme="1"/>
      </right>
      <top style="thin">
        <color theme="2" tint="-9.9978637043366805E-2"/>
      </top>
      <bottom style="thin">
        <color indexed="64"/>
      </bottom>
      <diagonal/>
    </border>
    <border>
      <left style="thin">
        <color indexed="64"/>
      </left>
      <right/>
      <top/>
      <bottom style="thin">
        <color theme="2" tint="-0.249977111117893"/>
      </bottom>
      <diagonal/>
    </border>
    <border>
      <left/>
      <right/>
      <top/>
      <bottom style="thin">
        <color theme="2" tint="-0.249977111117893"/>
      </bottom>
      <diagonal/>
    </border>
    <border>
      <left/>
      <right style="thin">
        <color indexed="64"/>
      </right>
      <top/>
      <bottom style="thin">
        <color theme="2" tint="-0.249977111117893"/>
      </bottom>
      <diagonal/>
    </border>
    <border>
      <left style="thin">
        <color indexed="64"/>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indexed="64"/>
      </right>
      <top style="thin">
        <color theme="2" tint="-0.249977111117893"/>
      </top>
      <bottom style="thin">
        <color theme="2" tint="-0.249977111117893"/>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double">
        <color indexed="64"/>
      </top>
      <bottom/>
      <diagonal/>
    </border>
  </borders>
  <cellStyleXfs count="20">
    <xf numFmtId="0" fontId="0" fillId="0" borderId="0"/>
    <xf numFmtId="0" fontId="4" fillId="0" borderId="0"/>
    <xf numFmtId="0" fontId="5" fillId="0" borderId="0"/>
    <xf numFmtId="9" fontId="4" fillId="0" borderId="0" applyFont="0" applyFill="0" applyBorder="0" applyAlignment="0" applyProtection="0"/>
    <xf numFmtId="0" fontId="4" fillId="0" borderId="0"/>
    <xf numFmtId="0" fontId="10" fillId="0" borderId="0"/>
    <xf numFmtId="0" fontId="5" fillId="0" borderId="0"/>
    <xf numFmtId="9" fontId="4" fillId="0" borderId="0" applyFont="0" applyFill="0" applyBorder="0" applyAlignment="0" applyProtection="0"/>
    <xf numFmtId="9" fontId="5" fillId="0" borderId="0" applyFont="0" applyFill="0" applyBorder="0" applyAlignment="0" applyProtection="0"/>
    <xf numFmtId="0" fontId="5" fillId="0" borderId="0"/>
    <xf numFmtId="170" fontId="4" fillId="0" borderId="0"/>
    <xf numFmtId="0" fontId="5" fillId="0" borderId="0"/>
    <xf numFmtId="0" fontId="26" fillId="0" borderId="0"/>
    <xf numFmtId="0" fontId="31" fillId="0" borderId="0"/>
    <xf numFmtId="9" fontId="26" fillId="0" borderId="0" applyFont="0" applyFill="0" applyBorder="0" applyAlignment="0" applyProtection="0"/>
    <xf numFmtId="0" fontId="31" fillId="0" borderId="0"/>
    <xf numFmtId="164" fontId="31" fillId="0" borderId="0" applyFont="0" applyFill="0" applyBorder="0" applyAlignment="0" applyProtection="0"/>
    <xf numFmtId="9" fontId="31" fillId="0" borderId="0" applyFont="0" applyFill="0" applyBorder="0" applyAlignment="0" applyProtection="0"/>
    <xf numFmtId="0" fontId="45" fillId="0" borderId="0" applyNumberFormat="0" applyFill="0" applyBorder="0" applyAlignment="0" applyProtection="0"/>
    <xf numFmtId="165" fontId="31" fillId="0" borderId="0" applyFont="0" applyFill="0" applyBorder="0" applyAlignment="0" applyProtection="0"/>
  </cellStyleXfs>
  <cellXfs count="547">
    <xf numFmtId="0" fontId="0" fillId="0" borderId="0" xfId="0"/>
    <xf numFmtId="0" fontId="1" fillId="0" borderId="0" xfId="0" applyFont="1"/>
    <xf numFmtId="0" fontId="2" fillId="0" borderId="0" xfId="0" applyFont="1"/>
    <xf numFmtId="9" fontId="2" fillId="0" borderId="13" xfId="3" applyFont="1" applyFill="1" applyBorder="1" applyAlignment="1">
      <alignment vertical="center"/>
    </xf>
    <xf numFmtId="9" fontId="2" fillId="0" borderId="0" xfId="3" applyFont="1" applyFill="1" applyBorder="1" applyAlignment="1">
      <alignment vertical="center"/>
    </xf>
    <xf numFmtId="9" fontId="2" fillId="0" borderId="15" xfId="3" applyFont="1" applyFill="1" applyBorder="1" applyAlignment="1">
      <alignment vertical="center"/>
    </xf>
    <xf numFmtId="0" fontId="2" fillId="0" borderId="0" xfId="1" applyFont="1"/>
    <xf numFmtId="3" fontId="2" fillId="0" borderId="0" xfId="1" applyNumberFormat="1" applyFont="1"/>
    <xf numFmtId="4" fontId="2" fillId="0" borderId="0" xfId="1" applyNumberFormat="1" applyFont="1"/>
    <xf numFmtId="0" fontId="2" fillId="0" borderId="2" xfId="1" applyFont="1" applyBorder="1"/>
    <xf numFmtId="3" fontId="2" fillId="0" borderId="5" xfId="1" applyNumberFormat="1" applyFont="1" applyBorder="1"/>
    <xf numFmtId="0" fontId="2" fillId="0" borderId="6" xfId="1" applyFont="1" applyBorder="1"/>
    <xf numFmtId="4" fontId="2" fillId="0" borderId="7" xfId="1" applyNumberFormat="1" applyFont="1" applyBorder="1"/>
    <xf numFmtId="49" fontId="2" fillId="0" borderId="0" xfId="1" applyNumberFormat="1" applyFont="1" applyAlignment="1">
      <alignment vertical="center"/>
    </xf>
    <xf numFmtId="0" fontId="2" fillId="0" borderId="0" xfId="1" applyFont="1" applyAlignment="1">
      <alignment horizontal="center" vertical="center"/>
    </xf>
    <xf numFmtId="3" fontId="2" fillId="0" borderId="17" xfId="0" applyNumberFormat="1" applyFont="1" applyBorder="1"/>
    <xf numFmtId="3" fontId="2" fillId="0" borderId="12" xfId="0" applyNumberFormat="1" applyFont="1" applyBorder="1"/>
    <xf numFmtId="3" fontId="2" fillId="0" borderId="4" xfId="0" applyNumberFormat="1" applyFont="1" applyBorder="1"/>
    <xf numFmtId="3" fontId="2" fillId="0" borderId="17" xfId="1" applyNumberFormat="1" applyFont="1" applyBorder="1" applyAlignment="1">
      <alignment vertical="center"/>
    </xf>
    <xf numFmtId="3" fontId="2" fillId="0" borderId="18" xfId="1" applyNumberFormat="1" applyFont="1" applyBorder="1" applyAlignment="1">
      <alignment vertical="center"/>
    </xf>
    <xf numFmtId="3" fontId="2" fillId="0" borderId="18" xfId="0" applyNumberFormat="1" applyFont="1" applyBorder="1"/>
    <xf numFmtId="3" fontId="2" fillId="0" borderId="19" xfId="0" applyNumberFormat="1" applyFont="1" applyBorder="1"/>
    <xf numFmtId="2" fontId="2" fillId="0" borderId="17" xfId="1" applyNumberFormat="1" applyFont="1" applyBorder="1" applyAlignment="1">
      <alignment horizontal="center" vertical="center"/>
    </xf>
    <xf numFmtId="2" fontId="2" fillId="0" borderId="18" xfId="1" applyNumberFormat="1" applyFont="1" applyBorder="1" applyAlignment="1">
      <alignment horizontal="center" vertical="center"/>
    </xf>
    <xf numFmtId="2" fontId="2" fillId="0" borderId="19" xfId="1" applyNumberFormat="1" applyFont="1" applyBorder="1" applyAlignment="1">
      <alignment horizontal="center" vertical="center"/>
    </xf>
    <xf numFmtId="49" fontId="2" fillId="0" borderId="17" xfId="1" applyNumberFormat="1" applyFont="1" applyBorder="1" applyAlignment="1">
      <alignment vertical="center"/>
    </xf>
    <xf numFmtId="49" fontId="2" fillId="0" borderId="18" xfId="1" applyNumberFormat="1" applyFont="1" applyBorder="1" applyAlignment="1">
      <alignment vertical="center"/>
    </xf>
    <xf numFmtId="49" fontId="2" fillId="0" borderId="19" xfId="1" applyNumberFormat="1" applyFont="1" applyBorder="1" applyAlignment="1">
      <alignment vertical="center"/>
    </xf>
    <xf numFmtId="3" fontId="2" fillId="0" borderId="10" xfId="1" applyNumberFormat="1" applyFont="1" applyBorder="1" applyAlignment="1">
      <alignment vertical="center"/>
    </xf>
    <xf numFmtId="3" fontId="2" fillId="0" borderId="3" xfId="1" applyNumberFormat="1" applyFont="1" applyBorder="1" applyAlignment="1">
      <alignment vertical="center"/>
    </xf>
    <xf numFmtId="3" fontId="2" fillId="0" borderId="14" xfId="1" applyNumberFormat="1" applyFont="1" applyBorder="1" applyAlignment="1">
      <alignment vertical="center"/>
    </xf>
    <xf numFmtId="166" fontId="2" fillId="0" borderId="13" xfId="3" applyNumberFormat="1" applyFont="1" applyFill="1" applyBorder="1" applyAlignment="1">
      <alignment vertical="center"/>
    </xf>
    <xf numFmtId="2" fontId="6" fillId="0" borderId="14" xfId="2" applyNumberFormat="1" applyFont="1" applyBorder="1" applyAlignment="1">
      <alignment horizontal="left" vertical="center"/>
    </xf>
    <xf numFmtId="2" fontId="6" fillId="0" borderId="19" xfId="2" applyNumberFormat="1" applyFont="1" applyBorder="1" applyAlignment="1">
      <alignment horizontal="center" vertical="center"/>
    </xf>
    <xf numFmtId="2" fontId="6" fillId="0" borderId="15" xfId="2" applyNumberFormat="1" applyFont="1" applyBorder="1" applyAlignment="1">
      <alignment horizontal="center" vertical="center"/>
    </xf>
    <xf numFmtId="2" fontId="6" fillId="0" borderId="2" xfId="2" applyNumberFormat="1" applyFont="1" applyBorder="1" applyAlignment="1">
      <alignment horizontal="left" vertical="center"/>
    </xf>
    <xf numFmtId="2" fontId="6" fillId="0" borderId="16" xfId="2" applyNumberFormat="1" applyFont="1" applyBorder="1" applyAlignment="1">
      <alignment horizontal="center" vertical="center"/>
    </xf>
    <xf numFmtId="2" fontId="7" fillId="0" borderId="17" xfId="1" applyNumberFormat="1" applyFont="1" applyBorder="1" applyAlignment="1">
      <alignment horizontal="center" vertical="center"/>
    </xf>
    <xf numFmtId="2" fontId="7" fillId="0" borderId="1" xfId="1" applyNumberFormat="1" applyFont="1" applyBorder="1" applyAlignment="1">
      <alignment horizontal="center" vertical="center"/>
    </xf>
    <xf numFmtId="2" fontId="7" fillId="0" borderId="19" xfId="1" applyNumberFormat="1" applyFont="1" applyBorder="1" applyAlignment="1">
      <alignment horizontal="center" vertical="center"/>
    </xf>
    <xf numFmtId="2" fontId="7" fillId="0" borderId="18" xfId="1" applyNumberFormat="1" applyFont="1" applyBorder="1" applyAlignment="1">
      <alignment horizontal="center" vertical="center"/>
    </xf>
    <xf numFmtId="0" fontId="2" fillId="0" borderId="12" xfId="0" applyFont="1" applyBorder="1"/>
    <xf numFmtId="3" fontId="2" fillId="0" borderId="11" xfId="0" applyNumberFormat="1" applyFont="1" applyBorder="1"/>
    <xf numFmtId="4" fontId="2" fillId="0" borderId="5" xfId="1" applyNumberFormat="1" applyFont="1" applyBorder="1"/>
    <xf numFmtId="0" fontId="7" fillId="0" borderId="8" xfId="1" applyFont="1" applyBorder="1"/>
    <xf numFmtId="0" fontId="7" fillId="0" borderId="0" xfId="1" applyFont="1"/>
    <xf numFmtId="3" fontId="7" fillId="0" borderId="0" xfId="1" applyNumberFormat="1" applyFont="1"/>
    <xf numFmtId="0" fontId="7" fillId="0" borderId="1" xfId="0" applyFont="1" applyBorder="1"/>
    <xf numFmtId="0" fontId="8" fillId="0" borderId="0" xfId="4" applyFont="1"/>
    <xf numFmtId="0" fontId="4" fillId="0" borderId="0" xfId="4"/>
    <xf numFmtId="4" fontId="11" fillId="4" borderId="17" xfId="5" applyNumberFormat="1" applyFont="1" applyFill="1" applyBorder="1" applyAlignment="1">
      <alignment horizontal="center" vertical="center" wrapText="1"/>
    </xf>
    <xf numFmtId="0" fontId="11" fillId="4" borderId="17" xfId="5" applyFont="1" applyFill="1" applyBorder="1" applyAlignment="1">
      <alignment horizontal="center" vertical="center" wrapText="1"/>
    </xf>
    <xf numFmtId="167" fontId="11" fillId="4" borderId="17" xfId="5" applyNumberFormat="1" applyFont="1" applyFill="1" applyBorder="1" applyAlignment="1">
      <alignment horizontal="center" vertical="center"/>
    </xf>
    <xf numFmtId="0" fontId="11" fillId="4" borderId="17" xfId="2" applyFont="1" applyFill="1" applyBorder="1" applyAlignment="1">
      <alignment horizontal="center" vertical="center" wrapText="1"/>
    </xf>
    <xf numFmtId="168" fontId="12" fillId="0" borderId="20" xfId="2" applyNumberFormat="1" applyFont="1" applyBorder="1" applyAlignment="1">
      <alignment horizontal="left" vertical="center"/>
    </xf>
    <xf numFmtId="3" fontId="12" fillId="5" borderId="20" xfId="2" applyNumberFormat="1" applyFont="1" applyFill="1" applyBorder="1" applyAlignment="1">
      <alignment horizontal="right" vertical="center"/>
    </xf>
    <xf numFmtId="169" fontId="12" fillId="5" borderId="20" xfId="2" applyNumberFormat="1" applyFont="1" applyFill="1" applyBorder="1" applyAlignment="1">
      <alignment horizontal="right" vertical="center"/>
    </xf>
    <xf numFmtId="14" fontId="12" fillId="5" borderId="20" xfId="2" applyNumberFormat="1" applyFont="1" applyFill="1" applyBorder="1" applyAlignment="1">
      <alignment horizontal="right" vertical="center"/>
    </xf>
    <xf numFmtId="1" fontId="12" fillId="5" borderId="20" xfId="2" applyNumberFormat="1" applyFont="1" applyFill="1" applyBorder="1" applyAlignment="1">
      <alignment horizontal="right" vertical="center"/>
    </xf>
    <xf numFmtId="167" fontId="12" fillId="5" borderId="20" xfId="2" applyNumberFormat="1" applyFont="1" applyFill="1" applyBorder="1" applyAlignment="1">
      <alignment horizontal="right" vertical="center"/>
    </xf>
    <xf numFmtId="9" fontId="12" fillId="5" borderId="20" xfId="2" applyNumberFormat="1" applyFont="1" applyFill="1" applyBorder="1" applyAlignment="1">
      <alignment horizontal="right" vertical="center"/>
    </xf>
    <xf numFmtId="168" fontId="12" fillId="5" borderId="20" xfId="2" applyNumberFormat="1" applyFont="1" applyFill="1" applyBorder="1" applyAlignment="1">
      <alignment horizontal="right" vertical="center"/>
    </xf>
    <xf numFmtId="2" fontId="4" fillId="0" borderId="0" xfId="4" applyNumberFormat="1"/>
    <xf numFmtId="167" fontId="4" fillId="0" borderId="0" xfId="4" applyNumberFormat="1"/>
    <xf numFmtId="0" fontId="12" fillId="5" borderId="20" xfId="2" applyFont="1" applyFill="1" applyBorder="1" applyAlignment="1">
      <alignment horizontal="right" vertical="center"/>
    </xf>
    <xf numFmtId="168" fontId="12" fillId="0" borderId="21" xfId="2" applyNumberFormat="1" applyFont="1" applyBorder="1" applyAlignment="1">
      <alignment horizontal="left" vertical="center"/>
    </xf>
    <xf numFmtId="3" fontId="12" fillId="5" borderId="21" xfId="2" applyNumberFormat="1" applyFont="1" applyFill="1" applyBorder="1" applyAlignment="1">
      <alignment horizontal="right" vertical="center"/>
    </xf>
    <xf numFmtId="14" fontId="12" fillId="5" borderId="21" xfId="2" applyNumberFormat="1" applyFont="1" applyFill="1" applyBorder="1" applyAlignment="1">
      <alignment horizontal="right" vertical="center"/>
    </xf>
    <xf numFmtId="1" fontId="12" fillId="5" borderId="21" xfId="2" applyNumberFormat="1" applyFont="1" applyFill="1" applyBorder="1" applyAlignment="1">
      <alignment horizontal="right" vertical="center"/>
    </xf>
    <xf numFmtId="167" fontId="12" fillId="5" borderId="21" xfId="2" applyNumberFormat="1" applyFont="1" applyFill="1" applyBorder="1" applyAlignment="1">
      <alignment horizontal="right" vertical="center"/>
    </xf>
    <xf numFmtId="9" fontId="12" fillId="5" borderId="21" xfId="2" applyNumberFormat="1" applyFont="1" applyFill="1" applyBorder="1" applyAlignment="1">
      <alignment horizontal="right" vertical="center"/>
    </xf>
    <xf numFmtId="0" fontId="12" fillId="6" borderId="22" xfId="2" applyFont="1" applyFill="1" applyBorder="1"/>
    <xf numFmtId="3" fontId="13" fillId="6" borderId="22" xfId="2" applyNumberFormat="1" applyFont="1" applyFill="1" applyBorder="1" applyAlignment="1">
      <alignment horizontal="right" vertical="center"/>
    </xf>
    <xf numFmtId="0" fontId="12" fillId="6" borderId="22" xfId="2" applyFont="1" applyFill="1" applyBorder="1" applyAlignment="1">
      <alignment horizontal="right" vertical="center"/>
    </xf>
    <xf numFmtId="168" fontId="12" fillId="6" borderId="22" xfId="2" applyNumberFormat="1" applyFont="1" applyFill="1" applyBorder="1" applyAlignment="1">
      <alignment horizontal="right" vertical="center"/>
    </xf>
    <xf numFmtId="3" fontId="13" fillId="6" borderId="23" xfId="2" applyNumberFormat="1" applyFont="1" applyFill="1" applyBorder="1" applyAlignment="1">
      <alignment horizontal="right" vertical="center"/>
    </xf>
    <xf numFmtId="0" fontId="5" fillId="0" borderId="0" xfId="6" applyAlignment="1">
      <alignment vertical="top"/>
    </xf>
    <xf numFmtId="0" fontId="14" fillId="2" borderId="10" xfId="6" applyFont="1" applyFill="1" applyBorder="1" applyAlignment="1">
      <alignment vertical="top"/>
    </xf>
    <xf numFmtId="0" fontId="5" fillId="2" borderId="13" xfId="6" applyFill="1" applyBorder="1" applyAlignment="1">
      <alignment vertical="top"/>
    </xf>
    <xf numFmtId="0" fontId="5" fillId="2" borderId="11" xfId="6" applyFill="1" applyBorder="1" applyAlignment="1">
      <alignment vertical="top"/>
    </xf>
    <xf numFmtId="168" fontId="15" fillId="0" borderId="3" xfId="4" applyNumberFormat="1" applyFont="1" applyBorder="1"/>
    <xf numFmtId="0" fontId="15" fillId="0" borderId="0" xfId="4" applyFont="1"/>
    <xf numFmtId="3" fontId="15" fillId="0" borderId="0" xfId="4" applyNumberFormat="1" applyFont="1"/>
    <xf numFmtId="0" fontId="4" fillId="0" borderId="12" xfId="4" applyBorder="1"/>
    <xf numFmtId="168" fontId="16" fillId="0" borderId="3" xfId="4" applyNumberFormat="1" applyFont="1" applyBorder="1"/>
    <xf numFmtId="3" fontId="17" fillId="0" borderId="0" xfId="4" applyNumberFormat="1" applyFont="1"/>
    <xf numFmtId="3" fontId="16" fillId="0" borderId="0" xfId="4" applyNumberFormat="1" applyFont="1"/>
    <xf numFmtId="168" fontId="17" fillId="5" borderId="24" xfId="4" applyNumberFormat="1" applyFont="1" applyFill="1" applyBorder="1"/>
    <xf numFmtId="0" fontId="16" fillId="5" borderId="25" xfId="4" applyFont="1" applyFill="1" applyBorder="1" applyAlignment="1">
      <alignment vertical="center"/>
    </xf>
    <xf numFmtId="3" fontId="17" fillId="5" borderId="26" xfId="4" applyNumberFormat="1" applyFont="1" applyFill="1" applyBorder="1" applyAlignment="1">
      <alignment vertical="center"/>
    </xf>
    <xf numFmtId="168" fontId="17" fillId="5" borderId="3" xfId="4" applyNumberFormat="1" applyFont="1" applyFill="1" applyBorder="1"/>
    <xf numFmtId="0" fontId="16" fillId="5" borderId="0" xfId="4" applyFont="1" applyFill="1" applyAlignment="1">
      <alignment vertical="center"/>
    </xf>
    <xf numFmtId="3" fontId="17" fillId="5" borderId="12" xfId="4" applyNumberFormat="1" applyFont="1" applyFill="1" applyBorder="1" applyAlignment="1">
      <alignment vertical="center"/>
    </xf>
    <xf numFmtId="168" fontId="16" fillId="5" borderId="2" xfId="4" applyNumberFormat="1" applyFont="1" applyFill="1" applyBorder="1"/>
    <xf numFmtId="0" fontId="16" fillId="5" borderId="16" xfId="4" applyFont="1" applyFill="1" applyBorder="1" applyAlignment="1">
      <alignment vertical="center"/>
    </xf>
    <xf numFmtId="166" fontId="19" fillId="5" borderId="5" xfId="7" applyNumberFormat="1" applyFont="1" applyFill="1" applyBorder="1" applyAlignment="1">
      <alignment vertical="center"/>
    </xf>
    <xf numFmtId="168" fontId="16" fillId="6" borderId="1" xfId="4" applyNumberFormat="1" applyFont="1" applyFill="1" applyBorder="1"/>
    <xf numFmtId="0" fontId="16" fillId="6" borderId="16" xfId="4" applyFont="1" applyFill="1" applyBorder="1"/>
    <xf numFmtId="3" fontId="16" fillId="6" borderId="5" xfId="4" applyNumberFormat="1" applyFont="1" applyFill="1" applyBorder="1"/>
    <xf numFmtId="0" fontId="20" fillId="0" borderId="0" xfId="4" applyFont="1"/>
    <xf numFmtId="0" fontId="4" fillId="0" borderId="3" xfId="4" applyBorder="1"/>
    <xf numFmtId="0" fontId="4" fillId="0" borderId="14" xfId="4" applyBorder="1"/>
    <xf numFmtId="0" fontId="4" fillId="0" borderId="15" xfId="4" applyBorder="1"/>
    <xf numFmtId="0" fontId="4" fillId="0" borderId="4" xfId="4" applyBorder="1"/>
    <xf numFmtId="0" fontId="11" fillId="4" borderId="28" xfId="4" applyFont="1" applyFill="1" applyBorder="1" applyAlignment="1">
      <alignment horizontal="right"/>
    </xf>
    <xf numFmtId="0" fontId="11" fillId="4" borderId="29" xfId="4" applyFont="1" applyFill="1" applyBorder="1" applyAlignment="1">
      <alignment horizontal="right"/>
    </xf>
    <xf numFmtId="3" fontId="16" fillId="6" borderId="28" xfId="4" applyNumberFormat="1" applyFont="1" applyFill="1" applyBorder="1"/>
    <xf numFmtId="166" fontId="16" fillId="6" borderId="29" xfId="4" applyNumberFormat="1" applyFont="1" applyFill="1" applyBorder="1"/>
    <xf numFmtId="3" fontId="17" fillId="5" borderId="31" xfId="4" applyNumberFormat="1" applyFont="1" applyFill="1" applyBorder="1"/>
    <xf numFmtId="166" fontId="21" fillId="5" borderId="32" xfId="8" applyNumberFormat="1" applyFont="1" applyFill="1" applyBorder="1"/>
    <xf numFmtId="3" fontId="17" fillId="5" borderId="34" xfId="4" applyNumberFormat="1" applyFont="1" applyFill="1" applyBorder="1"/>
    <xf numFmtId="166" fontId="21" fillId="5" borderId="35" xfId="8" applyNumberFormat="1" applyFont="1" applyFill="1" applyBorder="1"/>
    <xf numFmtId="0" fontId="11" fillId="4" borderId="2" xfId="4" applyFont="1" applyFill="1" applyBorder="1"/>
    <xf numFmtId="0" fontId="17" fillId="0" borderId="36" xfId="4" applyFont="1" applyBorder="1" applyAlignment="1">
      <alignment vertical="center"/>
    </xf>
    <xf numFmtId="3" fontId="17" fillId="0" borderId="37" xfId="4" applyNumberFormat="1" applyFont="1" applyBorder="1" applyAlignment="1">
      <alignment vertical="center"/>
    </xf>
    <xf numFmtId="0" fontId="17" fillId="0" borderId="39" xfId="4" applyFont="1" applyBorder="1" applyAlignment="1">
      <alignment vertical="center"/>
    </xf>
    <xf numFmtId="3" fontId="17" fillId="0" borderId="40" xfId="4" applyNumberFormat="1" applyFont="1" applyBorder="1" applyAlignment="1">
      <alignment vertical="center"/>
    </xf>
    <xf numFmtId="0" fontId="17" fillId="0" borderId="3" xfId="4" applyFont="1" applyBorder="1" applyAlignment="1">
      <alignment vertical="center"/>
    </xf>
    <xf numFmtId="3" fontId="17" fillId="0" borderId="0" xfId="4" applyNumberFormat="1" applyFont="1" applyAlignment="1">
      <alignment vertical="center"/>
    </xf>
    <xf numFmtId="0" fontId="16" fillId="6" borderId="2" xfId="4" applyFont="1" applyFill="1" applyBorder="1" applyAlignment="1">
      <alignment vertical="center"/>
    </xf>
    <xf numFmtId="3" fontId="16" fillId="6" borderId="16" xfId="4" applyNumberFormat="1" applyFont="1" applyFill="1" applyBorder="1" applyAlignment="1">
      <alignment vertical="center"/>
    </xf>
    <xf numFmtId="0" fontId="22" fillId="0" borderId="0" xfId="4" applyFont="1"/>
    <xf numFmtId="0" fontId="11" fillId="4" borderId="0" xfId="4" applyFont="1" applyFill="1"/>
    <xf numFmtId="0" fontId="23" fillId="4" borderId="0" xfId="4" applyFont="1" applyFill="1"/>
    <xf numFmtId="0" fontId="21" fillId="0" borderId="10" xfId="4" applyFont="1" applyBorder="1"/>
    <xf numFmtId="10" fontId="21" fillId="0" borderId="11" xfId="8" applyNumberFormat="1" applyFont="1" applyBorder="1"/>
    <xf numFmtId="0" fontId="21" fillId="0" borderId="14" xfId="4" applyFont="1" applyBorder="1"/>
    <xf numFmtId="10" fontId="21" fillId="0" borderId="4" xfId="8" applyNumberFormat="1" applyFont="1" applyBorder="1"/>
    <xf numFmtId="0" fontId="17" fillId="0" borderId="0" xfId="4" applyFont="1"/>
    <xf numFmtId="0" fontId="16" fillId="0" borderId="0" xfId="4" applyFont="1"/>
    <xf numFmtId="9" fontId="16" fillId="3" borderId="0" xfId="4" applyNumberFormat="1" applyFont="1" applyFill="1"/>
    <xf numFmtId="0" fontId="24" fillId="7" borderId="42" xfId="9" applyFont="1" applyFill="1" applyBorder="1" applyAlignment="1">
      <alignment horizontal="center"/>
    </xf>
    <xf numFmtId="0" fontId="24" fillId="7" borderId="43" xfId="9" applyFont="1" applyFill="1" applyBorder="1" applyAlignment="1">
      <alignment horizontal="center"/>
    </xf>
    <xf numFmtId="0" fontId="24" fillId="7" borderId="44" xfId="9" applyFont="1" applyFill="1" applyBorder="1" applyAlignment="1">
      <alignment horizontal="center"/>
    </xf>
    <xf numFmtId="0" fontId="24" fillId="8" borderId="42" xfId="9" applyFont="1" applyFill="1" applyBorder="1" applyAlignment="1">
      <alignment horizontal="center"/>
    </xf>
    <xf numFmtId="0" fontId="24" fillId="8" borderId="43" xfId="9" applyFont="1" applyFill="1" applyBorder="1" applyAlignment="1">
      <alignment horizontal="center"/>
    </xf>
    <xf numFmtId="0" fontId="24" fillId="8" borderId="45" xfId="9" applyFont="1" applyFill="1" applyBorder="1"/>
    <xf numFmtId="0" fontId="24" fillId="9" borderId="42" xfId="9" applyFont="1" applyFill="1" applyBorder="1" applyAlignment="1">
      <alignment horizontal="center"/>
    </xf>
    <xf numFmtId="0" fontId="24" fillId="9" borderId="43" xfId="9" applyFont="1" applyFill="1" applyBorder="1" applyAlignment="1">
      <alignment horizontal="center"/>
    </xf>
    <xf numFmtId="0" fontId="24" fillId="9" borderId="44" xfId="9" applyFont="1" applyFill="1" applyBorder="1"/>
    <xf numFmtId="0" fontId="24" fillId="10" borderId="42" xfId="9" applyFont="1" applyFill="1" applyBorder="1" applyAlignment="1">
      <alignment horizontal="center"/>
    </xf>
    <xf numFmtId="0" fontId="24" fillId="10" borderId="43" xfId="9" applyFont="1" applyFill="1" applyBorder="1" applyAlignment="1">
      <alignment horizontal="center"/>
    </xf>
    <xf numFmtId="0" fontId="24" fillId="10" borderId="44" xfId="9" applyFont="1" applyFill="1" applyBorder="1" applyAlignment="1">
      <alignment horizontal="center"/>
    </xf>
    <xf numFmtId="0" fontId="24" fillId="11" borderId="42" xfId="9" applyFont="1" applyFill="1" applyBorder="1" applyAlignment="1">
      <alignment horizontal="center"/>
    </xf>
    <xf numFmtId="1" fontId="24" fillId="11" borderId="43" xfId="9" applyNumberFormat="1" applyFont="1" applyFill="1" applyBorder="1" applyAlignment="1">
      <alignment horizontal="center"/>
    </xf>
    <xf numFmtId="1" fontId="24" fillId="11" borderId="44" xfId="9" applyNumberFormat="1" applyFont="1" applyFill="1" applyBorder="1" applyAlignment="1">
      <alignment horizontal="center"/>
    </xf>
    <xf numFmtId="0" fontId="24" fillId="12" borderId="42" xfId="9" applyFont="1" applyFill="1" applyBorder="1" applyAlignment="1">
      <alignment horizontal="center"/>
    </xf>
    <xf numFmtId="3" fontId="24" fillId="12" borderId="44" xfId="9" applyNumberFormat="1" applyFont="1" applyFill="1" applyBorder="1" applyAlignment="1">
      <alignment horizontal="center"/>
    </xf>
    <xf numFmtId="0" fontId="24" fillId="13" borderId="42" xfId="9" applyFont="1" applyFill="1" applyBorder="1" applyAlignment="1">
      <alignment horizontal="center"/>
    </xf>
    <xf numFmtId="3" fontId="24" fillId="13" borderId="43" xfId="9" applyNumberFormat="1" applyFont="1" applyFill="1" applyBorder="1" applyAlignment="1">
      <alignment horizontal="center"/>
    </xf>
    <xf numFmtId="0" fontId="24" fillId="13" borderId="45" xfId="9" applyFont="1" applyFill="1" applyBorder="1"/>
    <xf numFmtId="0" fontId="25" fillId="14" borderId="0" xfId="9" applyFont="1" applyFill="1"/>
    <xf numFmtId="0" fontId="25" fillId="7" borderId="46" xfId="9" applyFont="1" applyFill="1" applyBorder="1" applyAlignment="1">
      <alignment horizontal="center"/>
    </xf>
    <xf numFmtId="3" fontId="25" fillId="7" borderId="1" xfId="9" applyNumberFormat="1" applyFont="1" applyFill="1" applyBorder="1" applyAlignment="1">
      <alignment horizontal="center"/>
    </xf>
    <xf numFmtId="3" fontId="25" fillId="7" borderId="2" xfId="9" applyNumberFormat="1" applyFont="1" applyFill="1" applyBorder="1" applyAlignment="1">
      <alignment horizontal="center"/>
    </xf>
    <xf numFmtId="0" fontId="25" fillId="8" borderId="46" xfId="9" applyFont="1" applyFill="1" applyBorder="1" applyAlignment="1">
      <alignment horizontal="center"/>
    </xf>
    <xf numFmtId="0" fontId="24" fillId="8" borderId="1" xfId="9" applyFont="1" applyFill="1" applyBorder="1" applyAlignment="1">
      <alignment horizontal="center"/>
    </xf>
    <xf numFmtId="0" fontId="24" fillId="8" borderId="47" xfId="9" applyFont="1" applyFill="1" applyBorder="1" applyAlignment="1">
      <alignment horizontal="center"/>
    </xf>
    <xf numFmtId="0" fontId="25" fillId="9" borderId="46" xfId="9" applyFont="1" applyFill="1" applyBorder="1" applyAlignment="1">
      <alignment horizontal="center"/>
    </xf>
    <xf numFmtId="1" fontId="24" fillId="9" borderId="1" xfId="9" applyNumberFormat="1" applyFont="1" applyFill="1" applyBorder="1" applyAlignment="1">
      <alignment horizontal="center"/>
    </xf>
    <xf numFmtId="1" fontId="24" fillId="9" borderId="2" xfId="9" applyNumberFormat="1" applyFont="1" applyFill="1" applyBorder="1" applyAlignment="1">
      <alignment horizontal="center"/>
    </xf>
    <xf numFmtId="0" fontId="25" fillId="10" borderId="46" xfId="9" applyFont="1" applyFill="1" applyBorder="1" applyAlignment="1">
      <alignment horizontal="center"/>
    </xf>
    <xf numFmtId="0" fontId="24" fillId="10" borderId="1" xfId="9" applyFont="1" applyFill="1" applyBorder="1" applyAlignment="1">
      <alignment horizontal="center"/>
    </xf>
    <xf numFmtId="0" fontId="24" fillId="10" borderId="2" xfId="9" applyFont="1" applyFill="1" applyBorder="1" applyAlignment="1">
      <alignment horizontal="center"/>
    </xf>
    <xf numFmtId="0" fontId="25" fillId="11" borderId="46" xfId="9" applyFont="1" applyFill="1" applyBorder="1" applyAlignment="1">
      <alignment horizontal="center"/>
    </xf>
    <xf numFmtId="1" fontId="24" fillId="11" borderId="1" xfId="9" applyNumberFormat="1" applyFont="1" applyFill="1" applyBorder="1" applyAlignment="1">
      <alignment horizontal="center"/>
    </xf>
    <xf numFmtId="1" fontId="24" fillId="11" borderId="2" xfId="9" applyNumberFormat="1" applyFont="1" applyFill="1" applyBorder="1" applyAlignment="1">
      <alignment horizontal="center"/>
    </xf>
    <xf numFmtId="0" fontId="25" fillId="12" borderId="46" xfId="9" applyFont="1" applyFill="1" applyBorder="1" applyAlignment="1">
      <alignment horizontal="center"/>
    </xf>
    <xf numFmtId="3" fontId="24" fillId="12" borderId="2" xfId="9" applyNumberFormat="1" applyFont="1" applyFill="1" applyBorder="1" applyAlignment="1">
      <alignment horizontal="center"/>
    </xf>
    <xf numFmtId="2" fontId="25" fillId="13" borderId="46" xfId="9" applyNumberFormat="1" applyFont="1" applyFill="1" applyBorder="1" applyAlignment="1">
      <alignment horizontal="center"/>
    </xf>
    <xf numFmtId="3" fontId="24" fillId="13" borderId="1" xfId="9" applyNumberFormat="1" applyFont="1" applyFill="1" applyBorder="1" applyAlignment="1">
      <alignment horizontal="center"/>
    </xf>
    <xf numFmtId="3" fontId="24" fillId="13" borderId="47" xfId="9" applyNumberFormat="1" applyFont="1" applyFill="1" applyBorder="1" applyAlignment="1">
      <alignment horizontal="center"/>
    </xf>
    <xf numFmtId="0" fontId="25" fillId="7" borderId="48" xfId="9" applyFont="1" applyFill="1" applyBorder="1" applyAlignment="1">
      <alignment horizontal="center"/>
    </xf>
    <xf numFmtId="3" fontId="25" fillId="7" borderId="49" xfId="9" applyNumberFormat="1" applyFont="1" applyFill="1" applyBorder="1" applyAlignment="1">
      <alignment horizontal="center"/>
    </xf>
    <xf numFmtId="3" fontId="25" fillId="7" borderId="50" xfId="9" applyNumberFormat="1" applyFont="1" applyFill="1" applyBorder="1" applyAlignment="1">
      <alignment horizontal="center"/>
    </xf>
    <xf numFmtId="168" fontId="24" fillId="13" borderId="1" xfId="9" applyNumberFormat="1" applyFont="1" applyFill="1" applyBorder="1" applyAlignment="1">
      <alignment horizontal="center"/>
    </xf>
    <xf numFmtId="0" fontId="25" fillId="8" borderId="48" xfId="9" applyFont="1" applyFill="1" applyBorder="1" applyAlignment="1">
      <alignment horizontal="center"/>
    </xf>
    <xf numFmtId="0" fontId="24" fillId="8" borderId="49" xfId="9" applyFont="1" applyFill="1" applyBorder="1" applyAlignment="1">
      <alignment horizontal="center"/>
    </xf>
    <xf numFmtId="0" fontId="24" fillId="8" borderId="51" xfId="9" applyFont="1" applyFill="1" applyBorder="1" applyAlignment="1">
      <alignment horizontal="center"/>
    </xf>
    <xf numFmtId="0" fontId="25" fillId="14" borderId="0" xfId="9" applyFont="1" applyFill="1" applyAlignment="1">
      <alignment horizontal="center"/>
    </xf>
    <xf numFmtId="1" fontId="24" fillId="10" borderId="1" xfId="9" applyNumberFormat="1" applyFont="1" applyFill="1" applyBorder="1" applyAlignment="1">
      <alignment horizontal="center"/>
    </xf>
    <xf numFmtId="1" fontId="24" fillId="10" borderId="2" xfId="9" applyNumberFormat="1" applyFont="1" applyFill="1" applyBorder="1" applyAlignment="1">
      <alignment horizontal="center"/>
    </xf>
    <xf numFmtId="167" fontId="25" fillId="12" borderId="46" xfId="9" applyNumberFormat="1" applyFont="1" applyFill="1" applyBorder="1" applyAlignment="1">
      <alignment horizontal="center"/>
    </xf>
    <xf numFmtId="0" fontId="24" fillId="14" borderId="0" xfId="9" applyFont="1" applyFill="1" applyAlignment="1">
      <alignment horizontal="center"/>
    </xf>
    <xf numFmtId="0" fontId="24" fillId="5" borderId="52" xfId="2" applyFont="1" applyFill="1" applyBorder="1" applyAlignment="1">
      <alignment horizontal="center"/>
    </xf>
    <xf numFmtId="0" fontId="24" fillId="5" borderId="53" xfId="2" applyFont="1" applyFill="1" applyBorder="1" applyAlignment="1">
      <alignment horizontal="center"/>
    </xf>
    <xf numFmtId="0" fontId="24" fillId="0" borderId="53" xfId="2" applyFont="1" applyBorder="1" applyAlignment="1">
      <alignment horizontal="center"/>
    </xf>
    <xf numFmtId="0" fontId="24" fillId="15" borderId="54" xfId="2" applyFont="1" applyFill="1" applyBorder="1" applyAlignment="1">
      <alignment horizontal="center"/>
    </xf>
    <xf numFmtId="0" fontId="25" fillId="0" borderId="55" xfId="2" applyFont="1" applyBorder="1"/>
    <xf numFmtId="0" fontId="24" fillId="15" borderId="56" xfId="2" applyFont="1" applyFill="1" applyBorder="1" applyAlignment="1">
      <alignment horizontal="center"/>
    </xf>
    <xf numFmtId="0" fontId="24" fillId="5" borderId="54" xfId="2" applyFont="1" applyFill="1" applyBorder="1" applyAlignment="1">
      <alignment horizontal="center"/>
    </xf>
    <xf numFmtId="170" fontId="24" fillId="5" borderId="52" xfId="10" applyFont="1" applyFill="1" applyBorder="1" applyAlignment="1">
      <alignment horizontal="center"/>
    </xf>
    <xf numFmtId="170" fontId="24" fillId="5" borderId="53" xfId="10" applyFont="1" applyFill="1" applyBorder="1" applyAlignment="1">
      <alignment horizontal="center"/>
    </xf>
    <xf numFmtId="170" fontId="24" fillId="5" borderId="54" xfId="10" applyFont="1" applyFill="1" applyBorder="1" applyAlignment="1">
      <alignment horizontal="center"/>
    </xf>
    <xf numFmtId="170" fontId="24" fillId="5" borderId="56" xfId="10" applyFont="1" applyFill="1" applyBorder="1" applyAlignment="1">
      <alignment horizontal="center"/>
    </xf>
    <xf numFmtId="0" fontId="24" fillId="5" borderId="57" xfId="2" applyFont="1" applyFill="1" applyBorder="1" applyAlignment="1">
      <alignment horizontal="center"/>
    </xf>
    <xf numFmtId="166" fontId="25" fillId="5" borderId="1" xfId="2" applyNumberFormat="1" applyFont="1" applyFill="1" applyBorder="1" applyAlignment="1">
      <alignment horizontal="center"/>
    </xf>
    <xf numFmtId="169" fontId="25" fillId="0" borderId="1" xfId="2" applyNumberFormat="1" applyFont="1" applyBorder="1" applyAlignment="1">
      <alignment horizontal="center"/>
    </xf>
    <xf numFmtId="169" fontId="25" fillId="15" borderId="58" xfId="2" applyNumberFormat="1" applyFont="1" applyFill="1" applyBorder="1" applyAlignment="1">
      <alignment horizontal="center"/>
    </xf>
    <xf numFmtId="171" fontId="25" fillId="0" borderId="5" xfId="2" applyNumberFormat="1" applyFont="1" applyBorder="1"/>
    <xf numFmtId="171" fontId="25" fillId="15" borderId="2" xfId="2" applyNumberFormat="1" applyFont="1" applyFill="1" applyBorder="1"/>
    <xf numFmtId="171" fontId="25" fillId="15" borderId="58" xfId="2" applyNumberFormat="1" applyFont="1" applyFill="1" applyBorder="1"/>
    <xf numFmtId="171" fontId="25" fillId="0" borderId="1" xfId="2" applyNumberFormat="1" applyFont="1" applyBorder="1"/>
    <xf numFmtId="166" fontId="25" fillId="5" borderId="1" xfId="10" applyNumberFormat="1" applyFont="1" applyFill="1" applyBorder="1" applyAlignment="1">
      <alignment horizontal="center"/>
    </xf>
    <xf numFmtId="171" fontId="25" fillId="0" borderId="1" xfId="10" applyNumberFormat="1" applyFont="1" applyBorder="1"/>
    <xf numFmtId="171" fontId="25" fillId="15" borderId="58" xfId="10" applyNumberFormat="1" applyFont="1" applyFill="1" applyBorder="1"/>
    <xf numFmtId="171" fontId="25" fillId="15" borderId="2" xfId="10" applyNumberFormat="1" applyFont="1" applyFill="1" applyBorder="1"/>
    <xf numFmtId="0" fontId="24" fillId="5" borderId="59" xfId="2" applyFont="1" applyFill="1" applyBorder="1" applyAlignment="1">
      <alignment horizontal="center"/>
    </xf>
    <xf numFmtId="166" fontId="25" fillId="5" borderId="60" xfId="2" applyNumberFormat="1" applyFont="1" applyFill="1" applyBorder="1" applyAlignment="1">
      <alignment horizontal="center"/>
    </xf>
    <xf numFmtId="169" fontId="25" fillId="0" borderId="60" xfId="2" applyNumberFormat="1" applyFont="1" applyBorder="1" applyAlignment="1">
      <alignment horizontal="center"/>
    </xf>
    <xf numFmtId="169" fontId="25" fillId="15" borderId="61" xfId="2" applyNumberFormat="1" applyFont="1" applyFill="1" applyBorder="1" applyAlignment="1">
      <alignment horizontal="center"/>
    </xf>
    <xf numFmtId="0" fontId="5" fillId="0" borderId="0" xfId="11"/>
    <xf numFmtId="171" fontId="25" fillId="0" borderId="62" xfId="2" applyNumberFormat="1" applyFont="1" applyBorder="1"/>
    <xf numFmtId="171" fontId="25" fillId="15" borderId="63" xfId="2" applyNumberFormat="1" applyFont="1" applyFill="1" applyBorder="1"/>
    <xf numFmtId="169" fontId="25" fillId="5" borderId="0" xfId="2" applyNumberFormat="1" applyFont="1" applyFill="1"/>
    <xf numFmtId="171" fontId="25" fillId="15" borderId="61" xfId="2" applyNumberFormat="1" applyFont="1" applyFill="1" applyBorder="1"/>
    <xf numFmtId="171" fontId="25" fillId="0" borderId="60" xfId="2" applyNumberFormat="1" applyFont="1" applyBorder="1"/>
    <xf numFmtId="0" fontId="24" fillId="5" borderId="0" xfId="2" applyFont="1" applyFill="1" applyAlignment="1">
      <alignment horizontal="center"/>
    </xf>
    <xf numFmtId="0" fontId="4" fillId="0" borderId="0" xfId="4" quotePrefix="1"/>
    <xf numFmtId="0" fontId="28" fillId="16" borderId="3" xfId="12" applyFont="1" applyFill="1" applyBorder="1" applyAlignment="1">
      <alignment horizontal="justify"/>
    </xf>
    <xf numFmtId="3" fontId="16" fillId="16" borderId="10" xfId="12" applyNumberFormat="1" applyFont="1" applyFill="1" applyBorder="1" applyAlignment="1">
      <alignment horizontal="right"/>
    </xf>
    <xf numFmtId="3" fontId="16" fillId="16" borderId="13" xfId="12" applyNumberFormat="1" applyFont="1" applyFill="1" applyBorder="1" applyAlignment="1">
      <alignment horizontal="right"/>
    </xf>
    <xf numFmtId="3" fontId="16" fillId="16" borderId="11" xfId="12" applyNumberFormat="1" applyFont="1" applyFill="1" applyBorder="1" applyAlignment="1">
      <alignment horizontal="right"/>
    </xf>
    <xf numFmtId="3" fontId="28" fillId="16" borderId="17" xfId="12" applyNumberFormat="1" applyFont="1" applyFill="1" applyBorder="1" applyAlignment="1">
      <alignment horizontal="right"/>
    </xf>
    <xf numFmtId="0" fontId="28" fillId="17" borderId="3" xfId="2" applyFont="1" applyFill="1" applyBorder="1" applyAlignment="1">
      <alignment horizontal="justify"/>
    </xf>
    <xf numFmtId="3" fontId="28" fillId="17" borderId="3" xfId="2" applyNumberFormat="1" applyFont="1" applyFill="1" applyBorder="1" applyAlignment="1">
      <alignment horizontal="right"/>
    </xf>
    <xf numFmtId="3" fontId="28" fillId="17" borderId="0" xfId="2" applyNumberFormat="1" applyFont="1" applyFill="1" applyAlignment="1">
      <alignment horizontal="right"/>
    </xf>
    <xf numFmtId="3" fontId="28" fillId="17" borderId="12" xfId="2" applyNumberFormat="1" applyFont="1" applyFill="1" applyBorder="1" applyAlignment="1">
      <alignment horizontal="right"/>
    </xf>
    <xf numFmtId="3" fontId="28" fillId="17" borderId="18" xfId="2" applyNumberFormat="1" applyFont="1" applyFill="1" applyBorder="1" applyAlignment="1">
      <alignment horizontal="right"/>
    </xf>
    <xf numFmtId="0" fontId="29" fillId="5" borderId="3" xfId="2" applyFont="1" applyFill="1" applyBorder="1" applyAlignment="1">
      <alignment horizontal="justify"/>
    </xf>
    <xf numFmtId="3" fontId="29" fillId="5" borderId="3" xfId="2" applyNumberFormat="1" applyFont="1" applyFill="1" applyBorder="1" applyAlignment="1">
      <alignment horizontal="right"/>
    </xf>
    <xf numFmtId="3" fontId="29" fillId="5" borderId="0" xfId="2" applyNumberFormat="1" applyFont="1" applyFill="1" applyAlignment="1">
      <alignment horizontal="right"/>
    </xf>
    <xf numFmtId="3" fontId="29" fillId="5" borderId="12" xfId="2" applyNumberFormat="1" applyFont="1" applyFill="1" applyBorder="1" applyAlignment="1">
      <alignment horizontal="right"/>
    </xf>
    <xf numFmtId="3" fontId="29" fillId="5" borderId="18" xfId="2" applyNumberFormat="1" applyFont="1" applyFill="1" applyBorder="1" applyAlignment="1">
      <alignment horizontal="right"/>
    </xf>
    <xf numFmtId="0" fontId="30" fillId="5" borderId="3" xfId="0" applyFont="1" applyFill="1" applyBorder="1" applyAlignment="1">
      <alignment horizontal="justify" vertical="center"/>
    </xf>
    <xf numFmtId="3" fontId="30" fillId="5" borderId="3" xfId="0" applyNumberFormat="1" applyFont="1" applyFill="1" applyBorder="1" applyAlignment="1">
      <alignment horizontal="right" vertical="center"/>
    </xf>
    <xf numFmtId="3" fontId="30" fillId="5" borderId="0" xfId="0" applyNumberFormat="1" applyFont="1" applyFill="1" applyAlignment="1">
      <alignment horizontal="right" vertical="center"/>
    </xf>
    <xf numFmtId="3" fontId="30" fillId="5" borderId="12" xfId="0" applyNumberFormat="1" applyFont="1" applyFill="1" applyBorder="1" applyAlignment="1">
      <alignment horizontal="right" vertical="center"/>
    </xf>
    <xf numFmtId="3" fontId="30" fillId="5" borderId="18" xfId="0" applyNumberFormat="1" applyFont="1" applyFill="1" applyBorder="1" applyAlignment="1">
      <alignment horizontal="right" vertical="center"/>
    </xf>
    <xf numFmtId="0" fontId="28" fillId="0" borderId="14" xfId="2" applyFont="1" applyBorder="1" applyAlignment="1">
      <alignment horizontal="justify"/>
    </xf>
    <xf numFmtId="3" fontId="28" fillId="5" borderId="14" xfId="2" applyNumberFormat="1" applyFont="1" applyFill="1" applyBorder="1" applyAlignment="1">
      <alignment horizontal="right"/>
    </xf>
    <xf numFmtId="3" fontId="28" fillId="5" borderId="15" xfId="2" applyNumberFormat="1" applyFont="1" applyFill="1" applyBorder="1" applyAlignment="1">
      <alignment horizontal="right"/>
    </xf>
    <xf numFmtId="3" fontId="28" fillId="5" borderId="4" xfId="2" applyNumberFormat="1" applyFont="1" applyFill="1" applyBorder="1" applyAlignment="1">
      <alignment horizontal="right"/>
    </xf>
    <xf numFmtId="0" fontId="3" fillId="0" borderId="0" xfId="0" applyFont="1" applyAlignment="1">
      <alignment horizontal="center" vertical="center" wrapText="1"/>
    </xf>
    <xf numFmtId="0" fontId="27" fillId="18" borderId="14" xfId="2" applyFont="1" applyFill="1" applyBorder="1" applyAlignment="1">
      <alignment horizontal="center"/>
    </xf>
    <xf numFmtId="0" fontId="27" fillId="18" borderId="15" xfId="2" applyFont="1" applyFill="1" applyBorder="1" applyAlignment="1">
      <alignment horizontal="center"/>
    </xf>
    <xf numFmtId="0" fontId="33" fillId="0" borderId="0" xfId="0" applyFont="1"/>
    <xf numFmtId="0" fontId="11" fillId="18" borderId="17" xfId="2" applyFont="1" applyFill="1" applyBorder="1" applyAlignment="1">
      <alignment horizontal="center" vertical="center"/>
    </xf>
    <xf numFmtId="0" fontId="11" fillId="18" borderId="18" xfId="2" applyFont="1" applyFill="1" applyBorder="1" applyAlignment="1">
      <alignment horizontal="center" vertical="center" wrapText="1"/>
    </xf>
    <xf numFmtId="0" fontId="28" fillId="16" borderId="17" xfId="12" applyFont="1" applyFill="1" applyBorder="1" applyAlignment="1">
      <alignment horizontal="justify"/>
    </xf>
    <xf numFmtId="3" fontId="16" fillId="16" borderId="17" xfId="12" applyNumberFormat="1" applyFont="1" applyFill="1" applyBorder="1" applyAlignment="1">
      <alignment horizontal="right"/>
    </xf>
    <xf numFmtId="0" fontId="29" fillId="5" borderId="18" xfId="2" applyFont="1" applyFill="1" applyBorder="1" applyAlignment="1">
      <alignment horizontal="justify"/>
    </xf>
    <xf numFmtId="0" fontId="29" fillId="0" borderId="19" xfId="2" applyFont="1" applyBorder="1" applyAlignment="1">
      <alignment horizontal="justify"/>
    </xf>
    <xf numFmtId="3" fontId="29" fillId="5" borderId="19" xfId="2" applyNumberFormat="1" applyFont="1" applyFill="1" applyBorder="1" applyAlignment="1">
      <alignment horizontal="right"/>
    </xf>
    <xf numFmtId="0" fontId="29" fillId="0" borderId="18" xfId="2" applyFont="1" applyBorder="1" applyAlignment="1">
      <alignment horizontal="justify"/>
    </xf>
    <xf numFmtId="0" fontId="11" fillId="18" borderId="1" xfId="2" applyFont="1" applyFill="1" applyBorder="1" applyAlignment="1">
      <alignment horizontal="center" vertical="center" wrapText="1"/>
    </xf>
    <xf numFmtId="0" fontId="11" fillId="18" borderId="2" xfId="2" applyFont="1" applyFill="1" applyBorder="1" applyAlignment="1">
      <alignment horizontal="center" vertical="center"/>
    </xf>
    <xf numFmtId="0" fontId="11" fillId="18" borderId="5" xfId="2" applyFont="1" applyFill="1" applyBorder="1" applyAlignment="1">
      <alignment horizontal="center" vertical="center" wrapText="1"/>
    </xf>
    <xf numFmtId="0" fontId="28" fillId="14" borderId="1" xfId="13" applyFont="1" applyFill="1" applyBorder="1"/>
    <xf numFmtId="3" fontId="28" fillId="14" borderId="1" xfId="14" applyNumberFormat="1" applyFont="1" applyFill="1" applyBorder="1" applyAlignment="1">
      <alignment horizontal="right"/>
    </xf>
    <xf numFmtId="0" fontId="34" fillId="18" borderId="1" xfId="1" applyFont="1" applyFill="1" applyBorder="1" applyAlignment="1">
      <alignment horizontal="center" vertical="center"/>
    </xf>
    <xf numFmtId="0" fontId="34" fillId="18" borderId="2" xfId="1" applyFont="1" applyFill="1" applyBorder="1" applyAlignment="1">
      <alignment horizontal="center" vertical="center"/>
    </xf>
    <xf numFmtId="0" fontId="34" fillId="18" borderId="5" xfId="1" applyFont="1" applyFill="1" applyBorder="1" applyAlignment="1">
      <alignment horizontal="center" vertical="center"/>
    </xf>
    <xf numFmtId="3" fontId="7" fillId="19" borderId="9" xfId="1" applyNumberFormat="1" applyFont="1" applyFill="1" applyBorder="1"/>
    <xf numFmtId="0" fontId="6" fillId="19" borderId="2" xfId="1" applyFont="1" applyFill="1" applyBorder="1" applyAlignment="1">
      <alignment horizontal="center" vertical="center"/>
    </xf>
    <xf numFmtId="0" fontId="6" fillId="19" borderId="1" xfId="1" applyFont="1" applyFill="1" applyBorder="1" applyAlignment="1">
      <alignment horizontal="center" vertical="center"/>
    </xf>
    <xf numFmtId="0" fontId="6" fillId="19" borderId="16" xfId="1" applyFont="1" applyFill="1" applyBorder="1" applyAlignment="1">
      <alignment horizontal="center" vertical="center"/>
    </xf>
    <xf numFmtId="2" fontId="9" fillId="19" borderId="5" xfId="2" applyNumberFormat="1" applyFont="1" applyFill="1" applyBorder="1" applyAlignment="1">
      <alignment horizontal="center" vertical="center" wrapText="1"/>
    </xf>
    <xf numFmtId="0" fontId="6" fillId="19" borderId="5" xfId="1" applyFont="1" applyFill="1" applyBorder="1" applyAlignment="1">
      <alignment horizontal="center" vertical="center"/>
    </xf>
    <xf numFmtId="2" fontId="6" fillId="0" borderId="0" xfId="2" applyNumberFormat="1" applyFont="1" applyAlignment="1">
      <alignment horizontal="left" vertical="center"/>
    </xf>
    <xf numFmtId="2" fontId="6" fillId="0" borderId="0" xfId="2" applyNumberFormat="1" applyFont="1" applyAlignment="1">
      <alignment horizontal="center" vertical="center"/>
    </xf>
    <xf numFmtId="0" fontId="2" fillId="0" borderId="0" xfId="0" applyFont="1" applyAlignment="1">
      <alignment vertical="center"/>
    </xf>
    <xf numFmtId="2" fontId="6" fillId="0" borderId="1" xfId="2" applyNumberFormat="1" applyFont="1" applyBorder="1" applyAlignment="1">
      <alignment horizontal="left" vertical="center"/>
    </xf>
    <xf numFmtId="2" fontId="6" fillId="0" borderId="1" xfId="2" applyNumberFormat="1" applyFont="1" applyBorder="1" applyAlignment="1">
      <alignment horizontal="center" vertical="center"/>
    </xf>
    <xf numFmtId="0" fontId="2" fillId="0" borderId="0" xfId="1" applyFont="1" applyAlignment="1">
      <alignment vertical="center"/>
    </xf>
    <xf numFmtId="0" fontId="6" fillId="19" borderId="10" xfId="1" applyFont="1" applyFill="1" applyBorder="1" applyAlignment="1">
      <alignment vertical="center"/>
    </xf>
    <xf numFmtId="2" fontId="6" fillId="0" borderId="4" xfId="2" applyNumberFormat="1" applyFont="1" applyBorder="1" applyAlignment="1">
      <alignment horizontal="center" vertical="center"/>
    </xf>
    <xf numFmtId="2" fontId="16" fillId="3" borderId="0" xfId="4" applyNumberFormat="1" applyFont="1" applyFill="1"/>
    <xf numFmtId="3" fontId="35" fillId="16" borderId="17" xfId="12" applyNumberFormat="1" applyFont="1" applyFill="1" applyBorder="1" applyAlignment="1">
      <alignment horizontal="right"/>
    </xf>
    <xf numFmtId="3" fontId="35" fillId="17" borderId="18" xfId="2" applyNumberFormat="1" applyFont="1" applyFill="1" applyBorder="1" applyAlignment="1">
      <alignment horizontal="right"/>
    </xf>
    <xf numFmtId="3" fontId="37" fillId="5" borderId="18" xfId="2" applyNumberFormat="1" applyFont="1" applyFill="1" applyBorder="1" applyAlignment="1">
      <alignment horizontal="right"/>
    </xf>
    <xf numFmtId="3" fontId="38" fillId="5" borderId="18" xfId="0" applyNumberFormat="1" applyFont="1" applyFill="1" applyBorder="1" applyAlignment="1">
      <alignment horizontal="right" vertical="center"/>
    </xf>
    <xf numFmtId="3" fontId="37" fillId="5" borderId="12" xfId="2" applyNumberFormat="1" applyFont="1" applyFill="1" applyBorder="1" applyAlignment="1">
      <alignment horizontal="right"/>
    </xf>
    <xf numFmtId="0" fontId="7" fillId="0" borderId="0" xfId="0" applyFont="1"/>
    <xf numFmtId="0" fontId="28" fillId="19" borderId="3" xfId="2" applyFont="1" applyFill="1" applyBorder="1" applyAlignment="1">
      <alignment horizontal="left" vertical="center"/>
    </xf>
    <xf numFmtId="3" fontId="28" fillId="19" borderId="3" xfId="2" applyNumberFormat="1" applyFont="1" applyFill="1" applyBorder="1" applyAlignment="1">
      <alignment horizontal="right"/>
    </xf>
    <xf numFmtId="3" fontId="28" fillId="19" borderId="0" xfId="2" applyNumberFormat="1" applyFont="1" applyFill="1" applyAlignment="1">
      <alignment horizontal="right"/>
    </xf>
    <xf numFmtId="3" fontId="28" fillId="19" borderId="12" xfId="2" applyNumberFormat="1" applyFont="1" applyFill="1" applyBorder="1" applyAlignment="1">
      <alignment horizontal="right"/>
    </xf>
    <xf numFmtId="0" fontId="17" fillId="0" borderId="3" xfId="0" applyFont="1" applyBorder="1"/>
    <xf numFmtId="3" fontId="17" fillId="0" borderId="3" xfId="0" applyNumberFormat="1" applyFont="1" applyBorder="1"/>
    <xf numFmtId="3" fontId="17" fillId="0" borderId="0" xfId="0" applyNumberFormat="1" applyFont="1"/>
    <xf numFmtId="3" fontId="17" fillId="0" borderId="12" xfId="0" applyNumberFormat="1" applyFont="1" applyBorder="1"/>
    <xf numFmtId="0" fontId="30" fillId="5" borderId="3" xfId="0" applyFont="1" applyFill="1" applyBorder="1" applyAlignment="1">
      <alignment horizontal="left" vertical="center" indent="1"/>
    </xf>
    <xf numFmtId="3" fontId="30" fillId="0" borderId="12" xfId="0" applyNumberFormat="1" applyFont="1" applyBorder="1" applyAlignment="1">
      <alignment horizontal="right"/>
    </xf>
    <xf numFmtId="3" fontId="30" fillId="0" borderId="12" xfId="0" applyNumberFormat="1" applyFont="1" applyBorder="1"/>
    <xf numFmtId="0" fontId="27" fillId="18" borderId="3" xfId="2" applyFont="1" applyFill="1" applyBorder="1" applyAlignment="1">
      <alignment horizontal="center"/>
    </xf>
    <xf numFmtId="0" fontId="27" fillId="18" borderId="0" xfId="2" applyFont="1" applyFill="1" applyAlignment="1">
      <alignment horizontal="center"/>
    </xf>
    <xf numFmtId="0" fontId="27" fillId="18" borderId="12" xfId="2" applyFont="1" applyFill="1" applyBorder="1" applyAlignment="1">
      <alignment horizontal="center"/>
    </xf>
    <xf numFmtId="0" fontId="30" fillId="5" borderId="14" xfId="0" applyFont="1" applyFill="1" applyBorder="1" applyAlignment="1">
      <alignment horizontal="left" vertical="center" indent="1"/>
    </xf>
    <xf numFmtId="3" fontId="30" fillId="5" borderId="14" xfId="0" applyNumberFormat="1" applyFont="1" applyFill="1" applyBorder="1" applyAlignment="1">
      <alignment horizontal="right" vertical="center"/>
    </xf>
    <xf numFmtId="3" fontId="30" fillId="5" borderId="15" xfId="0" applyNumberFormat="1" applyFont="1" applyFill="1" applyBorder="1" applyAlignment="1">
      <alignment horizontal="right" vertical="center"/>
    </xf>
    <xf numFmtId="3" fontId="30" fillId="0" borderId="4" xfId="0" applyNumberFormat="1" applyFont="1" applyBorder="1"/>
    <xf numFmtId="0" fontId="30" fillId="5" borderId="0" xfId="0" applyFont="1" applyFill="1" applyAlignment="1">
      <alignment horizontal="left" vertical="center" indent="1"/>
    </xf>
    <xf numFmtId="3" fontId="30" fillId="0" borderId="0" xfId="0" applyNumberFormat="1" applyFont="1"/>
    <xf numFmtId="3" fontId="39" fillId="0" borderId="0" xfId="4" applyNumberFormat="1" applyFont="1"/>
    <xf numFmtId="0" fontId="11" fillId="4" borderId="16" xfId="4" applyFont="1" applyFill="1" applyBorder="1" applyAlignment="1">
      <alignment horizontal="right"/>
    </xf>
    <xf numFmtId="0" fontId="40" fillId="0" borderId="0" xfId="0" applyFont="1"/>
    <xf numFmtId="0" fontId="27" fillId="18" borderId="4" xfId="2" applyFont="1" applyFill="1" applyBorder="1" applyAlignment="1">
      <alignment horizontal="center"/>
    </xf>
    <xf numFmtId="0" fontId="28" fillId="17" borderId="18" xfId="2" applyFont="1" applyFill="1" applyBorder="1" applyAlignment="1">
      <alignment horizontal="justify"/>
    </xf>
    <xf numFmtId="3" fontId="29" fillId="0" borderId="18" xfId="2" applyNumberFormat="1" applyFont="1" applyBorder="1" applyAlignment="1">
      <alignment horizontal="right"/>
    </xf>
    <xf numFmtId="0" fontId="29" fillId="5" borderId="19" xfId="2" applyFont="1" applyFill="1" applyBorder="1" applyAlignment="1">
      <alignment horizontal="justify"/>
    </xf>
    <xf numFmtId="3" fontId="29" fillId="5" borderId="14" xfId="2" applyNumberFormat="1" applyFont="1" applyFill="1" applyBorder="1" applyAlignment="1">
      <alignment horizontal="right"/>
    </xf>
    <xf numFmtId="3" fontId="29" fillId="5" borderId="15" xfId="2" applyNumberFormat="1" applyFont="1" applyFill="1" applyBorder="1" applyAlignment="1">
      <alignment horizontal="right"/>
    </xf>
    <xf numFmtId="3" fontId="29" fillId="0" borderId="19" xfId="2" applyNumberFormat="1" applyFont="1" applyBorder="1" applyAlignment="1">
      <alignment horizontal="right"/>
    </xf>
    <xf numFmtId="3" fontId="28" fillId="17" borderId="17" xfId="2" applyNumberFormat="1" applyFont="1" applyFill="1" applyBorder="1" applyAlignment="1">
      <alignment horizontal="right"/>
    </xf>
    <xf numFmtId="3" fontId="29" fillId="5" borderId="3" xfId="2" applyNumberFormat="1" applyFont="1" applyFill="1" applyBorder="1"/>
    <xf numFmtId="3" fontId="29" fillId="5" borderId="0" xfId="2" applyNumberFormat="1" applyFont="1" applyFill="1"/>
    <xf numFmtId="3" fontId="29" fillId="5" borderId="12" xfId="2" applyNumberFormat="1" applyFont="1" applyFill="1" applyBorder="1"/>
    <xf numFmtId="3" fontId="30" fillId="5" borderId="3" xfId="0" applyNumberFormat="1" applyFont="1" applyFill="1" applyBorder="1" applyAlignment="1">
      <alignment vertical="center"/>
    </xf>
    <xf numFmtId="3" fontId="30" fillId="5" borderId="0" xfId="0" applyNumberFormat="1" applyFont="1" applyFill="1" applyAlignment="1">
      <alignment vertical="center"/>
    </xf>
    <xf numFmtId="3" fontId="30" fillId="5" borderId="14" xfId="0" applyNumberFormat="1" applyFont="1" applyFill="1" applyBorder="1" applyAlignment="1">
      <alignment vertical="center"/>
    </xf>
    <xf numFmtId="3" fontId="30" fillId="5" borderId="15" xfId="0" applyNumberFormat="1" applyFont="1" applyFill="1" applyBorder="1" applyAlignment="1">
      <alignment vertical="center"/>
    </xf>
    <xf numFmtId="3" fontId="30" fillId="0" borderId="4" xfId="0" applyNumberFormat="1" applyFont="1" applyBorder="1" applyAlignment="1">
      <alignment horizontal="right"/>
    </xf>
    <xf numFmtId="0" fontId="29" fillId="17" borderId="10" xfId="2" applyFont="1" applyFill="1" applyBorder="1" applyAlignment="1">
      <alignment horizontal="justify"/>
    </xf>
    <xf numFmtId="3" fontId="29" fillId="17" borderId="10" xfId="2" applyNumberFormat="1" applyFont="1" applyFill="1" applyBorder="1" applyAlignment="1">
      <alignment horizontal="right"/>
    </xf>
    <xf numFmtId="3" fontId="29" fillId="17" borderId="13" xfId="2" applyNumberFormat="1" applyFont="1" applyFill="1" applyBorder="1" applyAlignment="1">
      <alignment horizontal="right"/>
    </xf>
    <xf numFmtId="3" fontId="29" fillId="17" borderId="11" xfId="2" applyNumberFormat="1" applyFont="1" applyFill="1" applyBorder="1" applyAlignment="1">
      <alignment horizontal="right"/>
    </xf>
    <xf numFmtId="3" fontId="29" fillId="17" borderId="17" xfId="2" applyNumberFormat="1" applyFont="1" applyFill="1" applyBorder="1" applyAlignment="1">
      <alignment horizontal="right"/>
    </xf>
    <xf numFmtId="0" fontId="29" fillId="5" borderId="14" xfId="2" applyFont="1" applyFill="1" applyBorder="1" applyAlignment="1">
      <alignment horizontal="justify"/>
    </xf>
    <xf numFmtId="3" fontId="29" fillId="5" borderId="4" xfId="2" applyNumberFormat="1" applyFont="1" applyFill="1" applyBorder="1" applyAlignment="1">
      <alignment horizontal="right"/>
    </xf>
    <xf numFmtId="0" fontId="29" fillId="17" borderId="3" xfId="2" applyFont="1" applyFill="1" applyBorder="1" applyAlignment="1">
      <alignment horizontal="justify"/>
    </xf>
    <xf numFmtId="3" fontId="29" fillId="17" borderId="3" xfId="2" applyNumberFormat="1" applyFont="1" applyFill="1" applyBorder="1" applyAlignment="1">
      <alignment horizontal="right"/>
    </xf>
    <xf numFmtId="3" fontId="29" fillId="17" borderId="0" xfId="2" applyNumberFormat="1" applyFont="1" applyFill="1" applyAlignment="1">
      <alignment horizontal="right"/>
    </xf>
    <xf numFmtId="3" fontId="29" fillId="17" borderId="12" xfId="2" applyNumberFormat="1" applyFont="1" applyFill="1" applyBorder="1" applyAlignment="1">
      <alignment horizontal="right"/>
    </xf>
    <xf numFmtId="3" fontId="29" fillId="17" borderId="18" xfId="2" applyNumberFormat="1" applyFont="1" applyFill="1" applyBorder="1" applyAlignment="1">
      <alignment horizontal="right"/>
    </xf>
    <xf numFmtId="3" fontId="30" fillId="0" borderId="18" xfId="0" applyNumberFormat="1" applyFont="1" applyBorder="1"/>
    <xf numFmtId="0" fontId="29" fillId="5" borderId="3" xfId="2" applyFont="1" applyFill="1" applyBorder="1" applyAlignment="1">
      <alignment horizontal="justify" vertical="center"/>
    </xf>
    <xf numFmtId="3" fontId="29" fillId="5" borderId="3" xfId="2" applyNumberFormat="1" applyFont="1" applyFill="1" applyBorder="1" applyAlignment="1">
      <alignment horizontal="right" vertical="center"/>
    </xf>
    <xf numFmtId="3" fontId="29" fillId="5" borderId="0" xfId="2" applyNumberFormat="1" applyFont="1" applyFill="1" applyAlignment="1">
      <alignment horizontal="right" vertical="center"/>
    </xf>
    <xf numFmtId="3" fontId="29" fillId="5" borderId="12" xfId="2" applyNumberFormat="1" applyFont="1" applyFill="1" applyBorder="1" applyAlignment="1">
      <alignment horizontal="right" vertical="center"/>
    </xf>
    <xf numFmtId="3" fontId="29" fillId="0" borderId="18" xfId="2" applyNumberFormat="1" applyFont="1" applyBorder="1" applyAlignment="1">
      <alignment horizontal="right" vertical="center"/>
    </xf>
    <xf numFmtId="0" fontId="30" fillId="5" borderId="3" xfId="0" applyFont="1" applyFill="1" applyBorder="1" applyAlignment="1">
      <alignment horizontal="left" vertical="center"/>
    </xf>
    <xf numFmtId="3" fontId="30" fillId="0" borderId="12" xfId="0" applyNumberFormat="1" applyFont="1" applyBorder="1" applyAlignment="1">
      <alignment horizontal="right" vertical="center"/>
    </xf>
    <xf numFmtId="3" fontId="30" fillId="0" borderId="18" xfId="0" applyNumberFormat="1" applyFont="1" applyBorder="1" applyAlignment="1">
      <alignment vertical="center"/>
    </xf>
    <xf numFmtId="0" fontId="27" fillId="18" borderId="3" xfId="2" applyFont="1" applyFill="1" applyBorder="1" applyAlignment="1">
      <alignment horizontal="center" vertical="center"/>
    </xf>
    <xf numFmtId="0" fontId="27" fillId="18" borderId="0" xfId="2" applyFont="1" applyFill="1" applyAlignment="1">
      <alignment horizontal="center" vertical="center"/>
    </xf>
    <xf numFmtId="0" fontId="27" fillId="18" borderId="12" xfId="2" applyFont="1" applyFill="1" applyBorder="1" applyAlignment="1">
      <alignment horizontal="center" vertical="center"/>
    </xf>
    <xf numFmtId="0" fontId="29" fillId="17" borderId="10" xfId="2" applyFont="1" applyFill="1" applyBorder="1" applyAlignment="1">
      <alignment horizontal="justify" vertical="center"/>
    </xf>
    <xf numFmtId="3" fontId="29" fillId="17" borderId="10" xfId="2" applyNumberFormat="1" applyFont="1" applyFill="1" applyBorder="1" applyAlignment="1">
      <alignment horizontal="right" vertical="center"/>
    </xf>
    <xf numFmtId="3" fontId="29" fillId="17" borderId="13" xfId="2" applyNumberFormat="1" applyFont="1" applyFill="1" applyBorder="1" applyAlignment="1">
      <alignment horizontal="right" vertical="center"/>
    </xf>
    <xf numFmtId="3" fontId="29" fillId="17" borderId="11" xfId="2" applyNumberFormat="1" applyFont="1" applyFill="1" applyBorder="1" applyAlignment="1">
      <alignment horizontal="right" vertical="center"/>
    </xf>
    <xf numFmtId="3" fontId="29" fillId="17" borderId="17" xfId="2" applyNumberFormat="1" applyFont="1" applyFill="1" applyBorder="1" applyAlignment="1">
      <alignment horizontal="right" vertical="center"/>
    </xf>
    <xf numFmtId="0" fontId="30" fillId="5" borderId="14" xfId="0" applyFont="1" applyFill="1" applyBorder="1" applyAlignment="1">
      <alignment horizontal="left" vertical="center"/>
    </xf>
    <xf numFmtId="3" fontId="30" fillId="0" borderId="4" xfId="0" applyNumberFormat="1" applyFont="1" applyBorder="1" applyAlignment="1">
      <alignment horizontal="right" vertical="center"/>
    </xf>
    <xf numFmtId="3" fontId="30" fillId="0" borderId="19" xfId="0" applyNumberFormat="1" applyFont="1" applyBorder="1" applyAlignment="1">
      <alignment vertical="center"/>
    </xf>
    <xf numFmtId="0" fontId="17" fillId="0" borderId="15" xfId="0" applyFont="1" applyBorder="1"/>
    <xf numFmtId="0" fontId="29" fillId="17" borderId="15" xfId="2" applyFont="1" applyFill="1" applyBorder="1" applyAlignment="1">
      <alignment horizontal="justify"/>
    </xf>
    <xf numFmtId="3" fontId="29" fillId="17" borderId="14" xfId="2" applyNumberFormat="1" applyFont="1" applyFill="1" applyBorder="1" applyAlignment="1">
      <alignment horizontal="right"/>
    </xf>
    <xf numFmtId="3" fontId="29" fillId="17" borderId="15" xfId="2" applyNumberFormat="1" applyFont="1" applyFill="1" applyBorder="1" applyAlignment="1">
      <alignment horizontal="right"/>
    </xf>
    <xf numFmtId="3" fontId="29" fillId="17" borderId="4" xfId="2" applyNumberFormat="1" applyFont="1" applyFill="1" applyBorder="1" applyAlignment="1">
      <alignment horizontal="right"/>
    </xf>
    <xf numFmtId="3" fontId="29" fillId="17" borderId="19" xfId="2" applyNumberFormat="1" applyFont="1" applyFill="1" applyBorder="1" applyAlignment="1">
      <alignment horizontal="right"/>
    </xf>
    <xf numFmtId="0" fontId="17" fillId="0" borderId="19" xfId="0" applyFont="1" applyBorder="1"/>
    <xf numFmtId="3" fontId="17" fillId="0" borderId="15" xfId="0" applyNumberFormat="1" applyFont="1" applyBorder="1"/>
    <xf numFmtId="3" fontId="17" fillId="0" borderId="4" xfId="0" applyNumberFormat="1" applyFont="1" applyBorder="1"/>
    <xf numFmtId="3" fontId="17" fillId="0" borderId="19" xfId="0" applyNumberFormat="1" applyFont="1" applyBorder="1"/>
    <xf numFmtId="0" fontId="41" fillId="18" borderId="1" xfId="5" applyFont="1" applyFill="1" applyBorder="1" applyAlignment="1">
      <alignment horizontal="center" vertical="center" wrapText="1"/>
    </xf>
    <xf numFmtId="0" fontId="13" fillId="14" borderId="1" xfId="2" applyFont="1" applyFill="1" applyBorder="1"/>
    <xf numFmtId="3" fontId="13" fillId="14" borderId="1" xfId="2" applyNumberFormat="1" applyFont="1" applyFill="1" applyBorder="1" applyAlignment="1">
      <alignment horizontal="right"/>
    </xf>
    <xf numFmtId="4" fontId="12" fillId="14" borderId="1" xfId="2" applyNumberFormat="1" applyFont="1" applyFill="1" applyBorder="1" applyAlignment="1">
      <alignment horizontal="right"/>
    </xf>
    <xf numFmtId="0" fontId="12" fillId="14" borderId="1" xfId="2" applyFont="1" applyFill="1" applyBorder="1"/>
    <xf numFmtId="3" fontId="12" fillId="19" borderId="1" xfId="2" applyNumberFormat="1" applyFont="1" applyFill="1" applyBorder="1" applyAlignment="1">
      <alignment horizontal="right"/>
    </xf>
    <xf numFmtId="3" fontId="12" fillId="14" borderId="1" xfId="2" applyNumberFormat="1" applyFont="1" applyFill="1" applyBorder="1" applyAlignment="1">
      <alignment horizontal="right"/>
    </xf>
    <xf numFmtId="0" fontId="13" fillId="14" borderId="2" xfId="2" applyFont="1" applyFill="1" applyBorder="1"/>
    <xf numFmtId="4" fontId="13" fillId="14" borderId="16" xfId="2" applyNumberFormat="1" applyFont="1" applyFill="1" applyBorder="1" applyAlignment="1">
      <alignment horizontal="right"/>
    </xf>
    <xf numFmtId="0" fontId="0" fillId="0" borderId="0" xfId="15" applyFont="1"/>
    <xf numFmtId="0" fontId="0" fillId="21" borderId="0" xfId="15" applyFont="1" applyFill="1"/>
    <xf numFmtId="0" fontId="0" fillId="13" borderId="0" xfId="15" applyFont="1" applyFill="1" applyAlignment="1">
      <alignment horizontal="left"/>
    </xf>
    <xf numFmtId="49" fontId="0" fillId="13" borderId="0" xfId="15" applyNumberFormat="1" applyFont="1" applyFill="1"/>
    <xf numFmtId="49" fontId="0" fillId="0" borderId="0" xfId="15" applyNumberFormat="1" applyFont="1"/>
    <xf numFmtId="4" fontId="0" fillId="0" borderId="0" xfId="15" applyNumberFormat="1" applyFont="1"/>
    <xf numFmtId="0" fontId="0" fillId="9" borderId="0" xfId="15" applyFont="1" applyFill="1"/>
    <xf numFmtId="49" fontId="0" fillId="9" borderId="0" xfId="15" applyNumberFormat="1" applyFont="1" applyFill="1"/>
    <xf numFmtId="4" fontId="32" fillId="9" borderId="0" xfId="15" applyNumberFormat="1" applyFont="1" applyFill="1"/>
    <xf numFmtId="166" fontId="0" fillId="0" borderId="0" xfId="3" applyNumberFormat="1" applyFont="1"/>
    <xf numFmtId="3" fontId="29" fillId="0" borderId="12" xfId="2" applyNumberFormat="1" applyFont="1" applyBorder="1" applyAlignment="1">
      <alignment horizontal="right" vertical="center"/>
    </xf>
    <xf numFmtId="3" fontId="29" fillId="0" borderId="18" xfId="0" applyNumberFormat="1" applyFont="1" applyBorder="1" applyAlignment="1">
      <alignment vertical="center"/>
    </xf>
    <xf numFmtId="0" fontId="40" fillId="0" borderId="0" xfId="0" applyFont="1" applyAlignment="1">
      <alignment vertical="center"/>
    </xf>
    <xf numFmtId="0" fontId="42" fillId="0" borderId="0" xfId="0" applyFont="1"/>
    <xf numFmtId="3" fontId="37" fillId="5" borderId="0" xfId="2" applyNumberFormat="1" applyFont="1" applyFill="1" applyAlignment="1">
      <alignment horizontal="right"/>
    </xf>
    <xf numFmtId="3" fontId="37" fillId="5" borderId="3" xfId="2" applyNumberFormat="1" applyFont="1" applyFill="1" applyBorder="1" applyAlignment="1">
      <alignment horizontal="right"/>
    </xf>
    <xf numFmtId="3" fontId="35" fillId="14" borderId="1" xfId="14" applyNumberFormat="1" applyFont="1" applyFill="1" applyBorder="1" applyAlignment="1">
      <alignment horizontal="right"/>
    </xf>
    <xf numFmtId="0" fontId="43" fillId="0" borderId="0" xfId="0" applyFont="1"/>
    <xf numFmtId="3" fontId="35" fillId="5" borderId="19" xfId="2" applyNumberFormat="1" applyFont="1" applyFill="1" applyBorder="1" applyAlignment="1">
      <alignment horizontal="right"/>
    </xf>
    <xf numFmtId="0" fontId="11" fillId="18" borderId="1" xfId="2" applyFont="1" applyFill="1" applyBorder="1" applyAlignment="1">
      <alignment horizontal="center" vertical="center"/>
    </xf>
    <xf numFmtId="1" fontId="27" fillId="18" borderId="1" xfId="0" applyNumberFormat="1" applyFont="1" applyFill="1" applyBorder="1" applyAlignment="1">
      <alignment horizontal="center" vertical="center"/>
    </xf>
    <xf numFmtId="0" fontId="27" fillId="18" borderId="1" xfId="0" applyFont="1" applyFill="1" applyBorder="1" applyAlignment="1">
      <alignment horizontal="center" vertical="center"/>
    </xf>
    <xf numFmtId="0" fontId="17" fillId="0" borderId="0" xfId="0" applyFont="1"/>
    <xf numFmtId="0" fontId="17" fillId="0" borderId="1" xfId="0" applyFont="1" applyBorder="1" applyAlignment="1">
      <alignment horizontal="center" vertical="center" wrapText="1"/>
    </xf>
    <xf numFmtId="0" fontId="17" fillId="0" borderId="1" xfId="0" applyFont="1" applyBorder="1"/>
    <xf numFmtId="0" fontId="16" fillId="0" borderId="1" xfId="0" applyFont="1" applyBorder="1"/>
    <xf numFmtId="0" fontId="17" fillId="0" borderId="1" xfId="0" applyFont="1" applyBorder="1" applyAlignment="1">
      <alignment horizontal="center" vertical="center"/>
    </xf>
    <xf numFmtId="0" fontId="16" fillId="0" borderId="1" xfId="0" applyFont="1" applyBorder="1" applyAlignment="1">
      <alignment horizontal="center" vertical="center"/>
    </xf>
    <xf numFmtId="172" fontId="16" fillId="0" borderId="1" xfId="0" applyNumberFormat="1" applyFont="1" applyBorder="1" applyAlignment="1">
      <alignment horizontal="center" vertical="center"/>
    </xf>
    <xf numFmtId="0" fontId="17" fillId="0" borderId="2" xfId="0" applyFont="1" applyBorder="1"/>
    <xf numFmtId="172" fontId="17" fillId="0" borderId="0" xfId="0" applyNumberFormat="1" applyFont="1"/>
    <xf numFmtId="0" fontId="16" fillId="0" borderId="2" xfId="0" applyFont="1" applyBorder="1"/>
    <xf numFmtId="3" fontId="29" fillId="0" borderId="12" xfId="2" applyNumberFormat="1" applyFont="1" applyBorder="1" applyAlignment="1">
      <alignment horizontal="right"/>
    </xf>
    <xf numFmtId="3" fontId="35" fillId="16" borderId="17" xfId="12" applyNumberFormat="1" applyFont="1" applyFill="1" applyBorder="1" applyAlignment="1">
      <alignment horizontal="left"/>
    </xf>
    <xf numFmtId="3" fontId="35" fillId="17" borderId="18" xfId="2" applyNumberFormat="1" applyFont="1" applyFill="1" applyBorder="1" applyAlignment="1">
      <alignment horizontal="left"/>
    </xf>
    <xf numFmtId="3" fontId="29" fillId="5" borderId="18" xfId="2" applyNumberFormat="1" applyFont="1" applyFill="1" applyBorder="1" applyAlignment="1">
      <alignment horizontal="left"/>
    </xf>
    <xf numFmtId="3" fontId="35" fillId="5" borderId="19" xfId="2" applyNumberFormat="1" applyFont="1" applyFill="1" applyBorder="1" applyAlignment="1">
      <alignment horizontal="left"/>
    </xf>
    <xf numFmtId="3" fontId="44" fillId="5" borderId="18" xfId="0" applyNumberFormat="1" applyFont="1" applyFill="1" applyBorder="1" applyAlignment="1">
      <alignment horizontal="left" vertical="center" wrapText="1"/>
    </xf>
    <xf numFmtId="3" fontId="44" fillId="5" borderId="18" xfId="0" applyNumberFormat="1" applyFont="1" applyFill="1" applyBorder="1" applyAlignment="1">
      <alignment horizontal="left" vertical="center"/>
    </xf>
    <xf numFmtId="9" fontId="17" fillId="0" borderId="1" xfId="17" applyFont="1" applyBorder="1" applyAlignment="1">
      <alignment horizontal="center" vertical="center"/>
    </xf>
    <xf numFmtId="0" fontId="36" fillId="18" borderId="1" xfId="2" applyFont="1" applyFill="1" applyBorder="1" applyAlignment="1">
      <alignment horizontal="center" vertical="center" wrapText="1"/>
    </xf>
    <xf numFmtId="172" fontId="17" fillId="0" borderId="1" xfId="16" applyNumberFormat="1" applyFont="1" applyBorder="1"/>
    <xf numFmtId="172" fontId="17" fillId="0" borderId="1" xfId="0" applyNumberFormat="1" applyFont="1" applyBorder="1"/>
    <xf numFmtId="172" fontId="17" fillId="0" borderId="1" xfId="16" applyNumberFormat="1" applyFont="1" applyFill="1" applyBorder="1"/>
    <xf numFmtId="172" fontId="17" fillId="5" borderId="1" xfId="0" applyNumberFormat="1" applyFont="1" applyFill="1" applyBorder="1"/>
    <xf numFmtId="172" fontId="17" fillId="5" borderId="1" xfId="16" applyNumberFormat="1" applyFont="1" applyFill="1" applyBorder="1"/>
    <xf numFmtId="172" fontId="16" fillId="0" borderId="1" xfId="16" applyNumberFormat="1" applyFont="1" applyBorder="1"/>
    <xf numFmtId="172" fontId="16" fillId="0" borderId="1" xfId="0" applyNumberFormat="1" applyFont="1" applyBorder="1"/>
    <xf numFmtId="172" fontId="16" fillId="0" borderId="1" xfId="16" applyNumberFormat="1" applyFont="1" applyFill="1" applyBorder="1"/>
    <xf numFmtId="172" fontId="16" fillId="5" borderId="1" xfId="0" applyNumberFormat="1" applyFont="1" applyFill="1" applyBorder="1"/>
    <xf numFmtId="172" fontId="16" fillId="5" borderId="1" xfId="16" applyNumberFormat="1" applyFont="1" applyFill="1" applyBorder="1"/>
    <xf numFmtId="172" fontId="27" fillId="18" borderId="1" xfId="0" applyNumberFormat="1" applyFont="1" applyFill="1" applyBorder="1" applyAlignment="1">
      <alignment horizontal="center" vertical="center"/>
    </xf>
    <xf numFmtId="172" fontId="17" fillId="0" borderId="1" xfId="0" applyNumberFormat="1" applyFont="1" applyBorder="1" applyAlignment="1">
      <alignment vertical="center"/>
    </xf>
    <xf numFmtId="172" fontId="17" fillId="0" borderId="1" xfId="16" applyNumberFormat="1" applyFont="1" applyFill="1" applyBorder="1" applyAlignment="1">
      <alignment vertical="center"/>
    </xf>
    <xf numFmtId="172" fontId="16" fillId="0" borderId="1" xfId="0" applyNumberFormat="1" applyFont="1" applyBorder="1" applyAlignment="1">
      <alignment vertical="center"/>
    </xf>
    <xf numFmtId="172" fontId="16" fillId="0" borderId="1" xfId="16" applyNumberFormat="1" applyFont="1" applyFill="1" applyBorder="1" applyAlignment="1">
      <alignment vertical="center"/>
    </xf>
    <xf numFmtId="172" fontId="0" fillId="0" borderId="0" xfId="0" applyNumberFormat="1"/>
    <xf numFmtId="0" fontId="45" fillId="0" borderId="0" xfId="18"/>
    <xf numFmtId="3" fontId="40" fillId="5" borderId="18" xfId="2" applyNumberFormat="1" applyFont="1" applyFill="1" applyBorder="1" applyAlignment="1">
      <alignment horizontal="left" wrapText="1"/>
    </xf>
    <xf numFmtId="3" fontId="44" fillId="5" borderId="18" xfId="0" applyNumberFormat="1" applyFont="1" applyFill="1" applyBorder="1" applyAlignment="1">
      <alignment horizontal="left" vertical="top" wrapText="1"/>
    </xf>
    <xf numFmtId="3" fontId="40" fillId="5" borderId="18" xfId="2" applyNumberFormat="1" applyFont="1" applyFill="1" applyBorder="1" applyAlignment="1">
      <alignment horizontal="left"/>
    </xf>
    <xf numFmtId="3" fontId="48" fillId="17" borderId="18" xfId="2" applyNumberFormat="1" applyFont="1" applyFill="1" applyBorder="1" applyAlignment="1">
      <alignment horizontal="left"/>
    </xf>
    <xf numFmtId="0" fontId="28" fillId="22" borderId="1" xfId="13" applyFont="1" applyFill="1" applyBorder="1"/>
    <xf numFmtId="3" fontId="28" fillId="22" borderId="1" xfId="14" applyNumberFormat="1" applyFont="1" applyFill="1" applyBorder="1" applyAlignment="1">
      <alignment horizontal="right"/>
    </xf>
    <xf numFmtId="0" fontId="20" fillId="0" borderId="0" xfId="0" applyFont="1"/>
    <xf numFmtId="14" fontId="41" fillId="18" borderId="1" xfId="5" applyNumberFormat="1" applyFont="1" applyFill="1" applyBorder="1" applyAlignment="1">
      <alignment horizontal="center" vertical="center" wrapText="1"/>
    </xf>
    <xf numFmtId="0" fontId="50" fillId="0" borderId="0" xfId="0" applyFont="1" applyAlignment="1">
      <alignment horizontal="left" vertical="center"/>
    </xf>
    <xf numFmtId="3" fontId="50" fillId="0" borderId="0" xfId="0" applyNumberFormat="1" applyFont="1" applyAlignment="1">
      <alignment horizontal="right" vertical="center"/>
    </xf>
    <xf numFmtId="0" fontId="51" fillId="0" borderId="64" xfId="0" applyFont="1" applyBorder="1" applyAlignment="1">
      <alignment horizontal="left" vertical="center"/>
    </xf>
    <xf numFmtId="3" fontId="51" fillId="0" borderId="64" xfId="0" applyNumberFormat="1" applyFont="1" applyBorder="1" applyAlignment="1">
      <alignment horizontal="right" vertical="center"/>
    </xf>
    <xf numFmtId="0" fontId="52" fillId="0" borderId="0" xfId="0" applyFont="1"/>
    <xf numFmtId="0" fontId="0" fillId="0" borderId="1" xfId="0" applyBorder="1"/>
    <xf numFmtId="0" fontId="0" fillId="0" borderId="1" xfId="0" applyBorder="1" applyAlignment="1">
      <alignment horizontal="center"/>
    </xf>
    <xf numFmtId="3" fontId="0" fillId="0" borderId="1" xfId="0" applyNumberFormat="1" applyBorder="1"/>
    <xf numFmtId="0" fontId="52" fillId="0" borderId="1" xfId="0" applyFont="1" applyBorder="1"/>
    <xf numFmtId="3" fontId="52" fillId="0" borderId="1" xfId="0" applyNumberFormat="1" applyFont="1" applyBorder="1"/>
    <xf numFmtId="4" fontId="0" fillId="0" borderId="0" xfId="0" applyNumberFormat="1" applyAlignment="1">
      <alignment horizontal="right" vertical="top"/>
    </xf>
    <xf numFmtId="0" fontId="51" fillId="0" borderId="64" xfId="0" applyFont="1" applyBorder="1" applyAlignment="1">
      <alignment horizontal="right" vertical="center"/>
    </xf>
    <xf numFmtId="3" fontId="52" fillId="0" borderId="1" xfId="0" applyNumberFormat="1" applyFont="1" applyBorder="1" applyAlignment="1">
      <alignment horizontal="right"/>
    </xf>
    <xf numFmtId="169" fontId="0" fillId="0" borderId="1" xfId="0" applyNumberFormat="1" applyBorder="1"/>
    <xf numFmtId="0" fontId="17" fillId="23" borderId="1" xfId="0" applyFont="1" applyFill="1" applyBorder="1" applyAlignment="1">
      <alignment horizontal="center" vertical="center" wrapText="1"/>
    </xf>
    <xf numFmtId="0" fontId="17" fillId="24" borderId="1" xfId="0" applyFont="1" applyFill="1" applyBorder="1" applyAlignment="1">
      <alignment horizontal="center" vertical="center" wrapText="1"/>
    </xf>
    <xf numFmtId="0" fontId="17" fillId="24" borderId="1" xfId="0" applyFont="1" applyFill="1" applyBorder="1" applyAlignment="1">
      <alignment horizontal="center" vertical="center"/>
    </xf>
    <xf numFmtId="0" fontId="17" fillId="23" borderId="1" xfId="0" applyFont="1" applyFill="1" applyBorder="1" applyAlignment="1">
      <alignment horizontal="center" vertical="center"/>
    </xf>
    <xf numFmtId="172" fontId="17" fillId="0" borderId="1" xfId="16" applyNumberFormat="1" applyFont="1" applyBorder="1" applyAlignment="1">
      <alignment horizontal="left" vertical="center" indent="3"/>
    </xf>
    <xf numFmtId="172" fontId="17" fillId="0" borderId="1" xfId="0" applyNumberFormat="1" applyFont="1" applyBorder="1" applyAlignment="1">
      <alignment horizontal="left" vertical="center" indent="3"/>
    </xf>
    <xf numFmtId="172" fontId="16" fillId="0" borderId="1" xfId="0" applyNumberFormat="1" applyFont="1" applyBorder="1" applyAlignment="1">
      <alignment horizontal="left" vertical="center" indent="3"/>
    </xf>
    <xf numFmtId="165" fontId="53" fillId="0" borderId="0" xfId="19" applyFont="1"/>
    <xf numFmtId="168" fontId="28" fillId="16" borderId="17" xfId="12" applyNumberFormat="1" applyFont="1" applyFill="1" applyBorder="1" applyAlignment="1">
      <alignment horizontal="right"/>
    </xf>
    <xf numFmtId="168" fontId="28" fillId="17" borderId="18" xfId="2" applyNumberFormat="1" applyFont="1" applyFill="1" applyBorder="1" applyAlignment="1">
      <alignment horizontal="right"/>
    </xf>
    <xf numFmtId="168" fontId="29" fillId="5" borderId="18" xfId="2" applyNumberFormat="1" applyFont="1" applyFill="1" applyBorder="1" applyAlignment="1">
      <alignment horizontal="right"/>
    </xf>
    <xf numFmtId="168" fontId="30" fillId="5" borderId="18" xfId="0" applyNumberFormat="1" applyFont="1" applyFill="1" applyBorder="1" applyAlignment="1">
      <alignment horizontal="right" vertical="center"/>
    </xf>
    <xf numFmtId="168" fontId="29" fillId="5" borderId="12" xfId="2" applyNumberFormat="1" applyFont="1" applyFill="1" applyBorder="1" applyAlignment="1">
      <alignment horizontal="right"/>
    </xf>
    <xf numFmtId="168" fontId="30" fillId="5" borderId="12" xfId="0" applyNumberFormat="1" applyFont="1" applyFill="1" applyBorder="1" applyAlignment="1">
      <alignment horizontal="right" vertical="center"/>
    </xf>
    <xf numFmtId="168" fontId="28" fillId="17" borderId="12" xfId="2" applyNumberFormat="1" applyFont="1" applyFill="1" applyBorder="1" applyAlignment="1">
      <alignment horizontal="right"/>
    </xf>
    <xf numFmtId="168" fontId="28" fillId="5" borderId="4" xfId="2" applyNumberFormat="1" applyFont="1" applyFill="1" applyBorder="1" applyAlignment="1">
      <alignment horizontal="right"/>
    </xf>
    <xf numFmtId="168" fontId="28" fillId="22" borderId="1" xfId="14" applyNumberFormat="1" applyFont="1" applyFill="1" applyBorder="1" applyAlignment="1">
      <alignment horizontal="right"/>
    </xf>
    <xf numFmtId="0" fontId="3" fillId="0" borderId="0" xfId="0" applyFont="1" applyAlignment="1">
      <alignment horizontal="center" vertical="center" wrapText="1"/>
    </xf>
    <xf numFmtId="0" fontId="11" fillId="18" borderId="17" xfId="2" applyFont="1" applyFill="1" applyBorder="1" applyAlignment="1">
      <alignment horizontal="center" vertical="center" wrapText="1"/>
    </xf>
    <xf numFmtId="0" fontId="36" fillId="18" borderId="19" xfId="2" applyFont="1" applyFill="1" applyBorder="1" applyAlignment="1">
      <alignment horizontal="center" vertical="center" wrapText="1"/>
    </xf>
    <xf numFmtId="3" fontId="44" fillId="5" borderId="18" xfId="0" applyNumberFormat="1" applyFont="1" applyFill="1" applyBorder="1" applyAlignment="1">
      <alignment horizontal="left" vertical="center" wrapText="1"/>
    </xf>
    <xf numFmtId="0" fontId="46" fillId="0" borderId="10" xfId="0" applyFont="1" applyBorder="1" applyAlignment="1">
      <alignment horizontal="left" vertical="center" wrapText="1"/>
    </xf>
    <xf numFmtId="0" fontId="46" fillId="0" borderId="13" xfId="0" applyFont="1" applyBorder="1" applyAlignment="1">
      <alignment horizontal="left" vertical="center" wrapText="1"/>
    </xf>
    <xf numFmtId="0" fontId="46" fillId="0" borderId="11" xfId="0" applyFont="1" applyBorder="1" applyAlignment="1">
      <alignment horizontal="left" vertical="center" wrapText="1"/>
    </xf>
    <xf numFmtId="0" fontId="46" fillId="0" borderId="14" xfId="0" applyFont="1" applyBorder="1" applyAlignment="1">
      <alignment horizontal="left" vertical="center" wrapText="1"/>
    </xf>
    <xf numFmtId="0" fontId="46" fillId="0" borderId="15" xfId="0" applyFont="1" applyBorder="1" applyAlignment="1">
      <alignment horizontal="left" vertical="center" wrapText="1"/>
    </xf>
    <xf numFmtId="0" fontId="46" fillId="0" borderId="4" xfId="0" applyFont="1" applyBorder="1" applyAlignment="1">
      <alignment horizontal="left" vertical="center" wrapText="1"/>
    </xf>
    <xf numFmtId="0" fontId="20" fillId="0" borderId="10" xfId="0" applyFont="1" applyBorder="1" applyAlignment="1">
      <alignment horizontal="left" vertical="center" wrapText="1"/>
    </xf>
    <xf numFmtId="0" fontId="20" fillId="0" borderId="13" xfId="0" applyFont="1" applyBorder="1" applyAlignment="1">
      <alignment horizontal="left" vertical="center" wrapText="1"/>
    </xf>
    <xf numFmtId="0" fontId="20" fillId="0" borderId="11" xfId="0" applyFont="1" applyBorder="1" applyAlignment="1">
      <alignment horizontal="left" vertical="center" wrapText="1"/>
    </xf>
    <xf numFmtId="0" fontId="20" fillId="0" borderId="3" xfId="0" applyFont="1" applyBorder="1" applyAlignment="1">
      <alignment horizontal="left" vertical="center" wrapText="1"/>
    </xf>
    <xf numFmtId="0" fontId="20" fillId="0" borderId="0" xfId="0" applyFont="1" applyAlignment="1">
      <alignment horizontal="left" vertical="center" wrapText="1"/>
    </xf>
    <xf numFmtId="0" fontId="20" fillId="0" borderId="12" xfId="0" applyFont="1" applyBorder="1" applyAlignment="1">
      <alignment horizontal="left" vertical="center" wrapText="1"/>
    </xf>
    <xf numFmtId="0" fontId="20" fillId="0" borderId="14" xfId="0" applyFont="1" applyBorder="1" applyAlignment="1">
      <alignment horizontal="left" vertical="center" wrapText="1"/>
    </xf>
    <xf numFmtId="0" fontId="20" fillId="0" borderId="15" xfId="0" applyFont="1" applyBorder="1" applyAlignment="1">
      <alignment horizontal="left" vertical="center" wrapText="1"/>
    </xf>
    <xf numFmtId="0" fontId="20" fillId="0" borderId="4" xfId="0" applyFont="1" applyBorder="1" applyAlignment="1">
      <alignment horizontal="left" vertical="center" wrapText="1"/>
    </xf>
    <xf numFmtId="0" fontId="11" fillId="18" borderId="17" xfId="2" applyFont="1" applyFill="1" applyBorder="1" applyAlignment="1">
      <alignment horizontal="center" vertical="center"/>
    </xf>
    <xf numFmtId="0" fontId="11" fillId="18" borderId="18" xfId="2" applyFont="1" applyFill="1" applyBorder="1" applyAlignment="1">
      <alignment horizontal="center" vertical="center"/>
    </xf>
    <xf numFmtId="0" fontId="11" fillId="18" borderId="10" xfId="2" applyFont="1" applyFill="1" applyBorder="1" applyAlignment="1">
      <alignment horizontal="center" vertical="center"/>
    </xf>
    <xf numFmtId="0" fontId="11" fillId="18" borderId="13" xfId="2" applyFont="1" applyFill="1" applyBorder="1" applyAlignment="1">
      <alignment horizontal="center" vertical="center"/>
    </xf>
    <xf numFmtId="0" fontId="11" fillId="18" borderId="11" xfId="2" applyFont="1" applyFill="1" applyBorder="1" applyAlignment="1">
      <alignment horizontal="center" vertical="center"/>
    </xf>
    <xf numFmtId="0" fontId="11" fillId="18" borderId="19" xfId="2" applyFont="1" applyFill="1" applyBorder="1" applyAlignment="1">
      <alignment horizontal="center" vertical="center" wrapText="1"/>
    </xf>
    <xf numFmtId="0" fontId="36" fillId="18" borderId="17" xfId="2" applyFont="1" applyFill="1" applyBorder="1" applyAlignment="1">
      <alignment horizontal="center" vertical="center" wrapText="1"/>
    </xf>
    <xf numFmtId="0" fontId="11" fillId="18" borderId="18" xfId="2" applyFont="1" applyFill="1" applyBorder="1" applyAlignment="1">
      <alignment horizontal="center" vertical="center" wrapText="1"/>
    </xf>
    <xf numFmtId="0" fontId="11" fillId="18" borderId="14" xfId="2" applyFont="1" applyFill="1" applyBorder="1" applyAlignment="1">
      <alignment horizontal="center" vertical="center"/>
    </xf>
    <xf numFmtId="0" fontId="11" fillId="18" borderId="5" xfId="2" applyFont="1" applyFill="1" applyBorder="1" applyAlignment="1">
      <alignment horizontal="center" vertical="center" wrapText="1"/>
    </xf>
    <xf numFmtId="0" fontId="2" fillId="0" borderId="0" xfId="0" applyFont="1" applyAlignment="1">
      <alignment horizontal="center" vertical="center"/>
    </xf>
    <xf numFmtId="0" fontId="11" fillId="18" borderId="3" xfId="2" applyFont="1" applyFill="1" applyBorder="1" applyAlignment="1">
      <alignment horizontal="center" vertical="center"/>
    </xf>
    <xf numFmtId="0" fontId="2" fillId="0" borderId="15" xfId="0" applyFont="1" applyBorder="1" applyAlignment="1">
      <alignment horizontal="center" vertical="center"/>
    </xf>
    <xf numFmtId="0" fontId="11" fillId="18" borderId="11" xfId="2" applyFont="1" applyFill="1" applyBorder="1" applyAlignment="1">
      <alignment horizontal="center" vertical="center" wrapText="1"/>
    </xf>
    <xf numFmtId="0" fontId="11" fillId="18" borderId="12" xfId="2" applyFont="1" applyFill="1" applyBorder="1" applyAlignment="1">
      <alignment horizontal="center" vertical="center" wrapText="1"/>
    </xf>
    <xf numFmtId="0" fontId="17" fillId="0" borderId="1" xfId="0" applyFont="1" applyBorder="1" applyAlignment="1">
      <alignment horizontal="center" vertical="center" wrapText="1"/>
    </xf>
    <xf numFmtId="172" fontId="17" fillId="0" borderId="1" xfId="0" applyNumberFormat="1" applyFont="1" applyBorder="1" applyAlignment="1">
      <alignment horizontal="center" vertical="center" wrapText="1"/>
    </xf>
    <xf numFmtId="172" fontId="17" fillId="0" borderId="17" xfId="0" applyNumberFormat="1" applyFont="1" applyBorder="1" applyAlignment="1">
      <alignment horizontal="center" vertical="center" wrapText="1"/>
    </xf>
    <xf numFmtId="172" fontId="17" fillId="0" borderId="19" xfId="0" applyNumberFormat="1" applyFont="1" applyBorder="1" applyAlignment="1">
      <alignment horizontal="center" vertical="center" wrapText="1"/>
    </xf>
    <xf numFmtId="3" fontId="17" fillId="0" borderId="0" xfId="4" applyNumberFormat="1" applyFont="1" applyAlignment="1">
      <alignment horizontal="right" vertical="center"/>
    </xf>
    <xf numFmtId="3" fontId="17" fillId="0" borderId="12" xfId="4" applyNumberFormat="1" applyFont="1" applyBorder="1" applyAlignment="1">
      <alignment horizontal="right" vertical="center"/>
    </xf>
    <xf numFmtId="3" fontId="16" fillId="6" borderId="16" xfId="4" applyNumberFormat="1" applyFont="1" applyFill="1" applyBorder="1" applyAlignment="1">
      <alignment horizontal="right" vertical="center"/>
    </xf>
    <xf numFmtId="3" fontId="16" fillId="6" borderId="5" xfId="4" applyNumberFormat="1" applyFont="1" applyFill="1" applyBorder="1" applyAlignment="1">
      <alignment horizontal="right" vertical="center"/>
    </xf>
    <xf numFmtId="0" fontId="17" fillId="5" borderId="30" xfId="4" applyFont="1" applyFill="1" applyBorder="1" applyAlignment="1">
      <alignment horizontal="left" vertical="center"/>
    </xf>
    <xf numFmtId="0" fontId="17" fillId="5" borderId="31" xfId="4" applyFont="1" applyFill="1" applyBorder="1" applyAlignment="1">
      <alignment horizontal="left" vertical="center"/>
    </xf>
    <xf numFmtId="0" fontId="17" fillId="5" borderId="33" xfId="4" applyFont="1" applyFill="1" applyBorder="1" applyAlignment="1">
      <alignment horizontal="left" vertical="center"/>
    </xf>
    <xf numFmtId="0" fontId="17" fillId="5" borderId="34" xfId="4" applyFont="1" applyFill="1" applyBorder="1" applyAlignment="1">
      <alignment horizontal="left" vertical="center"/>
    </xf>
    <xf numFmtId="0" fontId="11" fillId="4" borderId="16" xfId="4" applyFont="1" applyFill="1" applyBorder="1" applyAlignment="1">
      <alignment horizontal="right"/>
    </xf>
    <xf numFmtId="0" fontId="11" fillId="4" borderId="5" xfId="4" applyFont="1" applyFill="1" applyBorder="1" applyAlignment="1">
      <alignment horizontal="right"/>
    </xf>
    <xf numFmtId="3" fontId="17" fillId="0" borderId="37" xfId="4" applyNumberFormat="1" applyFont="1" applyBorder="1" applyAlignment="1">
      <alignment horizontal="right" vertical="center"/>
    </xf>
    <xf numFmtId="3" fontId="17" fillId="0" borderId="38" xfId="4" applyNumberFormat="1" applyFont="1" applyBorder="1" applyAlignment="1">
      <alignment horizontal="right" vertical="center"/>
    </xf>
    <xf numFmtId="3" fontId="17" fillId="0" borderId="40" xfId="4" applyNumberFormat="1" applyFont="1" applyBorder="1" applyAlignment="1">
      <alignment horizontal="right" vertical="center"/>
    </xf>
    <xf numFmtId="3" fontId="17" fillId="0" borderId="41" xfId="4" applyNumberFormat="1" applyFont="1" applyBorder="1" applyAlignment="1">
      <alignment horizontal="right" vertical="center"/>
    </xf>
    <xf numFmtId="0" fontId="18" fillId="4" borderId="10" xfId="4" applyFont="1" applyFill="1" applyBorder="1" applyAlignment="1">
      <alignment horizontal="left" vertical="center"/>
    </xf>
    <xf numFmtId="0" fontId="18" fillId="4" borderId="14" xfId="4" applyFont="1" applyFill="1" applyBorder="1" applyAlignment="1">
      <alignment horizontal="left" vertical="center"/>
    </xf>
    <xf numFmtId="0" fontId="18" fillId="4" borderId="13" xfId="4" applyFont="1" applyFill="1" applyBorder="1" applyAlignment="1">
      <alignment horizontal="left" vertical="center"/>
    </xf>
    <xf numFmtId="0" fontId="18" fillId="4" borderId="15" xfId="4" applyFont="1" applyFill="1" applyBorder="1" applyAlignment="1">
      <alignment horizontal="left" vertical="center"/>
    </xf>
    <xf numFmtId="0" fontId="18" fillId="4" borderId="11" xfId="4" applyFont="1" applyFill="1" applyBorder="1" applyAlignment="1">
      <alignment horizontal="right" vertical="center"/>
    </xf>
    <xf numFmtId="0" fontId="18" fillId="4" borderId="4" xfId="4" applyFont="1" applyFill="1" applyBorder="1" applyAlignment="1">
      <alignment horizontal="right" vertical="center"/>
    </xf>
    <xf numFmtId="0" fontId="11" fillId="4" borderId="27" xfId="4" applyFont="1" applyFill="1" applyBorder="1" applyAlignment="1">
      <alignment horizontal="center"/>
    </xf>
    <xf numFmtId="0" fontId="11" fillId="4" borderId="28" xfId="4" applyFont="1" applyFill="1" applyBorder="1" applyAlignment="1">
      <alignment horizontal="center"/>
    </xf>
    <xf numFmtId="0" fontId="16" fillId="6" borderId="27" xfId="4" applyFont="1" applyFill="1" applyBorder="1" applyAlignment="1">
      <alignment horizontal="left" vertical="center"/>
    </xf>
    <xf numFmtId="0" fontId="16" fillId="6" borderId="28" xfId="4" applyFont="1" applyFill="1" applyBorder="1" applyAlignment="1">
      <alignment horizontal="left" vertical="center"/>
    </xf>
    <xf numFmtId="0" fontId="2" fillId="19" borderId="2" xfId="1" applyFont="1" applyFill="1" applyBorder="1" applyAlignment="1">
      <alignment horizontal="center" vertical="center"/>
    </xf>
    <xf numFmtId="0" fontId="2" fillId="19" borderId="5" xfId="1" applyFont="1" applyFill="1" applyBorder="1" applyAlignment="1">
      <alignment horizontal="center" vertical="center"/>
    </xf>
    <xf numFmtId="0" fontId="7" fillId="16" borderId="0" xfId="1" applyFont="1" applyFill="1" applyAlignment="1">
      <alignment horizontal="center" vertical="center"/>
    </xf>
    <xf numFmtId="0" fontId="34" fillId="18" borderId="0" xfId="1" applyFont="1" applyFill="1" applyAlignment="1">
      <alignment horizontal="center" vertical="center"/>
    </xf>
    <xf numFmtId="0" fontId="7" fillId="20" borderId="2" xfId="1" applyFont="1" applyFill="1" applyBorder="1" applyAlignment="1">
      <alignment horizontal="center" vertical="center"/>
    </xf>
    <xf numFmtId="0" fontId="7" fillId="20" borderId="16" xfId="1" applyFont="1" applyFill="1" applyBorder="1" applyAlignment="1">
      <alignment horizontal="center" vertical="center"/>
    </xf>
    <xf numFmtId="0" fontId="7" fillId="20" borderId="5" xfId="1" applyFont="1" applyFill="1" applyBorder="1" applyAlignment="1">
      <alignment horizontal="center" vertical="center"/>
    </xf>
    <xf numFmtId="3" fontId="7" fillId="0" borderId="2" xfId="0" applyNumberFormat="1" applyFont="1" applyBorder="1" applyAlignment="1">
      <alignment horizontal="right"/>
    </xf>
    <xf numFmtId="3" fontId="7" fillId="0" borderId="16" xfId="0" applyNumberFormat="1" applyFont="1" applyBorder="1" applyAlignment="1">
      <alignment horizontal="right"/>
    </xf>
    <xf numFmtId="3" fontId="7" fillId="0" borderId="5" xfId="0" applyNumberFormat="1" applyFont="1" applyBorder="1" applyAlignment="1">
      <alignment horizontal="right"/>
    </xf>
    <xf numFmtId="0" fontId="7" fillId="16" borderId="0" xfId="0" applyFont="1" applyFill="1" applyAlignment="1">
      <alignment horizontal="center" vertical="center"/>
    </xf>
    <xf numFmtId="0" fontId="7" fillId="20" borderId="2" xfId="0" applyFont="1" applyFill="1" applyBorder="1" applyAlignment="1">
      <alignment horizontal="center" vertical="center"/>
    </xf>
    <xf numFmtId="0" fontId="7" fillId="20" borderId="16" xfId="0" applyFont="1" applyFill="1" applyBorder="1" applyAlignment="1">
      <alignment horizontal="center" vertical="center"/>
    </xf>
    <xf numFmtId="0" fontId="7" fillId="20" borderId="5" xfId="0" applyFont="1" applyFill="1" applyBorder="1" applyAlignment="1">
      <alignment horizontal="center" vertical="center"/>
    </xf>
  </cellXfs>
  <cellStyles count="20">
    <cellStyle name="Comma" xfId="19" builtinId="3"/>
    <cellStyle name="Currency" xfId="16" builtinId="4"/>
    <cellStyle name="Hyperlink" xfId="18" builtinId="8"/>
    <cellStyle name="Normal" xfId="0" builtinId="0"/>
    <cellStyle name="Normální 102" xfId="11" xr:uid="{E34BA06D-9569-4300-AEF0-A9067F009704}"/>
    <cellStyle name="Normální 2" xfId="1" xr:uid="{099574BB-6B19-4000-BFEA-A0AF0FEEBADA}"/>
    <cellStyle name="Normální 2 2" xfId="2" xr:uid="{C3CAC657-A071-48BC-85E2-1AFFB2728218}"/>
    <cellStyle name="normální 2 2 2" xfId="10" xr:uid="{63EA98FB-02D6-4A8B-B6F5-CD3FEAFF8E6B}"/>
    <cellStyle name="normální 2 2 3" xfId="9" xr:uid="{40FD748B-582D-4302-8135-F00AB1CC47F5}"/>
    <cellStyle name="Normální 2 4" xfId="4" xr:uid="{9F5D488A-0408-4E07-AC49-6BA578168364}"/>
    <cellStyle name="normální 25" xfId="13" xr:uid="{493D9992-30AD-4D65-94BB-0D6E15F32CCB}"/>
    <cellStyle name="Normální 28" xfId="15" xr:uid="{4CB32782-6B38-419F-9494-A6ED9492799F}"/>
    <cellStyle name="Normální 29" xfId="6" xr:uid="{6DAF6E30-ECFF-47FA-B28B-8C18D1BE7417}"/>
    <cellStyle name="normální 6" xfId="12" xr:uid="{882799D6-C6E5-4F0D-9A54-E784DBCEDC99}"/>
    <cellStyle name="normální_List1" xfId="5" xr:uid="{CAD94436-E3BD-4533-8CA4-AD463A55598D}"/>
    <cellStyle name="Percent" xfId="17" builtinId="5"/>
    <cellStyle name="procent 3 3" xfId="14" xr:uid="{54C421EB-ED1E-41E3-B43A-FAD37BE2794C}"/>
    <cellStyle name="Procenta 11" xfId="8" xr:uid="{5CB8B63A-6E25-4DFC-8065-6E7AC2A1F73A}"/>
    <cellStyle name="Procenta 2" xfId="3" xr:uid="{2CFDC28E-6E2B-4F19-B7D3-CC4C252224D9}"/>
    <cellStyle name="Procenta 2 4" xfId="7" xr:uid="{2A77976B-5829-4EC3-B837-D5476CF882F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9" Type="http://schemas.openxmlformats.org/officeDocument/2006/relationships/externalLink" Target="externalLinks/externalLink27.xml"/><Relationship Id="rId21" Type="http://schemas.openxmlformats.org/officeDocument/2006/relationships/externalLink" Target="externalLinks/externalLink9.xml"/><Relationship Id="rId34" Type="http://schemas.openxmlformats.org/officeDocument/2006/relationships/externalLink" Target="externalLinks/externalLink22.xml"/><Relationship Id="rId42" Type="http://schemas.openxmlformats.org/officeDocument/2006/relationships/externalLink" Target="externalLinks/externalLink30.xml"/><Relationship Id="rId47" Type="http://schemas.openxmlformats.org/officeDocument/2006/relationships/externalLink" Target="externalLinks/externalLink35.xml"/><Relationship Id="rId50" Type="http://schemas.openxmlformats.org/officeDocument/2006/relationships/externalLink" Target="externalLinks/externalLink38.xml"/><Relationship Id="rId55" Type="http://schemas.openxmlformats.org/officeDocument/2006/relationships/externalLink" Target="externalLinks/externalLink43.xml"/><Relationship Id="rId63" Type="http://schemas.openxmlformats.org/officeDocument/2006/relationships/externalLink" Target="externalLinks/externalLink51.xml"/><Relationship Id="rId68" Type="http://schemas.openxmlformats.org/officeDocument/2006/relationships/externalLink" Target="externalLinks/externalLink56.xml"/><Relationship Id="rId76" Type="http://schemas.openxmlformats.org/officeDocument/2006/relationships/externalLink" Target="externalLinks/externalLink64.xml"/><Relationship Id="rId84" Type="http://schemas.openxmlformats.org/officeDocument/2006/relationships/theme" Target="theme/theme1.xml"/><Relationship Id="rId89"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externalLink" Target="externalLinks/externalLink59.xml"/><Relationship Id="rId2" Type="http://schemas.openxmlformats.org/officeDocument/2006/relationships/worksheet" Target="worksheets/sheet2.xml"/><Relationship Id="rId16" Type="http://schemas.openxmlformats.org/officeDocument/2006/relationships/externalLink" Target="externalLinks/externalLink4.xml"/><Relationship Id="rId29" Type="http://schemas.openxmlformats.org/officeDocument/2006/relationships/externalLink" Target="externalLinks/externalLink17.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externalLink" Target="externalLinks/externalLink20.xml"/><Relationship Id="rId37" Type="http://schemas.openxmlformats.org/officeDocument/2006/relationships/externalLink" Target="externalLinks/externalLink25.xml"/><Relationship Id="rId40" Type="http://schemas.openxmlformats.org/officeDocument/2006/relationships/externalLink" Target="externalLinks/externalLink28.xml"/><Relationship Id="rId45" Type="http://schemas.openxmlformats.org/officeDocument/2006/relationships/externalLink" Target="externalLinks/externalLink33.xml"/><Relationship Id="rId53" Type="http://schemas.openxmlformats.org/officeDocument/2006/relationships/externalLink" Target="externalLinks/externalLink41.xml"/><Relationship Id="rId58" Type="http://schemas.openxmlformats.org/officeDocument/2006/relationships/externalLink" Target="externalLinks/externalLink46.xml"/><Relationship Id="rId66" Type="http://schemas.openxmlformats.org/officeDocument/2006/relationships/externalLink" Target="externalLinks/externalLink54.xml"/><Relationship Id="rId74" Type="http://schemas.openxmlformats.org/officeDocument/2006/relationships/externalLink" Target="externalLinks/externalLink62.xml"/><Relationship Id="rId79" Type="http://schemas.openxmlformats.org/officeDocument/2006/relationships/externalLink" Target="externalLinks/externalLink67.xml"/><Relationship Id="rId87" Type="http://schemas.openxmlformats.org/officeDocument/2006/relationships/sheetMetadata" Target="metadata.xml"/><Relationship Id="rId5" Type="http://schemas.openxmlformats.org/officeDocument/2006/relationships/worksheet" Target="worksheets/sheet5.xml"/><Relationship Id="rId61" Type="http://schemas.openxmlformats.org/officeDocument/2006/relationships/externalLink" Target="externalLinks/externalLink49.xml"/><Relationship Id="rId82" Type="http://schemas.openxmlformats.org/officeDocument/2006/relationships/externalLink" Target="externalLinks/externalLink70.xml"/><Relationship Id="rId90" Type="http://schemas.openxmlformats.org/officeDocument/2006/relationships/customXml" Target="../customXml/item2.xml"/><Relationship Id="rId19" Type="http://schemas.openxmlformats.org/officeDocument/2006/relationships/externalLink" Target="externalLinks/externalLink7.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externalLink" Target="externalLinks/externalLink23.xml"/><Relationship Id="rId43" Type="http://schemas.openxmlformats.org/officeDocument/2006/relationships/externalLink" Target="externalLinks/externalLink31.xml"/><Relationship Id="rId48" Type="http://schemas.openxmlformats.org/officeDocument/2006/relationships/externalLink" Target="externalLinks/externalLink36.xml"/><Relationship Id="rId56" Type="http://schemas.openxmlformats.org/officeDocument/2006/relationships/externalLink" Target="externalLinks/externalLink44.xml"/><Relationship Id="rId64" Type="http://schemas.openxmlformats.org/officeDocument/2006/relationships/externalLink" Target="externalLinks/externalLink52.xml"/><Relationship Id="rId69" Type="http://schemas.openxmlformats.org/officeDocument/2006/relationships/externalLink" Target="externalLinks/externalLink57.xml"/><Relationship Id="rId77" Type="http://schemas.openxmlformats.org/officeDocument/2006/relationships/externalLink" Target="externalLinks/externalLink65.xml"/><Relationship Id="rId8" Type="http://schemas.openxmlformats.org/officeDocument/2006/relationships/worksheet" Target="worksheets/sheet8.xml"/><Relationship Id="rId51" Type="http://schemas.openxmlformats.org/officeDocument/2006/relationships/externalLink" Target="externalLinks/externalLink39.xml"/><Relationship Id="rId72" Type="http://schemas.openxmlformats.org/officeDocument/2006/relationships/externalLink" Target="externalLinks/externalLink60.xml"/><Relationship Id="rId80" Type="http://schemas.openxmlformats.org/officeDocument/2006/relationships/externalLink" Target="externalLinks/externalLink68.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externalLink" Target="externalLinks/externalLink21.xml"/><Relationship Id="rId38" Type="http://schemas.openxmlformats.org/officeDocument/2006/relationships/externalLink" Target="externalLinks/externalLink26.xml"/><Relationship Id="rId46" Type="http://schemas.openxmlformats.org/officeDocument/2006/relationships/externalLink" Target="externalLinks/externalLink34.xml"/><Relationship Id="rId59" Type="http://schemas.openxmlformats.org/officeDocument/2006/relationships/externalLink" Target="externalLinks/externalLink47.xml"/><Relationship Id="rId67" Type="http://schemas.openxmlformats.org/officeDocument/2006/relationships/externalLink" Target="externalLinks/externalLink55.xml"/><Relationship Id="rId20" Type="http://schemas.openxmlformats.org/officeDocument/2006/relationships/externalLink" Target="externalLinks/externalLink8.xml"/><Relationship Id="rId41" Type="http://schemas.openxmlformats.org/officeDocument/2006/relationships/externalLink" Target="externalLinks/externalLink29.xml"/><Relationship Id="rId54" Type="http://schemas.openxmlformats.org/officeDocument/2006/relationships/externalLink" Target="externalLinks/externalLink42.xml"/><Relationship Id="rId62" Type="http://schemas.openxmlformats.org/officeDocument/2006/relationships/externalLink" Target="externalLinks/externalLink50.xml"/><Relationship Id="rId70" Type="http://schemas.openxmlformats.org/officeDocument/2006/relationships/externalLink" Target="externalLinks/externalLink58.xml"/><Relationship Id="rId75" Type="http://schemas.openxmlformats.org/officeDocument/2006/relationships/externalLink" Target="externalLinks/externalLink63.xml"/><Relationship Id="rId83" Type="http://schemas.openxmlformats.org/officeDocument/2006/relationships/externalLink" Target="externalLinks/externalLink71.xml"/><Relationship Id="rId88" Type="http://schemas.openxmlformats.org/officeDocument/2006/relationships/calcChain" Target="calcChain.xml"/><Relationship Id="rId9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externalLink" Target="externalLinks/externalLink24.xml"/><Relationship Id="rId49" Type="http://schemas.openxmlformats.org/officeDocument/2006/relationships/externalLink" Target="externalLinks/externalLink37.xml"/><Relationship Id="rId57" Type="http://schemas.openxmlformats.org/officeDocument/2006/relationships/externalLink" Target="externalLinks/externalLink45.xml"/><Relationship Id="rId10" Type="http://schemas.openxmlformats.org/officeDocument/2006/relationships/worksheet" Target="worksheets/sheet10.xml"/><Relationship Id="rId31" Type="http://schemas.openxmlformats.org/officeDocument/2006/relationships/externalLink" Target="externalLinks/externalLink19.xml"/><Relationship Id="rId44" Type="http://schemas.openxmlformats.org/officeDocument/2006/relationships/externalLink" Target="externalLinks/externalLink32.xml"/><Relationship Id="rId52" Type="http://schemas.openxmlformats.org/officeDocument/2006/relationships/externalLink" Target="externalLinks/externalLink40.xml"/><Relationship Id="rId60" Type="http://schemas.openxmlformats.org/officeDocument/2006/relationships/externalLink" Target="externalLinks/externalLink48.xml"/><Relationship Id="rId65" Type="http://schemas.openxmlformats.org/officeDocument/2006/relationships/externalLink" Target="externalLinks/externalLink53.xml"/><Relationship Id="rId73" Type="http://schemas.openxmlformats.org/officeDocument/2006/relationships/externalLink" Target="externalLinks/externalLink61.xml"/><Relationship Id="rId78" Type="http://schemas.openxmlformats.org/officeDocument/2006/relationships/externalLink" Target="externalLinks/externalLink66.xml"/><Relationship Id="rId81" Type="http://schemas.openxmlformats.org/officeDocument/2006/relationships/externalLink" Target="externalLinks/externalLink69.xml"/><Relationship Id="rId86"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685800</xdr:colOff>
      <xdr:row>19</xdr:row>
      <xdr:rowOff>95250</xdr:rowOff>
    </xdr:from>
    <xdr:to>
      <xdr:col>11</xdr:col>
      <xdr:colOff>495300</xdr:colOff>
      <xdr:row>19</xdr:row>
      <xdr:rowOff>114300</xdr:rowOff>
    </xdr:to>
    <xdr:cxnSp macro="">
      <xdr:nvCxnSpPr>
        <xdr:cNvPr id="3" name="Přímá spojnice se šipkou 2">
          <a:extLst>
            <a:ext uri="{FF2B5EF4-FFF2-40B4-BE49-F238E27FC236}">
              <a16:creationId xmlns:a16="http://schemas.microsoft.com/office/drawing/2014/main" id="{57CF7331-141E-0862-9A30-D739584E9495}"/>
            </a:ext>
          </a:extLst>
        </xdr:cNvPr>
        <xdr:cNvCxnSpPr/>
      </xdr:nvCxnSpPr>
      <xdr:spPr>
        <a:xfrm flipV="1">
          <a:off x="8220075" y="3648075"/>
          <a:ext cx="4886325" cy="19050"/>
        </a:xfrm>
        <a:prstGeom prst="straightConnector1">
          <a:avLst/>
        </a:prstGeom>
        <a:ln w="19050" cap="flat" cmpd="sng" algn="ctr">
          <a:solidFill>
            <a:schemeClr val="bg1">
              <a:lumMod val="50000"/>
            </a:schemeClr>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11</xdr:col>
      <xdr:colOff>571499</xdr:colOff>
      <xdr:row>18</xdr:row>
      <xdr:rowOff>171449</xdr:rowOff>
    </xdr:from>
    <xdr:to>
      <xdr:col>27</xdr:col>
      <xdr:colOff>238125</xdr:colOff>
      <xdr:row>45</xdr:row>
      <xdr:rowOff>47625</xdr:rowOff>
    </xdr:to>
    <xdr:sp macro="" textlink="">
      <xdr:nvSpPr>
        <xdr:cNvPr id="4" name="TextovéPole 3">
          <a:extLst>
            <a:ext uri="{FF2B5EF4-FFF2-40B4-BE49-F238E27FC236}">
              <a16:creationId xmlns:a16="http://schemas.microsoft.com/office/drawing/2014/main" id="{71B21D31-6A5F-8B91-0D59-A00DCEC4E6CA}"/>
            </a:ext>
          </a:extLst>
        </xdr:cNvPr>
        <xdr:cNvSpPr txBox="1"/>
      </xdr:nvSpPr>
      <xdr:spPr>
        <a:xfrm>
          <a:off x="12715874" y="3724274"/>
          <a:ext cx="9420226" cy="621030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V</a:t>
          </a:r>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aluation of real estate </a:t>
          </a:r>
          <a:r>
            <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is</a:t>
          </a:r>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based on the comparative method. The comparative method is one of the most common and recognized methods for property valuation. It is founded on the principle of market comparison, where the value of the property is derived by comparing it with recent sales or listings of comparable properties in the same area. Important factors considered in this comparison include location, size, age, condition, and specific characteristics of the property. The method assumes that buyers will not be willing to pay more for a property than the value of comparable properties in the market.</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The effectiveness of the comparative method depends on the availability and relevance of market data. Ideally, the comparison should be made with several recent sales that are as similar as possible to the property being evaluated. Appropriate price adjustments are necessary in cases where there are significant differences between the compared properties and the property being evaluated. For example, if a compared property has higher quality equipment, a certain value should be deducted from its sale price to make it comparable to the evaluated property. This method is widely recognized for its accuracy and transparency, especially in stable and active market conditions.</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In evaluating the industrial complex and related real estate of the company, we took into account the scale of the assets being appraised. We determined an average price per square meter for the land, inclusive of structures, by comparing it with similar industrial complexes currently on the market. Adjustments were made as per the comparative method to account for differences.</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For the valuation of undeveloped land, we classified the land into three categories: green areas with limited utility, green spaces with higher utility and/or potential for development, and other types of land such as roads and similar infrastructure. In cases of land with specific characteristics, like areas used for the disposal of steel production waste, we based our valuation on the transaction of a comparable plot in recent history. Building plots designated for single-family homes underwent a distinct evaluation process to accurately reflect their unique attributes.</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Additionally, separate appraisals were carried out for specific properties, such as a Youth Hall and a tenement house in Prague, utilizing the comparative method. The valuation of apartments and single-family homes within the portfolio was approached by estimating the value of an average house and then expressing this value on a per-unit basis.</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In the valuation of property types, a market analysis was conducted, including a comparison of prices for each type of property:</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Industrial Complexes including buildings</a:t>
          </a:r>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Prices ranged from CZK 1,060 to CZK 1,937 per square meter, with an average price of CZK 1,548 per square meter.</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Apartments</a:t>
          </a:r>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The price range for apartments was CZK 36,519 to CZK 40,478 per square meter, with the average price set at CZK 38,671 per square meter. A representative apartment with a usable area of 50 m² apartment (2+1) was valued at CZK 1,933,550.</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Family Houses</a:t>
          </a:r>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Here, prices ranged from CZK 18,710 to CZK 22,390 per square meter, with an average of CZK 19,978 per square meter. A representative family house with a usable area of 225 m² was valued at CZK 4,495,050.</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Building Plots for Family Houses</a:t>
          </a:r>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The price range was from CZK 1,958 to CZK 2,617 per square meter, with an average of CZK 2,294 per square meter.</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Land for Waste Disposal from Production</a:t>
          </a:r>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The price was set at CZK 17 per square meter, based on single market transaction of similar land.</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Apartment Building in Prague, Nusle</a:t>
          </a:r>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The price range was from CZK 67,032 to CZK 74,233 per square meter, with an average of CZK 71,166 per square meter.</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Youth Hall</a:t>
          </a:r>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Prices of similar properties ranged from CZK 8,039 to CZK 11,059 per square meter of usable area, with an average of CZK 9,417 per square meter.</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In the valuation of </a:t>
          </a:r>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green lands </a:t>
          </a:r>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that are not suitable for construction, a market analysis was conducted. The price range for these lands varied from a minimum of CZK 23 per square meter to a maximum of CZK 30 per square meter, with the average price for valuation purposes set at CZK 27 per square meter.</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For </a:t>
          </a:r>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green spaces with building potential or greater usability</a:t>
          </a:r>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a market analysis was also conducted. The prices for these lands ranged from CZK 1,401 to CZK 1,701 per square meter, with an average valuation price of CZK 1,585 per square meter.</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Regarding the valuation of other types of lands, such as roads and similar, the market analysis showed prices ranging from CZK 291 to CZK 412 per square meter, with an average valuation price set at CZK 368 per square meter.</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Discount of 50 % applied due</a:t>
          </a:r>
          <a:r>
            <a:rPr lang="cs-CZ" sz="900" b="0" baseline="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to specific </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Given the time constraints faced during the valuation process, the described approach was adopted to ensure the highest level of accuracy within the available timeframe. However, it's important to acknowledge that despite the thorough steps undertaken and detailed analysis, the determined value of the properties remains a single point estimate. In such scenarios, presenting a value range is often more appropriate than a single-point estimate. Single point estimate of value of real estate assets is 8 816 324 ths CZK. The estimated range of uncertainty in the valuation is approximately ± 15%. Following our detailed analysis, the total value of the company's real estate assets is estimated to lie between </a:t>
          </a:r>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CZK 7,493,875,000 and CZK 10,138,772,000</a:t>
          </a:r>
          <a:r>
            <a:rPr lang="en-US"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a:t>
          </a:r>
          <a:endParaRPr lang="cs-CZ" sz="900" b="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114300</xdr:colOff>
      <xdr:row>41</xdr:row>
      <xdr:rowOff>152400</xdr:rowOff>
    </xdr:from>
    <xdr:to>
      <xdr:col>6</xdr:col>
      <xdr:colOff>495300</xdr:colOff>
      <xdr:row>45</xdr:row>
      <xdr:rowOff>142875</xdr:rowOff>
    </xdr:to>
    <xdr:sp macro="" textlink="">
      <xdr:nvSpPr>
        <xdr:cNvPr id="11" name="Pravá složená závorka 1">
          <a:extLst>
            <a:ext uri="{FF2B5EF4-FFF2-40B4-BE49-F238E27FC236}">
              <a16:creationId xmlns:a16="http://schemas.microsoft.com/office/drawing/2014/main" id="{0B9E1050-2666-5A99-8B8F-61D6798BB6D5}"/>
            </a:ext>
          </a:extLst>
        </xdr:cNvPr>
        <xdr:cNvSpPr/>
      </xdr:nvSpPr>
      <xdr:spPr>
        <a:xfrm>
          <a:off x="8620125" y="7924800"/>
          <a:ext cx="381000" cy="752475"/>
        </a:xfrm>
        <a:prstGeom prst="rightBrace">
          <a:avLst>
            <a:gd name="adj1" fmla="val 8333"/>
            <a:gd name="adj2" fmla="val 47468"/>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lang="cs-CZ" sz="1100"/>
        </a:p>
      </xdr:txBody>
    </xdr:sp>
    <xdr:clientData/>
  </xdr:twoCellAnchor>
  <xdr:twoCellAnchor>
    <xdr:from>
      <xdr:col>5</xdr:col>
      <xdr:colOff>47625</xdr:colOff>
      <xdr:row>33</xdr:row>
      <xdr:rowOff>47625</xdr:rowOff>
    </xdr:from>
    <xdr:to>
      <xdr:col>5</xdr:col>
      <xdr:colOff>428625</xdr:colOff>
      <xdr:row>36</xdr:row>
      <xdr:rowOff>0</xdr:rowOff>
    </xdr:to>
    <xdr:sp macro="" textlink="">
      <xdr:nvSpPr>
        <xdr:cNvPr id="22" name="Pravá složená závorka 2">
          <a:extLst>
            <a:ext uri="{FF2B5EF4-FFF2-40B4-BE49-F238E27FC236}">
              <a16:creationId xmlns:a16="http://schemas.microsoft.com/office/drawing/2014/main" id="{B09DF6DF-CA83-4D73-96F5-070AC03753B6}"/>
            </a:ext>
          </a:extLst>
        </xdr:cNvPr>
        <xdr:cNvSpPr/>
      </xdr:nvSpPr>
      <xdr:spPr>
        <a:xfrm>
          <a:off x="7962900" y="6305550"/>
          <a:ext cx="381000" cy="523875"/>
        </a:xfrm>
        <a:prstGeom prst="rightBrace">
          <a:avLst>
            <a:gd name="adj1" fmla="val 8333"/>
            <a:gd name="adj2" fmla="val 47468"/>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105833</xdr:colOff>
      <xdr:row>56</xdr:row>
      <xdr:rowOff>84666</xdr:rowOff>
    </xdr:from>
    <xdr:to>
      <xdr:col>8</xdr:col>
      <xdr:colOff>583142</xdr:colOff>
      <xdr:row>99</xdr:row>
      <xdr:rowOff>19051</xdr:rowOff>
    </xdr:to>
    <xdr:sp macro="" textlink="">
      <xdr:nvSpPr>
        <xdr:cNvPr id="2" name="TextovéPole 1">
          <a:extLst>
            <a:ext uri="{FF2B5EF4-FFF2-40B4-BE49-F238E27FC236}">
              <a16:creationId xmlns:a16="http://schemas.microsoft.com/office/drawing/2014/main" id="{E5541060-FF53-4D11-AEFA-B274F4B7DD6C}"/>
            </a:ext>
          </a:extLst>
        </xdr:cNvPr>
        <xdr:cNvSpPr txBox="1"/>
      </xdr:nvSpPr>
      <xdr:spPr>
        <a:xfrm>
          <a:off x="105833" y="8932333"/>
          <a:ext cx="9420226" cy="63055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In the valuation of real estate, we based our approach on the comparative method. The comparative method is one of the most common and recognized methods for property valuation. It is founded on the principle of market comparison, where the value of the property is derived by comparing it with recent sales or listings of comparable properties in the same area. Important factors considered in this comparison include location, size, age, condition, and specific characteristics of the property. The method assumes that buyers will not be willing to pay more for a property than the value of comparable properties in the market.</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The effectiveness of the comparative method depends on the availability and relevance of market data. Ideally, the comparison should be made with several recent sales that are as similar as possible to the property being evaluated. Appropriate price adjustments are necessary in cases where there are significant differences between the compared properties and the property being evaluated. For example, if a compared property has higher quality equipment, a certain value should be deducted from its sale price to make it comparable to the evaluated property. This method is widely recognized for its accuracy and transparency, especially in stable and active market conditions.</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In evaluating the industrial complex and related real estate of the company, we took into account the scale of the assets being appraised. We determined an average price per square meter for the land, inclusive of structures, by comparing it with similar industrial complexes currently on the market. Adjustments were made as per the comparative method to account for differences.</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For the valuation of undeveloped land, we classified the land into three categories: green areas with limited utility, green spaces with higher utility and/or potential for development, and other types of land such as roads and similar infrastructure. In cases of land with specific characteristics, like areas used for the disposal of steel production waste, we based our valuation on the transaction of a comparable plot in recent history. Building plots designated for single-family homes underwent a distinct evaluation process to accurately reflect their unique attributes.</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Additionally, separate appraisals were carried out for specific properties, such as a Youth Hall and a tenement house in Prague, utilizing the comparative method. The valuation of apartments and single-family homes within the portfolio was approached by estimating the value of an average house and then expressing this value on a per-unit basis.</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In the valuation of property types, a market analysis was conducted, including a comparison of prices for each type of property:</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Industrial Complexes including buildings</a:t>
          </a:r>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Prices ranged from CZK 1,060 to CZK 1,937 per square meter, with an average price of CZK 1,548 per square meter.</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Apartments</a:t>
          </a:r>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The price range for apartments was CZK 36,519 to CZK 40,478 per square meter, with the average price set at CZK 38,671 per square meter. A representative apartment with a usable area of 50 m² apartment (2+1) was valued at CZK 1,933,550.</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Family Houses</a:t>
          </a:r>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Here, prices ranged from CZK 18,710 to CZK 22,390 per square meter, with an average of CZK 19,978 per square meter. A representative family house with a usable area of 225 m² was valued at CZK 4,495,050.</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Building Plots for Family Houses</a:t>
          </a:r>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The price range was from CZK 1,958 to CZK 2,617 per square meter, with an average of CZK 2,294 per square meter.</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Land for Waste Disposal from Production</a:t>
          </a:r>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The price was set at CZK 17 per square meter, based on single market transaction of similar land.</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Apartment Building in Prague, Nusle</a:t>
          </a:r>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The price range was from CZK 67,032 to CZK 74,233 per square meter, with an average of CZK 71,166 per square meter.</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Youth Hall</a:t>
          </a:r>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 Prices of similar properties ranged from CZK 8,039 to CZK 11,059 per square meter of usable area, with an average of CZK 9,417 per square meter.</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In the valuation of green lands that are not suitable for construction, a market analysis was conducted. The price range for these lands varied from a minimum of CZK 23 per square meter to a maximum of CZK 30 per square meter, with the average price for valuation purposes set at CZK 27 per square meter.</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For green spaces with building potential or greater usability, a market analysis was also conducted. The prices for these lands ranged from CZK 1,401 to CZK 1,701 per square meter, with an average valuation price of CZK 1,585 per square meter.</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Regarding the valuation of other types of lands, such as roads and similar, the market analysis showed prices ranging from CZK 291 to CZK 412 per square meter, with an average valuation price set at CZK 368 per square meter.</a:t>
          </a:r>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Given the time constraints faced during the valuation process, the described approach was adopted to ensure the highest level of accuracy within the available timeframe. However, it's important to acknowledge that despite the thorough steps undertaken and detailed analysis, the determined value of the properties remains a single point estimate. In such scenarios, presenting a value range is often more appropriate than a single-point estimate. Single point estimate of value of real estate assets is 9 756 556 ths CZK. The estimated range of uncertainty in the valuation is approximately ± 15%. Following our detailed analysis, the total value of the company's real estate assets is estimated to lie between </a:t>
          </a:r>
          <a:r>
            <a:rPr lang="en-US" sz="900" b="1">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CZK 8,293,075,000 and CZK 11,220,042,000</a:t>
          </a:r>
          <a:r>
            <a:rPr lang="en-US" sz="9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rPr>
            <a:t>.</a:t>
          </a:r>
          <a:endParaRPr lang="cs-CZ" sz="1100">
            <a:solidFill>
              <a:schemeClr val="bg1">
                <a:lumMod val="50000"/>
              </a:schemeClr>
            </a:solidFill>
            <a:effectLst/>
            <a:latin typeface="Calibri" panose="020F0502020204030204" pitchFamily="34" charset="0"/>
            <a:ea typeface="Calibri" panose="020F0502020204030204" pitchFamily="34" charset="0"/>
            <a:cs typeface="Calibri" panose="020F0502020204030204" pitchFamily="34" charset="0"/>
          </a:endParaRPr>
        </a:p>
        <a:p>
          <a:endParaRPr lang="cs-CZ" sz="1100">
            <a:solidFill>
              <a:schemeClr val="bg1">
                <a:lumMod val="50000"/>
              </a:schemeClr>
            </a:solidFill>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3</xdr:col>
      <xdr:colOff>180975</xdr:colOff>
      <xdr:row>33</xdr:row>
      <xdr:rowOff>104775</xdr:rowOff>
    </xdr:from>
    <xdr:ext cx="2181225" cy="953466"/>
    <xdr:sp macro="" textlink="">
      <xdr:nvSpPr>
        <xdr:cNvPr id="2" name="TextovéPole 1">
          <a:extLst>
            <a:ext uri="{FF2B5EF4-FFF2-40B4-BE49-F238E27FC236}">
              <a16:creationId xmlns:a16="http://schemas.microsoft.com/office/drawing/2014/main" id="{6625EF20-F6ED-4FD6-91F8-177E27DF8293}"/>
            </a:ext>
          </a:extLst>
        </xdr:cNvPr>
        <xdr:cNvSpPr txBox="1"/>
      </xdr:nvSpPr>
      <xdr:spPr>
        <a:xfrm>
          <a:off x="4429125" y="6191250"/>
          <a:ext cx="2181225" cy="95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t>Zde je uvažovaná varinta</a:t>
          </a:r>
          <a:r>
            <a:rPr lang="cs-CZ" sz="1100" baseline="0"/>
            <a:t> s majetkovým multiplem, vzhledem ke stabilitě VK v posledních dvou dostupných let a k výraznému propadu tržeb.</a:t>
          </a:r>
          <a:endParaRPr lang="cs-CZ" sz="1100"/>
        </a:p>
      </xdr:txBody>
    </xdr:sp>
    <xdr:clientData/>
  </xdr:oneCellAnchor>
  <xdr:oneCellAnchor>
    <xdr:from>
      <xdr:col>3</xdr:col>
      <xdr:colOff>238125</xdr:colOff>
      <xdr:row>46</xdr:row>
      <xdr:rowOff>28575</xdr:rowOff>
    </xdr:from>
    <xdr:ext cx="2181225" cy="1125693"/>
    <xdr:sp macro="" textlink="">
      <xdr:nvSpPr>
        <xdr:cNvPr id="3" name="TextovéPole 2">
          <a:extLst>
            <a:ext uri="{FF2B5EF4-FFF2-40B4-BE49-F238E27FC236}">
              <a16:creationId xmlns:a16="http://schemas.microsoft.com/office/drawing/2014/main" id="{9794C33C-8837-4CB7-8684-2D04DB718CEC}"/>
            </a:ext>
          </a:extLst>
        </xdr:cNvPr>
        <xdr:cNvSpPr txBox="1"/>
      </xdr:nvSpPr>
      <xdr:spPr>
        <a:xfrm>
          <a:off x="4486275" y="8610600"/>
          <a:ext cx="2181225" cy="11256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solidFill>
                <a:schemeClr val="tx1"/>
              </a:solidFill>
              <a:effectLst/>
              <a:latin typeface="+mn-lt"/>
              <a:ea typeface="+mn-ea"/>
              <a:cs typeface="+mn-cs"/>
            </a:rPr>
            <a:t>Vzhledem jednak k významnému poklesu vlastního kapitálu mezi</a:t>
          </a:r>
          <a:r>
            <a:rPr lang="cs-CZ" sz="1100" baseline="0">
              <a:solidFill>
                <a:schemeClr val="tx1"/>
              </a:solidFill>
              <a:effectLst/>
              <a:latin typeface="+mn-lt"/>
              <a:ea typeface="+mn-ea"/>
              <a:cs typeface="+mn-cs"/>
            </a:rPr>
            <a:t> lety 2020 a 2021 a jednak k tomu, že tržby vykázaly mírný růst, proto jsou zde uvažovány obě varianty každá s 50% váhou.</a:t>
          </a:r>
        </a:p>
      </xdr:txBody>
    </xdr:sp>
    <xdr:clientData/>
  </xdr:oneCellAnchor>
  <xdr:oneCellAnchor>
    <xdr:from>
      <xdr:col>3</xdr:col>
      <xdr:colOff>180975</xdr:colOff>
      <xdr:row>59</xdr:row>
      <xdr:rowOff>104775</xdr:rowOff>
    </xdr:from>
    <xdr:ext cx="2181225" cy="1125693"/>
    <xdr:sp macro="" textlink="">
      <xdr:nvSpPr>
        <xdr:cNvPr id="4" name="TextovéPole 3">
          <a:extLst>
            <a:ext uri="{FF2B5EF4-FFF2-40B4-BE49-F238E27FC236}">
              <a16:creationId xmlns:a16="http://schemas.microsoft.com/office/drawing/2014/main" id="{FC43B4E8-9668-4F50-8C43-4B695668EFA8}"/>
            </a:ext>
          </a:extLst>
        </xdr:cNvPr>
        <xdr:cNvSpPr txBox="1"/>
      </xdr:nvSpPr>
      <xdr:spPr>
        <a:xfrm>
          <a:off x="4429125" y="11201400"/>
          <a:ext cx="2181225" cy="11256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solidFill>
                <a:schemeClr val="tx1"/>
              </a:solidFill>
              <a:effectLst/>
              <a:latin typeface="+mn-lt"/>
              <a:ea typeface="+mn-ea"/>
              <a:cs typeface="+mn-cs"/>
            </a:rPr>
            <a:t>Vzhledem jednak k  poklesu vlastního kapitálu mezi</a:t>
          </a:r>
          <a:r>
            <a:rPr lang="cs-CZ" sz="1100" baseline="0">
              <a:solidFill>
                <a:schemeClr val="tx1"/>
              </a:solidFill>
              <a:effectLst/>
              <a:latin typeface="+mn-lt"/>
              <a:ea typeface="+mn-ea"/>
              <a:cs typeface="+mn-cs"/>
            </a:rPr>
            <a:t> lety 2020 a 2021 a jednak k tomu, že tržby vykázaly  růst, proto jsou zde uvažovány obě varianty každá s 50% váhou.</a:t>
          </a:r>
          <a:endParaRPr lang="cs-CZ">
            <a:effectLst/>
          </a:endParaRPr>
        </a:p>
      </xdr:txBody>
    </xdr:sp>
    <xdr:clientData/>
  </xdr:oneCellAnchor>
  <xdr:oneCellAnchor>
    <xdr:from>
      <xdr:col>3</xdr:col>
      <xdr:colOff>238125</xdr:colOff>
      <xdr:row>73</xdr:row>
      <xdr:rowOff>180975</xdr:rowOff>
    </xdr:from>
    <xdr:ext cx="2638425" cy="609013"/>
    <xdr:sp macro="" textlink="">
      <xdr:nvSpPr>
        <xdr:cNvPr id="5" name="TextovéPole 4">
          <a:extLst>
            <a:ext uri="{FF2B5EF4-FFF2-40B4-BE49-F238E27FC236}">
              <a16:creationId xmlns:a16="http://schemas.microsoft.com/office/drawing/2014/main" id="{CDFC42EA-1521-4856-B1E4-734A7A8F33BB}"/>
            </a:ext>
          </a:extLst>
        </xdr:cNvPr>
        <xdr:cNvSpPr txBox="1"/>
      </xdr:nvSpPr>
      <xdr:spPr>
        <a:xfrm>
          <a:off x="4486275" y="14182725"/>
          <a:ext cx="2638425" cy="609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baseline="0">
              <a:solidFill>
                <a:schemeClr val="tx1"/>
              </a:solidFill>
              <a:effectLst/>
              <a:latin typeface="+mn-lt"/>
              <a:ea typeface="+mn-ea"/>
              <a:cs typeface="+mn-cs"/>
            </a:rPr>
            <a:t>Každoročně vykazován cca takovýhle zisk,a vzhledem k téměř nulovým odpisům uvažovaná varianta EV/EBIT. </a:t>
          </a:r>
          <a:endParaRPr lang="cs-CZ">
            <a:effectLst/>
          </a:endParaRPr>
        </a:p>
      </xdr:txBody>
    </xdr:sp>
    <xdr:clientData/>
  </xdr:oneCellAnchor>
  <xdr:oneCellAnchor>
    <xdr:from>
      <xdr:col>1</xdr:col>
      <xdr:colOff>0</xdr:colOff>
      <xdr:row>88</xdr:row>
      <xdr:rowOff>114299</xdr:rowOff>
    </xdr:from>
    <xdr:ext cx="6705600" cy="485775"/>
    <xdr:sp macro="" textlink="">
      <xdr:nvSpPr>
        <xdr:cNvPr id="16" name="TextovéPole 5">
          <a:extLst>
            <a:ext uri="{FF2B5EF4-FFF2-40B4-BE49-F238E27FC236}">
              <a16:creationId xmlns:a16="http://schemas.microsoft.com/office/drawing/2014/main" id="{F0EA1479-12DE-D2FC-EABA-62901837514E}"/>
            </a:ext>
          </a:extLst>
        </xdr:cNvPr>
        <xdr:cNvSpPr txBox="1"/>
      </xdr:nvSpPr>
      <xdr:spPr>
        <a:xfrm>
          <a:off x="0" y="16792574"/>
          <a:ext cx="6705600" cy="48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cs-CZ" sz="1100"/>
            <a:t>Vzhledem, že Zhotovitel neměl k dispozici účetní výkazy společnosti, je hodnota ponechána na úrovni evidované v účetnitcví, tedy na úrovni základního kapitálu.</a:t>
          </a:r>
        </a:p>
      </xdr:txBody>
    </xdr:sp>
    <xdr:clientData/>
  </xdr:oneCellAnchor>
  <xdr:oneCellAnchor>
    <xdr:from>
      <xdr:col>1</xdr:col>
      <xdr:colOff>0</xdr:colOff>
      <xdr:row>93</xdr:row>
      <xdr:rowOff>0</xdr:rowOff>
    </xdr:from>
    <xdr:ext cx="6705600" cy="485775"/>
    <xdr:sp macro="" textlink="">
      <xdr:nvSpPr>
        <xdr:cNvPr id="7" name="TextovéPole 6">
          <a:extLst>
            <a:ext uri="{FF2B5EF4-FFF2-40B4-BE49-F238E27FC236}">
              <a16:creationId xmlns:a16="http://schemas.microsoft.com/office/drawing/2014/main" id="{098DF269-E86C-4BC3-8ED9-556B98D08C14}"/>
            </a:ext>
          </a:extLst>
        </xdr:cNvPr>
        <xdr:cNvSpPr txBox="1"/>
      </xdr:nvSpPr>
      <xdr:spPr>
        <a:xfrm>
          <a:off x="0" y="17726025"/>
          <a:ext cx="6705600" cy="48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cs-CZ" sz="1100"/>
            <a:t>Vzhledem, že Zhotovitel neměl k dispozici účetní výkazy společnosti, je hodnota ponechána na úrovni evidované v účetnitcví, tedy na úrovni základního kapitálu.</a:t>
          </a:r>
        </a:p>
      </xdr:txBody>
    </xdr:sp>
    <xdr:clientData/>
  </xdr:oneCellAnchor>
  <xdr:oneCellAnchor>
    <xdr:from>
      <xdr:col>3</xdr:col>
      <xdr:colOff>238125</xdr:colOff>
      <xdr:row>100</xdr:row>
      <xdr:rowOff>28575</xdr:rowOff>
    </xdr:from>
    <xdr:ext cx="2181225" cy="953466"/>
    <xdr:sp macro="" textlink="">
      <xdr:nvSpPr>
        <xdr:cNvPr id="8" name="TextovéPole 7">
          <a:extLst>
            <a:ext uri="{FF2B5EF4-FFF2-40B4-BE49-F238E27FC236}">
              <a16:creationId xmlns:a16="http://schemas.microsoft.com/office/drawing/2014/main" id="{2798EC17-3B74-4116-BB26-624068E50538}"/>
            </a:ext>
          </a:extLst>
        </xdr:cNvPr>
        <xdr:cNvSpPr txBox="1"/>
      </xdr:nvSpPr>
      <xdr:spPr>
        <a:xfrm>
          <a:off x="4486275" y="19088100"/>
          <a:ext cx="2181225" cy="95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eaLnBrk="1" fontAlgn="auto" latinLnBrk="0" hangingPunct="1"/>
          <a:r>
            <a:rPr lang="cs-CZ" sz="1100">
              <a:solidFill>
                <a:schemeClr val="tx1"/>
              </a:solidFill>
              <a:effectLst/>
              <a:latin typeface="+mn-lt"/>
              <a:ea typeface="+mn-ea"/>
              <a:cs typeface="+mn-cs"/>
            </a:rPr>
            <a:t>Zde je uvažovaná varinta</a:t>
          </a:r>
          <a:r>
            <a:rPr lang="cs-CZ" sz="1100" baseline="0">
              <a:solidFill>
                <a:schemeClr val="tx1"/>
              </a:solidFill>
              <a:effectLst/>
              <a:latin typeface="+mn-lt"/>
              <a:ea typeface="+mn-ea"/>
              <a:cs typeface="+mn-cs"/>
            </a:rPr>
            <a:t> s majetkovým multiplem, vzhledem ke stabilitě VK v posledních dvou dostupných letech. I s ohledem na majetek společnosti.</a:t>
          </a:r>
          <a:endParaRPr lang="cs-CZ">
            <a:effectLst/>
          </a:endParaRPr>
        </a:p>
      </xdr:txBody>
    </xdr:sp>
    <xdr:clientData/>
  </xdr:oneCellAnchor>
  <xdr:oneCellAnchor>
    <xdr:from>
      <xdr:col>3</xdr:col>
      <xdr:colOff>238125</xdr:colOff>
      <xdr:row>113</xdr:row>
      <xdr:rowOff>28575</xdr:rowOff>
    </xdr:from>
    <xdr:ext cx="2181225" cy="1125693"/>
    <xdr:sp macro="" textlink="">
      <xdr:nvSpPr>
        <xdr:cNvPr id="9" name="TextovéPole 8">
          <a:extLst>
            <a:ext uri="{FF2B5EF4-FFF2-40B4-BE49-F238E27FC236}">
              <a16:creationId xmlns:a16="http://schemas.microsoft.com/office/drawing/2014/main" id="{4357039A-6952-4A30-95C7-57EA20EC02E2}"/>
            </a:ext>
          </a:extLst>
        </xdr:cNvPr>
        <xdr:cNvSpPr txBox="1"/>
      </xdr:nvSpPr>
      <xdr:spPr>
        <a:xfrm>
          <a:off x="4486275" y="19088100"/>
          <a:ext cx="2181225" cy="11256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solidFill>
                <a:schemeClr val="tx1"/>
              </a:solidFill>
              <a:effectLst/>
              <a:latin typeface="+mn-lt"/>
              <a:ea typeface="+mn-ea"/>
              <a:cs typeface="+mn-cs"/>
            </a:rPr>
            <a:t>Vzhledem jednak k  poklesu vlastního kapitálu mezi</a:t>
          </a:r>
          <a:r>
            <a:rPr lang="cs-CZ" sz="1100" baseline="0">
              <a:solidFill>
                <a:schemeClr val="tx1"/>
              </a:solidFill>
              <a:effectLst/>
              <a:latin typeface="+mn-lt"/>
              <a:ea typeface="+mn-ea"/>
              <a:cs typeface="+mn-cs"/>
            </a:rPr>
            <a:t> lety 2020 a 2021 a jednak k tomu, že tržby vykázaly  růst, proto jsou zde uvažovány obě varianty každá s 50% váhou.</a:t>
          </a:r>
          <a:endParaRPr lang="cs-CZ">
            <a:effectLst/>
          </a:endParaRPr>
        </a:p>
      </xdr:txBody>
    </xdr:sp>
    <xdr:clientData/>
  </xdr:oneCellAnchor>
  <xdr:oneCellAnchor>
    <xdr:from>
      <xdr:col>3</xdr:col>
      <xdr:colOff>238125</xdr:colOff>
      <xdr:row>127</xdr:row>
      <xdr:rowOff>180975</xdr:rowOff>
    </xdr:from>
    <xdr:ext cx="2638425" cy="436786"/>
    <xdr:sp macro="" textlink="">
      <xdr:nvSpPr>
        <xdr:cNvPr id="11" name="TextovéPole 9">
          <a:extLst>
            <a:ext uri="{FF2B5EF4-FFF2-40B4-BE49-F238E27FC236}">
              <a16:creationId xmlns:a16="http://schemas.microsoft.com/office/drawing/2014/main" id="{F7C50F6D-9DB6-4B75-A8A2-020CF8D9CF68}"/>
            </a:ext>
          </a:extLst>
        </xdr:cNvPr>
        <xdr:cNvSpPr txBox="1"/>
      </xdr:nvSpPr>
      <xdr:spPr>
        <a:xfrm>
          <a:off x="4486275" y="24450675"/>
          <a:ext cx="2638425"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baseline="0">
              <a:solidFill>
                <a:schemeClr val="tx1"/>
              </a:solidFill>
              <a:effectLst/>
              <a:latin typeface="+mn-lt"/>
              <a:ea typeface="+mn-ea"/>
              <a:cs typeface="+mn-cs"/>
            </a:rPr>
            <a:t>Vzhledem k podobným hodnotám je uvažován průměr výsledných hodnot.</a:t>
          </a:r>
        </a:p>
      </xdr:txBody>
    </xdr:sp>
    <xdr:clientData/>
  </xdr:oneCellAnchor>
  <xdr:oneCellAnchor>
    <xdr:from>
      <xdr:col>3</xdr:col>
      <xdr:colOff>238125</xdr:colOff>
      <xdr:row>145</xdr:row>
      <xdr:rowOff>28575</xdr:rowOff>
    </xdr:from>
    <xdr:ext cx="2181225" cy="436786"/>
    <xdr:sp macro="" textlink="">
      <xdr:nvSpPr>
        <xdr:cNvPr id="12" name="TextovéPole 11">
          <a:extLst>
            <a:ext uri="{FF2B5EF4-FFF2-40B4-BE49-F238E27FC236}">
              <a16:creationId xmlns:a16="http://schemas.microsoft.com/office/drawing/2014/main" id="{133D2F2E-7DDC-4177-9EBF-3A45B47317D8}"/>
            </a:ext>
          </a:extLst>
        </xdr:cNvPr>
        <xdr:cNvSpPr txBox="1"/>
      </xdr:nvSpPr>
      <xdr:spPr>
        <a:xfrm>
          <a:off x="4486275" y="27774900"/>
          <a:ext cx="2181225"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solidFill>
                <a:schemeClr val="tx1"/>
              </a:solidFill>
              <a:effectLst/>
              <a:latin typeface="+mn-lt"/>
              <a:ea typeface="+mn-ea"/>
              <a:cs typeface="+mn-cs"/>
            </a:rPr>
            <a:t>V čase je</a:t>
          </a:r>
          <a:r>
            <a:rPr lang="cs-CZ" sz="1100" baseline="0">
              <a:solidFill>
                <a:schemeClr val="tx1"/>
              </a:solidFill>
              <a:effectLst/>
              <a:latin typeface="+mn-lt"/>
              <a:ea typeface="+mn-ea"/>
              <a:cs typeface="+mn-cs"/>
            </a:rPr>
            <a:t> n</a:t>
          </a:r>
          <a:r>
            <a:rPr lang="cs-CZ" sz="1100">
              <a:solidFill>
                <a:schemeClr val="tx1"/>
              </a:solidFill>
              <a:effectLst/>
              <a:latin typeface="+mn-lt"/>
              <a:ea typeface="+mn-ea"/>
              <a:cs typeface="+mn-cs"/>
            </a:rPr>
            <a:t>ejvíce stabilní</a:t>
          </a:r>
          <a:r>
            <a:rPr lang="cs-CZ" sz="1100" baseline="0">
              <a:solidFill>
                <a:schemeClr val="tx1"/>
              </a:solidFill>
              <a:effectLst/>
              <a:latin typeface="+mn-lt"/>
              <a:ea typeface="+mn-ea"/>
              <a:cs typeface="+mn-cs"/>
            </a:rPr>
            <a:t> majetkový multiple.</a:t>
          </a:r>
          <a:endParaRPr lang="cs-CZ">
            <a:effectLst/>
          </a:endParaRPr>
        </a:p>
      </xdr:txBody>
    </xdr:sp>
    <xdr:clientData/>
  </xdr:oneCellAnchor>
  <xdr:oneCellAnchor>
    <xdr:from>
      <xdr:col>3</xdr:col>
      <xdr:colOff>238125</xdr:colOff>
      <xdr:row>160</xdr:row>
      <xdr:rowOff>28575</xdr:rowOff>
    </xdr:from>
    <xdr:ext cx="2181225" cy="781240"/>
    <xdr:sp macro="" textlink="">
      <xdr:nvSpPr>
        <xdr:cNvPr id="13" name="TextovéPole 12">
          <a:extLst>
            <a:ext uri="{FF2B5EF4-FFF2-40B4-BE49-F238E27FC236}">
              <a16:creationId xmlns:a16="http://schemas.microsoft.com/office/drawing/2014/main" id="{70CB7832-EEAB-4250-B926-A5C48FFA43AD}"/>
            </a:ext>
          </a:extLst>
        </xdr:cNvPr>
        <xdr:cNvSpPr txBox="1"/>
      </xdr:nvSpPr>
      <xdr:spPr>
        <a:xfrm>
          <a:off x="4486275" y="30651450"/>
          <a:ext cx="2181225" cy="78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solidFill>
                <a:schemeClr val="tx1"/>
              </a:solidFill>
              <a:effectLst/>
              <a:latin typeface="+mn-lt"/>
              <a:ea typeface="+mn-ea"/>
              <a:cs typeface="+mn-cs"/>
            </a:rPr>
            <a:t>Vzhledem klesající hodnotě</a:t>
          </a:r>
          <a:r>
            <a:rPr lang="cs-CZ" sz="1100" baseline="0">
              <a:solidFill>
                <a:schemeClr val="tx1"/>
              </a:solidFill>
              <a:effectLst/>
              <a:latin typeface="+mn-lt"/>
              <a:ea typeface="+mn-ea"/>
              <a:cs typeface="+mn-cs"/>
            </a:rPr>
            <a:t> tržeb i vlastního kapitálu uvažovaná kombinace majetkového a výnosového násobitele</a:t>
          </a:r>
        </a:p>
      </xdr:txBody>
    </xdr:sp>
    <xdr:clientData/>
  </xdr:oneCellAnchor>
  <xdr:oneCellAnchor>
    <xdr:from>
      <xdr:col>3</xdr:col>
      <xdr:colOff>238125</xdr:colOff>
      <xdr:row>174</xdr:row>
      <xdr:rowOff>180975</xdr:rowOff>
    </xdr:from>
    <xdr:ext cx="2638425" cy="436786"/>
    <xdr:sp macro="" textlink="">
      <xdr:nvSpPr>
        <xdr:cNvPr id="25" name="TextovéPole 13">
          <a:extLst>
            <a:ext uri="{FF2B5EF4-FFF2-40B4-BE49-F238E27FC236}">
              <a16:creationId xmlns:a16="http://schemas.microsoft.com/office/drawing/2014/main" id="{EE02E1E9-DFA9-42CF-B8A9-CF347F36AC95}"/>
            </a:ext>
          </a:extLst>
        </xdr:cNvPr>
        <xdr:cNvSpPr txBox="1"/>
      </xdr:nvSpPr>
      <xdr:spPr>
        <a:xfrm>
          <a:off x="4486275" y="24450675"/>
          <a:ext cx="2638425"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baseline="0">
              <a:solidFill>
                <a:schemeClr val="tx1"/>
              </a:solidFill>
              <a:effectLst/>
              <a:latin typeface="+mn-lt"/>
              <a:ea typeface="+mn-ea"/>
              <a:cs typeface="+mn-cs"/>
            </a:rPr>
            <a:t>Vzhledem k rozdílným hodnotám je uvažován průměr výsledných hodnot.</a:t>
          </a:r>
        </a:p>
      </xdr:txBody>
    </xdr:sp>
    <xdr:clientData/>
  </xdr:oneCellAnchor>
  <xdr:oneCellAnchor>
    <xdr:from>
      <xdr:col>1</xdr:col>
      <xdr:colOff>0</xdr:colOff>
      <xdr:row>189</xdr:row>
      <xdr:rowOff>114299</xdr:rowOff>
    </xdr:from>
    <xdr:ext cx="6705600" cy="485775"/>
    <xdr:sp macro="" textlink="">
      <xdr:nvSpPr>
        <xdr:cNvPr id="15" name="TextovéPole 14">
          <a:extLst>
            <a:ext uri="{FF2B5EF4-FFF2-40B4-BE49-F238E27FC236}">
              <a16:creationId xmlns:a16="http://schemas.microsoft.com/office/drawing/2014/main" id="{70E24329-A42F-4FAD-9C79-FD0F77BC360F}"/>
            </a:ext>
          </a:extLst>
        </xdr:cNvPr>
        <xdr:cNvSpPr txBox="1"/>
      </xdr:nvSpPr>
      <xdr:spPr>
        <a:xfrm>
          <a:off x="0" y="16792574"/>
          <a:ext cx="6705600" cy="48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cs-CZ" sz="1100"/>
            <a:t>Vzhledem, že Zhotovitel neměl k dispozici účetní výkazy společnosti, je hodnota ponechána na úrovni evidované v účetnitcví, tedy na úrovni základního kapitálu.</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38</xdr:col>
      <xdr:colOff>145846</xdr:colOff>
      <xdr:row>32</xdr:row>
      <xdr:rowOff>160021</xdr:rowOff>
    </xdr:from>
    <xdr:to>
      <xdr:col>47</xdr:col>
      <xdr:colOff>551666</xdr:colOff>
      <xdr:row>40</xdr:row>
      <xdr:rowOff>142876</xdr:rowOff>
    </xdr:to>
    <xdr:pic>
      <xdr:nvPicPr>
        <xdr:cNvPr id="2" name="Obrázek 1">
          <a:extLst>
            <a:ext uri="{FF2B5EF4-FFF2-40B4-BE49-F238E27FC236}">
              <a16:creationId xmlns:a16="http://schemas.microsoft.com/office/drawing/2014/main" id="{B6A2B42C-CDF2-40C9-85DE-EE8EEE9A4DB2}"/>
            </a:ext>
          </a:extLst>
        </xdr:cNvPr>
        <xdr:cNvPicPr>
          <a:picLocks noChangeAspect="1"/>
        </xdr:cNvPicPr>
      </xdr:nvPicPr>
      <xdr:blipFill>
        <a:blip xmlns:r="http://schemas.openxmlformats.org/officeDocument/2006/relationships" r:embed="rId1"/>
        <a:stretch>
          <a:fillRect/>
        </a:stretch>
      </xdr:blipFill>
      <xdr:spPr>
        <a:xfrm>
          <a:off x="11116741" y="6067426"/>
          <a:ext cx="5892220" cy="1453515"/>
        </a:xfrm>
        <a:prstGeom prst="rect">
          <a:avLst/>
        </a:prstGeom>
      </xdr:spPr>
    </xdr:pic>
    <xdr:clientData/>
  </xdr:twoCellAnchor>
  <xdr:twoCellAnchor>
    <xdr:from>
      <xdr:col>45</xdr:col>
      <xdr:colOff>266700</xdr:colOff>
      <xdr:row>37</xdr:row>
      <xdr:rowOff>137160</xdr:rowOff>
    </xdr:from>
    <xdr:to>
      <xdr:col>46</xdr:col>
      <xdr:colOff>106680</xdr:colOff>
      <xdr:row>38</xdr:row>
      <xdr:rowOff>121920</xdr:rowOff>
    </xdr:to>
    <xdr:sp macro="" textlink="">
      <xdr:nvSpPr>
        <xdr:cNvPr id="3" name="Obdélník 2">
          <a:extLst>
            <a:ext uri="{FF2B5EF4-FFF2-40B4-BE49-F238E27FC236}">
              <a16:creationId xmlns:a16="http://schemas.microsoft.com/office/drawing/2014/main" id="{2EFAD4E1-F1E2-4804-9D48-E3D7651955D7}"/>
            </a:ext>
          </a:extLst>
        </xdr:cNvPr>
        <xdr:cNvSpPr/>
      </xdr:nvSpPr>
      <xdr:spPr>
        <a:xfrm>
          <a:off x="15506700" y="6953250"/>
          <a:ext cx="447675" cy="1714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cs-CZ" sz="1100"/>
        </a:p>
      </xdr:txBody>
    </xdr:sp>
    <xdr:clientData/>
  </xdr:twoCellAnchor>
  <xdr:twoCellAnchor>
    <xdr:from>
      <xdr:col>46</xdr:col>
      <xdr:colOff>106680</xdr:colOff>
      <xdr:row>34</xdr:row>
      <xdr:rowOff>114300</xdr:rowOff>
    </xdr:from>
    <xdr:to>
      <xdr:col>48</xdr:col>
      <xdr:colOff>114300</xdr:colOff>
      <xdr:row>38</xdr:row>
      <xdr:rowOff>38100</xdr:rowOff>
    </xdr:to>
    <xdr:cxnSp macro="">
      <xdr:nvCxnSpPr>
        <xdr:cNvPr id="4" name="Přímá spojnice se šipkou 3">
          <a:extLst>
            <a:ext uri="{FF2B5EF4-FFF2-40B4-BE49-F238E27FC236}">
              <a16:creationId xmlns:a16="http://schemas.microsoft.com/office/drawing/2014/main" id="{2AB93DF9-953D-494F-B5DA-2A23D9438B14}"/>
            </a:ext>
          </a:extLst>
        </xdr:cNvPr>
        <xdr:cNvCxnSpPr>
          <a:stCxn id="3" idx="3"/>
        </xdr:cNvCxnSpPr>
      </xdr:nvCxnSpPr>
      <xdr:spPr>
        <a:xfrm flipV="1">
          <a:off x="15954375" y="6391275"/>
          <a:ext cx="1228725" cy="64770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Eigene%20Dateien\PROJEKT\EPR\Evunuk.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ld/AALD$/uziv/excel/expozice/sazbydiferencialkapit&#225;lov&#253;%20trh.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ld/AALD$/data/inflace%206/INFLACE%20CERVEN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JD/AAJD$/_odbor413/Trh%20pr&#225;ce/3MZDY.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Ldpr/Lds510$/valent/bdoh98-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JD/AAJD$/emy2/excel/3PRUMYSLz.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JD/AAJD$/emy2/excel/3mzdy.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ld/AALD$/data/excel/Situacni/SZ9809/Inflace/CENYVYR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Special%20Projects/Argentina/JV/JV%20-%20Budget%20Template%20FY14%20AR%20(0716201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zphaaafsc01\projects\Accounting_reports\MANAGER'S%20REPORT\2008\New%20pack\AAA%20SK\SLOVAKIA_Reporting_2008.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igadisk2.ro.vutbr.cz\GIGADISK2\Magistersk&#233;\Cv-TON-Porovn&#225;n&#237;\Documents%20and%20Settings\V&#237;&#357;a\Dokumenty\ABN%202008\2008\Pozemky-08\Pozemky%20jin&#233;%20&#167;%2032-20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JD/AAJD$/vyp&#225;lit%20na%20cd/finan&#269;n&#237;%20stabilita/infrastruktura/CERTIS/CCPOL03hodnoty.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pkfapogeo.sharepoint.com/CONTROLL.ING/CPAL/A&amp;G/DEBITORE/VIFORMS/DAILY.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Users/katerina.lucanova/AppData/Local/Microsoft/Windows/Temporary%20Internet%20Files/Content.Outlook/GJ85664F/Documents%20and%20Settings/dvorak/Plocha/Prumyslova_vyrob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torprojp1.apotex.ca/sites/International/ES/Finance/Budget%20FY2012/Round%202/Budget%20Template%20FY12%20SP_v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Dokumenty\WORK\Plze&#328;\Provoz%20El&#250;.III.4.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janizak/Dropbox/Bohemia%20Industry/N:/Data/Sz_414/dolareuro.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granat\Projects\Accounting_reports\MANAGER'S%20REPORT\Budget_2008\Budget_2008_2011\AAA_BP_GEN_AUTOMOBIL_2008_201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zphaaafsc01\projects\Documents%20and%20Settings\carmina.popa\Local%20Settings\Temporary%20Internet%20Files\OLKC8\AAA_BP_CZECH_REPUBLIC_2008_201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Users/katerina.lucanova/AppData/Local/Microsoft/Windows/Temporary%20Internet%20Files/Content.Outlook/GJ85664F/Users/veronika.machova/AppData/Roaming/Microsoft/Excel/Zuzka_spole&#269;nost/V&#253;kazy%20k%2031.5.2014_ak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RDC\Public\Documents%20and%20Settings\dana\Local%20Settings\Temporary%20Internet%20Files\OLK11\My%20Documents\ReportingPack\Costs%20to%20date.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A:\Documents%20and%20Settings\dana\Local%20Settings\Temporary%20Internet%20Files\OLK11\My%20Documents\ReportingPack\Costs%20to%20dat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aja\optima\Bud&amp;Con\B&amp;BP\1998\Estimate.223\Sent%20Files\CoA1997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E:\Documents%20and%20Settings\david.thorley\My%20Documents\Accounts\August%2008\Copy%20of%20Group_reporting_200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zphaaafsc01\projects\Accounting_reports\MANAGER'S%20REPORT\Budget_2008\Income_Plan_2008_2011\CZECH_REPUBLIC_2008.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Users/janizak/Dropbox/Bohemia%20Industry/L:/emy2/excel/3PRUMYSLz.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torprojp1.apotex.ca/Users/dkolenko/AppData/Local/Microsoft/Windows/Temporary%20Internet%20Files/Content.Outlook/7KI96UWE/New%20Monthly%20Reporting/STANDARD_MONTHLY_REPORTS_Tky_Consolidated_v2.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torprojp1.apotex.ca/sites/International/PL/Finance/Budget%20FY2010/Business%20Plan%20FY10%20Poland_revised.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Users/katerina.lucanova/AppData/Local/Microsoft/Windows/Temporary%20Internet%20Files/Content.Outlook/GJ85664F/AE/ROZPRACOVAN&#201;%20POSUDKY/DMRO_GLOBAL%20HD%20a.s/02_Podklady%20od%20klienta/V&#253;kazy_&#250;&#269;etn&#237;/Obratov&#225;%20p&#345;edvaha_2013.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z-plzen01\sharedfiles\Work\P&#345;ehledy\V&#253;kony%20n&#225;jemc&#367;.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Users/katerina.lucanova/AppData/Local/Microsoft/Windows/Temporary%20Internet%20Files/Content.Outlook/GJ85664F/_AAA%20Auto%202013/Server_IFRS/2012%204Q%20-%20eConso/SUBGROUP_HU_4Q12.xlsm"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aja\optima\My%20Documents\Polkomtel\B-Gen_98Forecast1.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Users/katerina.lucanova/AppData/Local/Microsoft/Windows/Temporary%20Internet%20Files/Content.Outlook/GJ85664F/Users/katerina.lucanova/Desktop/OCE_Raci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ld/AALD$/data/excel/Ruzne/GRAF.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E:\OSOBN&#205;\business%20plan\2014\BP_2_s%20proviz&#237;\Kopie%20-%20ECFS%20-%20financni%20plan%202014-2016%2016-01-2014_var2.xlsm"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Users/katerina.lucanova/AppData/Local/Microsoft/Windows/Temporary%20Internet%20Files/Content.Outlook/GJ85664F/Dokumenty/WORK/Plze&#328;/Provoz%20El&#250;.III.4.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z-plzen01\sharedfiles\Report%20velk&#253;\2006\February\Centre%20Performance\Gross%20sales%2005_JP_October.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Dropbox/v&#353;e/Diplomov&#225;%20pr&#225;ce/Finan&#269;ka/Base_xnovp56.xlsm"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nphs-fs0\doc_apogeo\Users\nuny\Desktop\DCF3.XLS" TargetMode="External"/></Relationships>
</file>

<file path=xl/externalLinks/_rels/externalLink45.xml.rels><?xml version="1.0" encoding="UTF-8" standalone="yes"?>
<Relationships xmlns="http://schemas.openxmlformats.org/package/2006/relationships"><Relationship Id="rId2" Type="http://schemas.microsoft.com/office/2019/04/relationships/externalLinkLongPath" Target="file:///\\Sarnux\dokumenty\finanse\3%20-%20Bielsko%20Biala\Business%20Plan\New%20format%20budget%20ING\update%20June\Documents%20and%20Settings\user\Ustawienia%20lokalne\Temporary%20Internet%20Files\OLK359\Appendix%206%207%201%20Bielsko%20-%20Budget%202006_update%2009_05_061.xls?BAFDD550" TargetMode="External"/><Relationship Id="rId1" Type="http://schemas.openxmlformats.org/officeDocument/2006/relationships/externalLinkPath" Target="file:///\\BAFDD550\Appendix%206%207%201%20Bielsko%20-%20Budget%202006_update%2009_05_061.xls" TargetMode="External"/></Relationships>
</file>

<file path=xl/externalLinks/_rels/externalLink46.xml.rels><?xml version="1.0" encoding="UTF-8" standalone="yes"?>
<Relationships xmlns="http://schemas.openxmlformats.org/package/2006/relationships"><Relationship Id="rId2" Type="http://schemas.microsoft.com/office/2019/04/relationships/externalLinkLongPath" Target="file:///\\Sarnux\dokumenty\finanse\4%20-%20Elblag\Business%20Plan\New%20format%20budget%20ING\final%2010.08.2006\Documents%20and%20Settings\user\Ustawienia%20lokalne\Temporary%20Internet%20Files\OLK359\Appendix%206%207%201%20Bielsko%20-%20Budget%202006_update%2009_05_061.xls?BFD7A6C3" TargetMode="External"/><Relationship Id="rId1" Type="http://schemas.openxmlformats.org/officeDocument/2006/relationships/externalLinkPath" Target="file:///\\BFD7A6C3\Appendix%206%207%201%20Bielsko%20-%20Budget%202006_update%2009_05_061.xls" TargetMode="External"/></Relationships>
</file>

<file path=xl/externalLinks/_rels/externalLink47.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JD/AAJD$/TEMP/uziv/NEZAM.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nphs-fs0\doc_apogeo\AE\ROZPRACOVAN&#201;%20POSUDKY\LMAR_Delta%20Hole&#353;ovice\Podklady\Z&#225;m&#283;r\Bilance_Hole&#353;ovice_31-10-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GLOW001.AD.SYS/0002_CSOB/Users/janizak/Dropbox/Bohemia%20Industry/AAJD/AAJD$/Documents%20and%20Settings/u03478/Temporary%20Internet%20Files/OLK2C0/Ju&#382;iv/bankyFSR04/koncentr_konkurenc/Ju&#382;iv/Bul2001/Bdoh98.xls/BDOHxl-198.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R:\eu-pra-share01\finanse\3%20-%20Bielsko%20Biala\Budzet%202007\HDZ_BB_Budget_2007-2010_FINAL.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ttp://free.bol.bg/genowewa/IkonomicheskiSpravochnik/prilojenia7x.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nphs-fs0\doc_apogeo\Dokumenty\AG_reporting2011_doplnene%20radky.xlsm"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FSPR1\Appraisals\AKTIVNI%20PROJEKTY\WOTAN%20CREDIT\04%20Podklady%20od%20klienta\27.11.2012\VERONEX\4.1.f_Pravidla%20pl&#225;novac&#237;ho%20procesu%20VERONEX%20na%20rok%20%202012%20-%20z%208.12.201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Vita\C\T602\POSUD-97\SPORITEL\UHLEDNA\UHLEDNA.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R:\eu-pra-share01\1_ASSET%20MANAGEMENT\8_WARS%20SAWA%20JUNIOR\1_BUSINESS%20PLAN%20AND%20BUDGET\BUDGET\2007%20Approved\PWP%202007%20Budget%20APPROVED.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E:\Konzultanti\Barbora%20Hamplova\Clients\2007\TOMAS%20group\TH,%20s.%20r.%20o\Moje%20zdroje\fp405-plan.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JD/AAJD$/uziv/NEZAM.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JD/AAJD$/data/excel/Ruzne/GRAF.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https://pkfapogeo.sharepoint.com/sites/PKFAPOGEO/Sdilene%20dokumenty/AE/ROZPRACOVAN&#201;%20POSUDKY/PNOV_Manta%20Commodities/V&#253;po&#269;ty/Substan&#269;ka_MantaCommoditie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anizak/Dropbox/Bohemia%20Industry/C:/411/Auk&#269;n&#237;%20v&#253;bor/41/RenataMD/RenataMD/situac2iXX.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R:\Users\vondrs\AppData\Local\Microsoft\Windows\Temporary%20Internet%20Files\Content.Outlook\3YR4PETT\Ass_man\BUILDINGS\IGY%20&#268;esk&#233;%20Bud&#283;jovice\Budget\2012\Budget_IGY_2012_CPI_verze%204%20RB%2014%2012%202011_FINALN&#205;-unprotected.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s://pkfapogeo.sharepoint.com/Documents%20and%20Settings/control1/Plocha/Slo&#382;ky%20-%20plocha/Catering/01Catering%20hotel%2010%20let%2012.02.2015.xlsx" TargetMode="External"/></Relationships>
</file>

<file path=xl/externalLinks/_rels/externalLink62.xml.rels><?xml version="1.0" encoding="UTF-8" standalone="yes"?>
<Relationships xmlns="http://schemas.openxmlformats.org/package/2006/relationships"><Relationship Id="rId2" Type="http://schemas.microsoft.com/office/2019/04/relationships/externalLinkLongPath" Target="/Users/katerina.lucanova/AppData/Local/Microsoft/Windows/Temporary%20Internet%20Files/Content.Outlook/GJ85664F/Users/alena.ptackova/AppData/Local/Microsoft/Windows/Temporary%20Internet%20Files/Content.Outlook/863S9XYZ/Metoda%20K&#268;V.xlsx?A2F6411A" TargetMode="External"/><Relationship Id="rId1" Type="http://schemas.openxmlformats.org/officeDocument/2006/relationships/externalLinkPath" Target="file:///\\A2F6411A\Metoda%20K&#268;V.xlsx"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https://pkfapogeo.sharepoint.com/AE/Uzav&#345;en&#233;%20projekty/_Archiv/2016/1336-116_2016_JPIR_2JCP/02%20Anal&#253;zy,%20v&#253;po&#269;ty/V&#253;po&#269;ty/DCF_2%20JCP_30_11%20rev%20PTUM.xlsx"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Czphaaafsc01\projects\Accounting_reports\MANAGER'S%20REPORT\2004\tab_intercompany2004%20final.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CZPHAAAFSC01\Projects\tab_intercompany2005%20final1.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Czphaaafsc01\projects\Accounting_reports\MANAGER'S%20REPORT\2005\tab_intercompany%20SLOVAKIA%20final_05.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ttps://pkfapogeo.sharepoint.com/sites/PKFAPOGEO/Sdilene%20dokumenty/AE/ROZPRACOVAN&#201;%20POSUDKY/RCHAL_AZD/03_V&#253;po&#269;ty/.Podniky/Substan&#269;ka_AZD_rev_PNOV.xlsx"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ld/AALD$/Vyrocka%202000/Grafy%20-%20sazby.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Czphaaafsc01\projects\Accounting_reports\MANAGER'S%20REPORT\Budget_2008\Budget_2008_2011\AAA_BP_GEN_AUTOMOBIL_2008_201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ld/AALD$/data/excel/Ruzne/HWWA.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JD/AAJD$/TEMP/uziv/VYHLED.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https://pkfapogeo.sharepoint.com/sites/PKFAPOGEO/Sdilene%20dokumenty/AE/ROZPRACOVAN&#201;%20POSUDKY/JSTE_Liberty%20Ostrava_majetkov&#283;/V&#253;po&#269;ty/Nemovitosti/Liberty%20Ostrava%20-%20Land%20Lis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ld/AALD$/TEMP/IZ9803/tabulky/MILATRH.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GLOW001.AD.SYS/0002_CSOB/GLOW001.AD.SYS/0002_CSOB/Users/janizak/Dropbox/Bohemia%20Industry/aald/AALD$/data/excel/Situacni/SZ9809/Poptavka/NABPO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pdienst"/>
      <sheetName val="Datensatz"/>
      <sheetName val="Evunuk"/>
      <sheetName val="#BEZUG"/>
      <sheetName val="Polen"/>
      <sheetName val="Obrat. předvaha"/>
    </sheetNames>
    <sheetDataSet>
      <sheetData sheetId="0"/>
      <sheetData sheetId="1"/>
      <sheetData sheetId="2" refreshError="1"/>
      <sheetData sheetId="3" refreshError="1"/>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ferencial"/>
      <sheetName val="sazby"/>
    </sheetNames>
    <sheetDataSet>
      <sheetData sheetId="0" refreshError="1"/>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spotreba,trzby,mirauspor"/>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acovni"/>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
      <sheetName val="F"/>
      <sheetName val="G"/>
      <sheetName val="D"/>
      <sheetName val="E"/>
      <sheetName val="P"/>
      <sheetName val="O"/>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C"/>
    </sheetNames>
    <sheetDataSet>
      <sheetData sheetId="0" refreshError="1"/>
      <sheetData sheetId="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kt a mzda"/>
      <sheetName val="PH a mzda"/>
      <sheetName val="pracovni"/>
      <sheetName val="nezaměstnaní"/>
    </sheetNames>
    <sheetDataSet>
      <sheetData sheetId="0" refreshError="1"/>
      <sheetData sheetId="1" refreshError="1"/>
      <sheetData sheetId="2" refreshError="1"/>
      <sheetData sheetId="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ntrol Sheet"/>
      <sheetName val="Analysis"/>
      <sheetName val="Goal 1"/>
      <sheetName val="MGMT"/>
      <sheetName val="MGMT by Bus Line"/>
      <sheetName val="Local"/>
      <sheetName val="Mgmt vs Local"/>
      <sheetName val="Expense_Pvt"/>
      <sheetName val="Expense_Pvt2"/>
      <sheetName val="Balance Sheet"/>
      <sheetName val="Cash Flow"/>
      <sheetName val="Pvt data"/>
      <sheetName val="Data"/>
      <sheetName val="Rev_Form"/>
      <sheetName val="Existing Prod Pvt"/>
      <sheetName val="New Prod PVT"/>
      <sheetName val="New Prod PVT (2)"/>
      <sheetName val="Assumptions"/>
      <sheetName val="Scorecard"/>
      <sheetName val="Scoreard Definitions"/>
      <sheetName val="Cash Flow Forecast"/>
      <sheetName val="Organigram"/>
      <sheetName val="HeadCount Data"/>
      <sheetName val="Headcount Summary"/>
      <sheetName val="Capital Expenditures"/>
      <sheetName val=" "/>
      <sheetName val="V"/>
      <sheetName val="Neg Margin"/>
    </sheetNames>
    <sheetDataSet>
      <sheetData sheetId="0" refreshError="1"/>
      <sheetData sheetId="1" refreshError="1">
        <row r="3">
          <cell r="AG3">
            <v>41365</v>
          </cell>
          <cell r="AH3">
            <v>1</v>
          </cell>
        </row>
        <row r="4">
          <cell r="AG4">
            <v>41395</v>
          </cell>
          <cell r="AH4">
            <v>2</v>
          </cell>
        </row>
        <row r="5">
          <cell r="AG5">
            <v>41426</v>
          </cell>
          <cell r="AH5">
            <v>3</v>
          </cell>
        </row>
        <row r="6">
          <cell r="AG6">
            <v>41456</v>
          </cell>
          <cell r="AH6">
            <v>4</v>
          </cell>
        </row>
        <row r="7">
          <cell r="AG7">
            <v>41487</v>
          </cell>
          <cell r="AH7">
            <v>5</v>
          </cell>
        </row>
        <row r="8">
          <cell r="AG8">
            <v>41518</v>
          </cell>
          <cell r="AH8">
            <v>6</v>
          </cell>
        </row>
        <row r="9">
          <cell r="AG9">
            <v>41548</v>
          </cell>
          <cell r="AH9">
            <v>7</v>
          </cell>
        </row>
        <row r="10">
          <cell r="AG10">
            <v>41579</v>
          </cell>
          <cell r="AH10">
            <v>8</v>
          </cell>
        </row>
        <row r="11">
          <cell r="AG11">
            <v>41609</v>
          </cell>
          <cell r="AH11">
            <v>9</v>
          </cell>
        </row>
        <row r="12">
          <cell r="AG12">
            <v>41640</v>
          </cell>
          <cell r="AH12">
            <v>10</v>
          </cell>
        </row>
        <row r="13">
          <cell r="AG13">
            <v>41671</v>
          </cell>
          <cell r="AH13">
            <v>11</v>
          </cell>
        </row>
        <row r="14">
          <cell r="AG14">
            <v>41699</v>
          </cell>
          <cell r="AH14">
            <v>12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10">
          <cell r="H10" t="str">
            <v>Administration</v>
          </cell>
        </row>
        <row r="11">
          <cell r="H11" t="str">
            <v>Administration</v>
          </cell>
        </row>
        <row r="12">
          <cell r="H12" t="str">
            <v>Administration</v>
          </cell>
        </row>
        <row r="13">
          <cell r="H13" t="str">
            <v>Administration</v>
          </cell>
        </row>
        <row r="14">
          <cell r="H14" t="str">
            <v>Administration</v>
          </cell>
        </row>
        <row r="15">
          <cell r="H15" t="str">
            <v>Administration</v>
          </cell>
        </row>
        <row r="16">
          <cell r="H16" t="str">
            <v>Administration</v>
          </cell>
        </row>
        <row r="17">
          <cell r="H17" t="str">
            <v>Administration</v>
          </cell>
        </row>
        <row r="18">
          <cell r="H18" t="str">
            <v>Administration</v>
          </cell>
        </row>
        <row r="19">
          <cell r="H19" t="str">
            <v>Administration</v>
          </cell>
        </row>
        <row r="20">
          <cell r="H20" t="str">
            <v>Administration</v>
          </cell>
        </row>
        <row r="21">
          <cell r="H21" t="str">
            <v>Administration</v>
          </cell>
        </row>
        <row r="22">
          <cell r="H22" t="str">
            <v>Administration</v>
          </cell>
        </row>
        <row r="23">
          <cell r="H23" t="str">
            <v>Administration</v>
          </cell>
        </row>
        <row r="24">
          <cell r="H24" t="str">
            <v>Administration</v>
          </cell>
        </row>
        <row r="25">
          <cell r="H25" t="str">
            <v>Administration</v>
          </cell>
        </row>
        <row r="26">
          <cell r="H26" t="str">
            <v>Administration</v>
          </cell>
        </row>
        <row r="27">
          <cell r="H27" t="str">
            <v>Administration</v>
          </cell>
        </row>
        <row r="28">
          <cell r="H28" t="str">
            <v>Administration</v>
          </cell>
        </row>
        <row r="29">
          <cell r="H29" t="str">
            <v>Administration</v>
          </cell>
        </row>
        <row r="30">
          <cell r="H30" t="str">
            <v>Administration</v>
          </cell>
        </row>
        <row r="31">
          <cell r="H31" t="str">
            <v>Administration</v>
          </cell>
        </row>
        <row r="32">
          <cell r="H32" t="str">
            <v>Administration</v>
          </cell>
        </row>
        <row r="33">
          <cell r="H33" t="str">
            <v>Administration</v>
          </cell>
        </row>
        <row r="34">
          <cell r="H34" t="str">
            <v>Administration</v>
          </cell>
        </row>
        <row r="35">
          <cell r="H35" t="str">
            <v>Administration</v>
          </cell>
        </row>
        <row r="36">
          <cell r="H36" t="str">
            <v>Administration</v>
          </cell>
        </row>
        <row r="37">
          <cell r="H37" t="str">
            <v>Administration</v>
          </cell>
        </row>
        <row r="38">
          <cell r="H38" t="str">
            <v>Administration</v>
          </cell>
        </row>
        <row r="39">
          <cell r="H39" t="str">
            <v>Administration</v>
          </cell>
        </row>
        <row r="40">
          <cell r="H40" t="str">
            <v>Administration</v>
          </cell>
        </row>
        <row r="41">
          <cell r="H41" t="str">
            <v>Administration</v>
          </cell>
        </row>
        <row r="42">
          <cell r="H42" t="str">
            <v>Administration</v>
          </cell>
        </row>
        <row r="43">
          <cell r="H43" t="str">
            <v>Administration</v>
          </cell>
        </row>
        <row r="44">
          <cell r="H44" t="str">
            <v>Administration</v>
          </cell>
        </row>
        <row r="45">
          <cell r="H45" t="str">
            <v>Administration</v>
          </cell>
        </row>
        <row r="46">
          <cell r="H46" t="str">
            <v>Administration</v>
          </cell>
        </row>
        <row r="47">
          <cell r="H47" t="str">
            <v>Administration</v>
          </cell>
        </row>
        <row r="48">
          <cell r="H48" t="str">
            <v>Administration</v>
          </cell>
        </row>
        <row r="49">
          <cell r="H49" t="str">
            <v>Administration</v>
          </cell>
        </row>
        <row r="50">
          <cell r="H50" t="str">
            <v>Administration</v>
          </cell>
        </row>
        <row r="51">
          <cell r="H51" t="str">
            <v>Administration</v>
          </cell>
        </row>
        <row r="52">
          <cell r="H52" t="str">
            <v>Administration</v>
          </cell>
        </row>
        <row r="53">
          <cell r="H53" t="str">
            <v>Administration</v>
          </cell>
        </row>
        <row r="54">
          <cell r="H54" t="str">
            <v>Administration</v>
          </cell>
        </row>
        <row r="55">
          <cell r="H55" t="str">
            <v>Administration</v>
          </cell>
        </row>
        <row r="56">
          <cell r="H56" t="str">
            <v>Administration</v>
          </cell>
        </row>
        <row r="57">
          <cell r="H57" t="str">
            <v>Administration</v>
          </cell>
        </row>
        <row r="58">
          <cell r="H58" t="str">
            <v>Administration</v>
          </cell>
        </row>
        <row r="59">
          <cell r="H59" t="str">
            <v>Administration</v>
          </cell>
        </row>
        <row r="60">
          <cell r="H60" t="str">
            <v>Administration</v>
          </cell>
        </row>
        <row r="61">
          <cell r="H61" t="str">
            <v>Administration</v>
          </cell>
        </row>
        <row r="62">
          <cell r="H62" t="str">
            <v>Administration</v>
          </cell>
        </row>
        <row r="63">
          <cell r="H63" t="str">
            <v>Administration</v>
          </cell>
        </row>
        <row r="64">
          <cell r="H64" t="str">
            <v>Administration</v>
          </cell>
        </row>
        <row r="65">
          <cell r="H65" t="str">
            <v>Administration</v>
          </cell>
        </row>
        <row r="66">
          <cell r="H66" t="str">
            <v>Administration</v>
          </cell>
        </row>
        <row r="67">
          <cell r="H67" t="str">
            <v>Administration</v>
          </cell>
        </row>
        <row r="68">
          <cell r="H68" t="str">
            <v>Administration</v>
          </cell>
        </row>
        <row r="69">
          <cell r="H69" t="str">
            <v>Administration</v>
          </cell>
        </row>
        <row r="70">
          <cell r="H70" t="str">
            <v>Administration</v>
          </cell>
        </row>
        <row r="71">
          <cell r="H71" t="str">
            <v>Administration</v>
          </cell>
        </row>
        <row r="72">
          <cell r="H72" t="str">
            <v>Administration</v>
          </cell>
        </row>
        <row r="73">
          <cell r="H73" t="str">
            <v>Administration</v>
          </cell>
        </row>
        <row r="74">
          <cell r="H74" t="str">
            <v>Administration</v>
          </cell>
        </row>
        <row r="75">
          <cell r="H75" t="str">
            <v>Administration</v>
          </cell>
        </row>
        <row r="76">
          <cell r="H76" t="str">
            <v>Administration</v>
          </cell>
        </row>
        <row r="77">
          <cell r="H77" t="str">
            <v>Administration</v>
          </cell>
        </row>
        <row r="78">
          <cell r="H78" t="str">
            <v>Administration</v>
          </cell>
        </row>
        <row r="79">
          <cell r="H79" t="str">
            <v>Administration</v>
          </cell>
        </row>
        <row r="80">
          <cell r="H80" t="str">
            <v>Administration</v>
          </cell>
        </row>
        <row r="81">
          <cell r="H81" t="str">
            <v>Administration</v>
          </cell>
        </row>
        <row r="82">
          <cell r="H82" t="str">
            <v>Administration</v>
          </cell>
        </row>
        <row r="83">
          <cell r="H83" t="str">
            <v>Administration</v>
          </cell>
        </row>
        <row r="84">
          <cell r="H84" t="str">
            <v>Administration</v>
          </cell>
        </row>
        <row r="85">
          <cell r="H85" t="str">
            <v>Administration</v>
          </cell>
        </row>
        <row r="86">
          <cell r="H86" t="str">
            <v>Administration</v>
          </cell>
        </row>
        <row r="87">
          <cell r="H87" t="str">
            <v>Administration</v>
          </cell>
        </row>
        <row r="88">
          <cell r="H88" t="str">
            <v>Administration</v>
          </cell>
        </row>
        <row r="89">
          <cell r="H89" t="str">
            <v>Administration</v>
          </cell>
        </row>
        <row r="90">
          <cell r="H90" t="str">
            <v>Administration</v>
          </cell>
        </row>
        <row r="91">
          <cell r="H91" t="str">
            <v>Administration</v>
          </cell>
        </row>
        <row r="92">
          <cell r="H92" t="str">
            <v>Administration</v>
          </cell>
        </row>
        <row r="93">
          <cell r="H93" t="str">
            <v>Administration</v>
          </cell>
        </row>
        <row r="94">
          <cell r="H94" t="str">
            <v>Administration</v>
          </cell>
        </row>
        <row r="95">
          <cell r="H95" t="str">
            <v>Administration</v>
          </cell>
        </row>
        <row r="96">
          <cell r="H96" t="str">
            <v>Administration</v>
          </cell>
        </row>
        <row r="97">
          <cell r="H97" t="str">
            <v>Administration</v>
          </cell>
        </row>
        <row r="98">
          <cell r="H98" t="str">
            <v>Administration</v>
          </cell>
        </row>
        <row r="99">
          <cell r="H99" t="str">
            <v>Administration</v>
          </cell>
        </row>
        <row r="100">
          <cell r="H100" t="str">
            <v>Administration</v>
          </cell>
        </row>
        <row r="101">
          <cell r="H101" t="str">
            <v>Administration</v>
          </cell>
        </row>
        <row r="102">
          <cell r="H102" t="str">
            <v>Administration</v>
          </cell>
        </row>
        <row r="103">
          <cell r="H103" t="str">
            <v>Administration</v>
          </cell>
        </row>
        <row r="104">
          <cell r="H104" t="str">
            <v>Administration</v>
          </cell>
        </row>
        <row r="105">
          <cell r="H105" t="str">
            <v>Administration</v>
          </cell>
        </row>
        <row r="106">
          <cell r="H106" t="str">
            <v>Administration</v>
          </cell>
        </row>
        <row r="107">
          <cell r="H107" t="str">
            <v>Administration</v>
          </cell>
        </row>
        <row r="108">
          <cell r="H108" t="str">
            <v>Administration</v>
          </cell>
        </row>
        <row r="109">
          <cell r="H109" t="str">
            <v>Administration</v>
          </cell>
        </row>
        <row r="110">
          <cell r="H110" t="str">
            <v>Administration</v>
          </cell>
        </row>
        <row r="111">
          <cell r="H111" t="str">
            <v>Administration</v>
          </cell>
        </row>
        <row r="112">
          <cell r="H112" t="str">
            <v>Administration</v>
          </cell>
        </row>
        <row r="113">
          <cell r="H113" t="str">
            <v>Administration</v>
          </cell>
        </row>
        <row r="114">
          <cell r="H114" t="str">
            <v>Administration</v>
          </cell>
        </row>
        <row r="115">
          <cell r="H115" t="str">
            <v>Administration</v>
          </cell>
        </row>
        <row r="116">
          <cell r="H116" t="str">
            <v>Administration</v>
          </cell>
        </row>
        <row r="117">
          <cell r="H117" t="str">
            <v>Administration</v>
          </cell>
        </row>
        <row r="118">
          <cell r="H118" t="str">
            <v>Administration</v>
          </cell>
        </row>
        <row r="119">
          <cell r="H119" t="str">
            <v>Administration</v>
          </cell>
        </row>
        <row r="120">
          <cell r="H120" t="str">
            <v>Administration</v>
          </cell>
        </row>
        <row r="121">
          <cell r="H121" t="str">
            <v>Administration</v>
          </cell>
        </row>
        <row r="122">
          <cell r="H122" t="str">
            <v>Administration</v>
          </cell>
        </row>
        <row r="123">
          <cell r="H123" t="str">
            <v>Administration</v>
          </cell>
        </row>
        <row r="124">
          <cell r="H124" t="str">
            <v>Administration</v>
          </cell>
        </row>
        <row r="125">
          <cell r="H125" t="str">
            <v>Administration</v>
          </cell>
        </row>
        <row r="126">
          <cell r="H126" t="str">
            <v>Administration</v>
          </cell>
        </row>
        <row r="127">
          <cell r="H127" t="str">
            <v>Administration</v>
          </cell>
        </row>
        <row r="128">
          <cell r="H128" t="str">
            <v>Administration</v>
          </cell>
        </row>
        <row r="129">
          <cell r="H129" t="str">
            <v>Administration</v>
          </cell>
        </row>
        <row r="130">
          <cell r="H130" t="str">
            <v>Administration</v>
          </cell>
        </row>
        <row r="131">
          <cell r="H131" t="str">
            <v>Administration</v>
          </cell>
        </row>
        <row r="132">
          <cell r="H132" t="str">
            <v>Administration</v>
          </cell>
        </row>
        <row r="133">
          <cell r="H133" t="str">
            <v>Administration</v>
          </cell>
        </row>
        <row r="134">
          <cell r="H134" t="str">
            <v>Administration</v>
          </cell>
        </row>
        <row r="135">
          <cell r="H135" t="str">
            <v>Administration</v>
          </cell>
        </row>
        <row r="136">
          <cell r="H136" t="str">
            <v>Administration</v>
          </cell>
        </row>
        <row r="137">
          <cell r="H137" t="str">
            <v>Administration</v>
          </cell>
        </row>
        <row r="138">
          <cell r="H138" t="str">
            <v>Administration</v>
          </cell>
        </row>
        <row r="139">
          <cell r="H139" t="str">
            <v>Administration</v>
          </cell>
        </row>
        <row r="140">
          <cell r="H140" t="str">
            <v>Administration</v>
          </cell>
        </row>
        <row r="141">
          <cell r="H141" t="str">
            <v>Administration</v>
          </cell>
        </row>
        <row r="142">
          <cell r="H142" t="str">
            <v>Administration</v>
          </cell>
        </row>
        <row r="143">
          <cell r="H143" t="str">
            <v>Administration</v>
          </cell>
        </row>
        <row r="144">
          <cell r="H144" t="str">
            <v>Administration</v>
          </cell>
        </row>
        <row r="145">
          <cell r="H145" t="str">
            <v>Administration</v>
          </cell>
        </row>
        <row r="146">
          <cell r="H146" t="str">
            <v>Administration</v>
          </cell>
        </row>
        <row r="147">
          <cell r="H147" t="str">
            <v>Administration</v>
          </cell>
        </row>
        <row r="148">
          <cell r="H148" t="str">
            <v>Administration</v>
          </cell>
        </row>
        <row r="149">
          <cell r="H149" t="str">
            <v>Administration</v>
          </cell>
        </row>
        <row r="150">
          <cell r="H150" t="str">
            <v>Administration</v>
          </cell>
        </row>
        <row r="151">
          <cell r="H151" t="str">
            <v>Administration</v>
          </cell>
        </row>
        <row r="152">
          <cell r="H152" t="str">
            <v>Administration</v>
          </cell>
        </row>
        <row r="153">
          <cell r="H153" t="str">
            <v>Administration</v>
          </cell>
        </row>
        <row r="154">
          <cell r="H154" t="str">
            <v>Administration</v>
          </cell>
        </row>
        <row r="155">
          <cell r="H155" t="str">
            <v>Administration</v>
          </cell>
        </row>
        <row r="156">
          <cell r="H156" t="str">
            <v>Administration</v>
          </cell>
        </row>
        <row r="157">
          <cell r="H157" t="str">
            <v>Administration</v>
          </cell>
        </row>
        <row r="158">
          <cell r="H158" t="str">
            <v>Administration</v>
          </cell>
        </row>
        <row r="159">
          <cell r="H159" t="str">
            <v>Administration</v>
          </cell>
        </row>
        <row r="160">
          <cell r="H160" t="str">
            <v>Administration</v>
          </cell>
        </row>
        <row r="161">
          <cell r="H161" t="str">
            <v>Administration</v>
          </cell>
        </row>
        <row r="162">
          <cell r="H162" t="str">
            <v>Administration</v>
          </cell>
        </row>
        <row r="163">
          <cell r="H163" t="str">
            <v>Administration</v>
          </cell>
        </row>
        <row r="164">
          <cell r="H164" t="str">
            <v>Administration</v>
          </cell>
        </row>
        <row r="165">
          <cell r="H165" t="str">
            <v>Administration</v>
          </cell>
        </row>
        <row r="166">
          <cell r="H166" t="str">
            <v>Administration</v>
          </cell>
        </row>
        <row r="167">
          <cell r="H167" t="str">
            <v>Administration</v>
          </cell>
        </row>
        <row r="168">
          <cell r="H168" t="str">
            <v>Administration</v>
          </cell>
        </row>
        <row r="169">
          <cell r="H169" t="str">
            <v>Administration</v>
          </cell>
        </row>
        <row r="170">
          <cell r="H170" t="str">
            <v>Administration</v>
          </cell>
        </row>
        <row r="171">
          <cell r="H171" t="str">
            <v>Administration</v>
          </cell>
        </row>
        <row r="172">
          <cell r="H172" t="str">
            <v>Administration</v>
          </cell>
        </row>
        <row r="173">
          <cell r="H173" t="str">
            <v>Administration</v>
          </cell>
        </row>
        <row r="174">
          <cell r="H174" t="str">
            <v>Administration</v>
          </cell>
        </row>
        <row r="175">
          <cell r="H175" t="str">
            <v>Administration</v>
          </cell>
        </row>
        <row r="176">
          <cell r="H176" t="str">
            <v>Administration</v>
          </cell>
        </row>
        <row r="177">
          <cell r="H177" t="str">
            <v>Administration</v>
          </cell>
        </row>
        <row r="178">
          <cell r="H178" t="str">
            <v>Administration</v>
          </cell>
        </row>
        <row r="179">
          <cell r="H179" t="str">
            <v>Administration</v>
          </cell>
        </row>
        <row r="180">
          <cell r="H180" t="str">
            <v>Administration</v>
          </cell>
        </row>
        <row r="181">
          <cell r="H181" t="str">
            <v>Administration</v>
          </cell>
        </row>
        <row r="182">
          <cell r="H182" t="str">
            <v>Administration</v>
          </cell>
        </row>
        <row r="183">
          <cell r="H183" t="str">
            <v>Administration</v>
          </cell>
        </row>
        <row r="184">
          <cell r="H184" t="str">
            <v>Administration</v>
          </cell>
        </row>
        <row r="185">
          <cell r="H185" t="str">
            <v>Administration</v>
          </cell>
        </row>
        <row r="186">
          <cell r="H186" t="str">
            <v>Administration</v>
          </cell>
        </row>
        <row r="187">
          <cell r="H187" t="str">
            <v>Administration</v>
          </cell>
        </row>
        <row r="188">
          <cell r="H188" t="str">
            <v>Administration</v>
          </cell>
        </row>
        <row r="189">
          <cell r="H189" t="str">
            <v>Administration</v>
          </cell>
        </row>
        <row r="190">
          <cell r="H190" t="str">
            <v>Administration</v>
          </cell>
        </row>
        <row r="191">
          <cell r="H191" t="str">
            <v>Administration</v>
          </cell>
        </row>
        <row r="192">
          <cell r="H192" t="str">
            <v>Administration</v>
          </cell>
        </row>
        <row r="193">
          <cell r="H193" t="str">
            <v>Administration</v>
          </cell>
        </row>
        <row r="194">
          <cell r="H194" t="str">
            <v>Administration</v>
          </cell>
        </row>
        <row r="195">
          <cell r="H195" t="str">
            <v>Administration</v>
          </cell>
        </row>
        <row r="196">
          <cell r="H196" t="str">
            <v>Administration</v>
          </cell>
        </row>
        <row r="197">
          <cell r="H197" t="str">
            <v>Administration</v>
          </cell>
        </row>
        <row r="198">
          <cell r="H198" t="str">
            <v>Administration</v>
          </cell>
        </row>
        <row r="199">
          <cell r="H199" t="str">
            <v>Administration</v>
          </cell>
        </row>
        <row r="200">
          <cell r="H200" t="str">
            <v>Administration</v>
          </cell>
        </row>
        <row r="201">
          <cell r="H201" t="str">
            <v>Administration</v>
          </cell>
        </row>
        <row r="202">
          <cell r="H202" t="str">
            <v>Administration</v>
          </cell>
        </row>
        <row r="203">
          <cell r="H203" t="str">
            <v>Administration</v>
          </cell>
        </row>
        <row r="204">
          <cell r="H204" t="str">
            <v>Administration</v>
          </cell>
        </row>
        <row r="205">
          <cell r="H205" t="str">
            <v>Administration</v>
          </cell>
        </row>
        <row r="206">
          <cell r="H206" t="str">
            <v>Administration</v>
          </cell>
        </row>
        <row r="207">
          <cell r="H207" t="str">
            <v>Administration</v>
          </cell>
        </row>
        <row r="208">
          <cell r="H208" t="str">
            <v>Administration</v>
          </cell>
        </row>
        <row r="209">
          <cell r="H209" t="str">
            <v>Administration</v>
          </cell>
        </row>
        <row r="210">
          <cell r="H210" t="str">
            <v>Administration</v>
          </cell>
        </row>
        <row r="211">
          <cell r="H211" t="str">
            <v>Administration</v>
          </cell>
        </row>
        <row r="212">
          <cell r="H212" t="str">
            <v>Administration</v>
          </cell>
        </row>
        <row r="213">
          <cell r="H213" t="str">
            <v>Administration</v>
          </cell>
        </row>
        <row r="214">
          <cell r="H214" t="str">
            <v>Administration</v>
          </cell>
        </row>
        <row r="215">
          <cell r="H215" t="str">
            <v>Administration</v>
          </cell>
        </row>
        <row r="216">
          <cell r="H216" t="str">
            <v>Administration</v>
          </cell>
        </row>
        <row r="217">
          <cell r="H217" t="str">
            <v>Administration</v>
          </cell>
        </row>
        <row r="218">
          <cell r="H218" t="str">
            <v>Administration</v>
          </cell>
        </row>
        <row r="219">
          <cell r="H219" t="str">
            <v>Administration</v>
          </cell>
        </row>
        <row r="220">
          <cell r="H220" t="str">
            <v>Administration</v>
          </cell>
        </row>
        <row r="221">
          <cell r="H221" t="str">
            <v>Administration</v>
          </cell>
        </row>
        <row r="222">
          <cell r="H222" t="str">
            <v>Administration</v>
          </cell>
        </row>
        <row r="223">
          <cell r="H223" t="str">
            <v>Administration</v>
          </cell>
        </row>
        <row r="224">
          <cell r="H224" t="str">
            <v>Administration</v>
          </cell>
        </row>
        <row r="225">
          <cell r="H225" t="str">
            <v>Administration</v>
          </cell>
        </row>
        <row r="226">
          <cell r="H226" t="str">
            <v>Administration</v>
          </cell>
        </row>
        <row r="227">
          <cell r="H227" t="str">
            <v>Administration</v>
          </cell>
        </row>
        <row r="228">
          <cell r="H228" t="str">
            <v>Administration</v>
          </cell>
        </row>
        <row r="229">
          <cell r="H229" t="str">
            <v>Administration</v>
          </cell>
        </row>
        <row r="230">
          <cell r="H230" t="str">
            <v>Administration</v>
          </cell>
        </row>
        <row r="231">
          <cell r="H231" t="str">
            <v>Administration</v>
          </cell>
        </row>
        <row r="232">
          <cell r="H232" t="str">
            <v>Administration</v>
          </cell>
        </row>
        <row r="233">
          <cell r="H233" t="str">
            <v>Administration</v>
          </cell>
        </row>
        <row r="234">
          <cell r="H234" t="str">
            <v>Administration</v>
          </cell>
        </row>
        <row r="235">
          <cell r="H235" t="str">
            <v>Administration</v>
          </cell>
        </row>
        <row r="236">
          <cell r="H236" t="str">
            <v>Administration</v>
          </cell>
        </row>
        <row r="237">
          <cell r="H237" t="str">
            <v>Administration</v>
          </cell>
        </row>
        <row r="238">
          <cell r="H238" t="str">
            <v>Administration</v>
          </cell>
        </row>
        <row r="239">
          <cell r="H239" t="str">
            <v>Administration</v>
          </cell>
        </row>
        <row r="240">
          <cell r="H240" t="str">
            <v>Administration</v>
          </cell>
        </row>
        <row r="241">
          <cell r="H241" t="str">
            <v>Administration</v>
          </cell>
        </row>
        <row r="242">
          <cell r="H242" t="str">
            <v>Administration</v>
          </cell>
        </row>
        <row r="243">
          <cell r="H243" t="str">
            <v>Administration</v>
          </cell>
        </row>
        <row r="244">
          <cell r="H244" t="str">
            <v>Administration</v>
          </cell>
        </row>
        <row r="245">
          <cell r="H245" t="str">
            <v>Administration</v>
          </cell>
        </row>
        <row r="246">
          <cell r="H246" t="str">
            <v>Administration</v>
          </cell>
        </row>
        <row r="247">
          <cell r="H247" t="str">
            <v>Administration</v>
          </cell>
        </row>
        <row r="248">
          <cell r="H248" t="str">
            <v>Administration</v>
          </cell>
        </row>
        <row r="249">
          <cell r="H249" t="str">
            <v>Administration</v>
          </cell>
        </row>
        <row r="250">
          <cell r="H250" t="str">
            <v>Administration</v>
          </cell>
        </row>
        <row r="251">
          <cell r="H251" t="str">
            <v>Administration</v>
          </cell>
        </row>
        <row r="252">
          <cell r="H252" t="str">
            <v>Administration</v>
          </cell>
        </row>
        <row r="253">
          <cell r="H253" t="str">
            <v>Administration</v>
          </cell>
        </row>
        <row r="254">
          <cell r="H254" t="str">
            <v>Administration</v>
          </cell>
        </row>
        <row r="255">
          <cell r="H255" t="str">
            <v>Administration</v>
          </cell>
        </row>
        <row r="256">
          <cell r="H256" t="str">
            <v>Administration</v>
          </cell>
        </row>
        <row r="257">
          <cell r="H257" t="str">
            <v>Administration</v>
          </cell>
        </row>
        <row r="258">
          <cell r="H258" t="str">
            <v>Administration</v>
          </cell>
        </row>
        <row r="259">
          <cell r="H259" t="str">
            <v>Administration</v>
          </cell>
        </row>
        <row r="260">
          <cell r="H260" t="str">
            <v>Administration</v>
          </cell>
        </row>
        <row r="261">
          <cell r="H261" t="str">
            <v>Administration</v>
          </cell>
        </row>
        <row r="262">
          <cell r="H262" t="str">
            <v>Administration</v>
          </cell>
        </row>
        <row r="263">
          <cell r="H263" t="str">
            <v>Administration</v>
          </cell>
        </row>
        <row r="264">
          <cell r="H264" t="str">
            <v>Administration</v>
          </cell>
        </row>
        <row r="265">
          <cell r="H265" t="str">
            <v>Administration</v>
          </cell>
        </row>
        <row r="266">
          <cell r="H266" t="str">
            <v>Administration</v>
          </cell>
        </row>
        <row r="267">
          <cell r="H267" t="str">
            <v>Administration</v>
          </cell>
        </row>
        <row r="268">
          <cell r="H268" t="str">
            <v>Administration</v>
          </cell>
        </row>
        <row r="269">
          <cell r="H269" t="str">
            <v>Administration</v>
          </cell>
        </row>
        <row r="270">
          <cell r="H270" t="str">
            <v>Administration</v>
          </cell>
        </row>
        <row r="271">
          <cell r="H271" t="str">
            <v>Administration</v>
          </cell>
        </row>
        <row r="272">
          <cell r="H272" t="str">
            <v>Administration</v>
          </cell>
        </row>
        <row r="273">
          <cell r="H273" t="str">
            <v>Administration</v>
          </cell>
        </row>
        <row r="274">
          <cell r="H274" t="str">
            <v>Administration</v>
          </cell>
        </row>
        <row r="275">
          <cell r="H275" t="str">
            <v>Administration</v>
          </cell>
        </row>
        <row r="276">
          <cell r="H276" t="str">
            <v>Administration</v>
          </cell>
        </row>
        <row r="277">
          <cell r="H277" t="str">
            <v>Administration</v>
          </cell>
        </row>
        <row r="278">
          <cell r="H278" t="str">
            <v>Administration</v>
          </cell>
        </row>
        <row r="279">
          <cell r="H279" t="str">
            <v>Administration</v>
          </cell>
        </row>
        <row r="280">
          <cell r="H280" t="str">
            <v>Administration</v>
          </cell>
        </row>
        <row r="281">
          <cell r="H281" t="str">
            <v>Administration</v>
          </cell>
        </row>
        <row r="282">
          <cell r="H282" t="str">
            <v>Administration</v>
          </cell>
        </row>
        <row r="283">
          <cell r="H283" t="str">
            <v>Administration</v>
          </cell>
        </row>
        <row r="284">
          <cell r="H284" t="str">
            <v>Administration</v>
          </cell>
        </row>
        <row r="285">
          <cell r="H285" t="str">
            <v>Administration</v>
          </cell>
        </row>
        <row r="286">
          <cell r="H286" t="str">
            <v>Administration</v>
          </cell>
        </row>
        <row r="287">
          <cell r="H287" t="str">
            <v>Administration</v>
          </cell>
        </row>
        <row r="288">
          <cell r="H288" t="str">
            <v>Administration</v>
          </cell>
        </row>
        <row r="289">
          <cell r="H289" t="str">
            <v>Administration</v>
          </cell>
        </row>
        <row r="290">
          <cell r="H290" t="str">
            <v>Administration</v>
          </cell>
        </row>
        <row r="291">
          <cell r="H291" t="str">
            <v>Administration</v>
          </cell>
        </row>
        <row r="292">
          <cell r="H292" t="str">
            <v>Administration</v>
          </cell>
        </row>
        <row r="293">
          <cell r="H293" t="str">
            <v>Administration</v>
          </cell>
        </row>
        <row r="294">
          <cell r="H294" t="str">
            <v>Administration</v>
          </cell>
        </row>
        <row r="295">
          <cell r="H295" t="str">
            <v>Administration</v>
          </cell>
        </row>
        <row r="296">
          <cell r="H296" t="str">
            <v>Administration</v>
          </cell>
        </row>
        <row r="297">
          <cell r="H297" t="str">
            <v>Administration</v>
          </cell>
        </row>
        <row r="298">
          <cell r="H298" t="str">
            <v>Administration</v>
          </cell>
        </row>
        <row r="299">
          <cell r="H299" t="str">
            <v>Administration</v>
          </cell>
        </row>
        <row r="300">
          <cell r="H300" t="str">
            <v>Administration</v>
          </cell>
        </row>
        <row r="301">
          <cell r="H301" t="str">
            <v>Administration</v>
          </cell>
        </row>
        <row r="302">
          <cell r="H302" t="str">
            <v>Administration</v>
          </cell>
        </row>
        <row r="303">
          <cell r="H303" t="str">
            <v>Administration</v>
          </cell>
        </row>
        <row r="304">
          <cell r="H304" t="str">
            <v>Administration</v>
          </cell>
        </row>
        <row r="305">
          <cell r="H305" t="str">
            <v>Administration</v>
          </cell>
        </row>
        <row r="306">
          <cell r="H306" t="str">
            <v>Administration</v>
          </cell>
        </row>
        <row r="307">
          <cell r="H307" t="str">
            <v>Administration</v>
          </cell>
        </row>
        <row r="308">
          <cell r="H308" t="str">
            <v>Administration</v>
          </cell>
        </row>
        <row r="309">
          <cell r="H309" t="str">
            <v>Administration</v>
          </cell>
        </row>
        <row r="310">
          <cell r="H310" t="str">
            <v>Administration</v>
          </cell>
        </row>
        <row r="311">
          <cell r="H311" t="str">
            <v>Administration</v>
          </cell>
        </row>
        <row r="312">
          <cell r="H312" t="str">
            <v>Administration</v>
          </cell>
        </row>
        <row r="313">
          <cell r="H313" t="str">
            <v>Administration</v>
          </cell>
        </row>
        <row r="314">
          <cell r="H314" t="str">
            <v>Administration</v>
          </cell>
        </row>
        <row r="315">
          <cell r="H315" t="str">
            <v>Administration</v>
          </cell>
        </row>
        <row r="316">
          <cell r="H316" t="str">
            <v>Administration</v>
          </cell>
        </row>
        <row r="317">
          <cell r="H317" t="str">
            <v>Administration</v>
          </cell>
        </row>
        <row r="318">
          <cell r="H318" t="str">
            <v>Administration</v>
          </cell>
        </row>
        <row r="319">
          <cell r="H319" t="str">
            <v>Administration</v>
          </cell>
        </row>
        <row r="320">
          <cell r="H320" t="str">
            <v>Administration</v>
          </cell>
        </row>
        <row r="321">
          <cell r="H321" t="str">
            <v>Administration</v>
          </cell>
        </row>
        <row r="322">
          <cell r="H322" t="str">
            <v>Administration</v>
          </cell>
        </row>
        <row r="323">
          <cell r="H323" t="str">
            <v>Administration</v>
          </cell>
        </row>
        <row r="324">
          <cell r="H324" t="str">
            <v>Administration</v>
          </cell>
        </row>
        <row r="325">
          <cell r="H325" t="str">
            <v>Administration</v>
          </cell>
        </row>
        <row r="326">
          <cell r="H326" t="str">
            <v>Administration</v>
          </cell>
        </row>
        <row r="327">
          <cell r="H327" t="str">
            <v>Administration</v>
          </cell>
        </row>
        <row r="328">
          <cell r="H328" t="str">
            <v>Administration</v>
          </cell>
        </row>
        <row r="329">
          <cell r="H329" t="str">
            <v>Administration</v>
          </cell>
        </row>
        <row r="330">
          <cell r="H330" t="str">
            <v>Distribution</v>
          </cell>
        </row>
        <row r="331">
          <cell r="H331" t="str">
            <v>Distribution</v>
          </cell>
        </row>
        <row r="332">
          <cell r="H332" t="str">
            <v>Distribution</v>
          </cell>
        </row>
        <row r="333">
          <cell r="H333" t="str">
            <v>Distribution</v>
          </cell>
        </row>
        <row r="334">
          <cell r="H334" t="str">
            <v>Distribution</v>
          </cell>
        </row>
        <row r="335">
          <cell r="H335" t="str">
            <v>Distribution</v>
          </cell>
        </row>
        <row r="336">
          <cell r="H336" t="str">
            <v>Distribution</v>
          </cell>
        </row>
        <row r="337">
          <cell r="H337" t="str">
            <v>Distribution</v>
          </cell>
        </row>
        <row r="338">
          <cell r="H338" t="str">
            <v>Distribution</v>
          </cell>
        </row>
        <row r="339">
          <cell r="H339" t="str">
            <v>Distribution</v>
          </cell>
        </row>
        <row r="340">
          <cell r="H340" t="str">
            <v>Distribution</v>
          </cell>
        </row>
        <row r="341">
          <cell r="H341" t="str">
            <v>Distribution</v>
          </cell>
        </row>
        <row r="342">
          <cell r="H342" t="str">
            <v>Distribution</v>
          </cell>
        </row>
        <row r="343">
          <cell r="H343" t="str">
            <v>Distribution</v>
          </cell>
        </row>
        <row r="344">
          <cell r="H344" t="str">
            <v>Distribution</v>
          </cell>
        </row>
        <row r="345">
          <cell r="H345" t="str">
            <v>Distribution</v>
          </cell>
        </row>
        <row r="346">
          <cell r="H346" t="str">
            <v>Distribution</v>
          </cell>
        </row>
        <row r="347">
          <cell r="H347" t="str">
            <v>Distribution</v>
          </cell>
        </row>
        <row r="348">
          <cell r="H348" t="str">
            <v>Distribution</v>
          </cell>
        </row>
        <row r="349">
          <cell r="H349" t="str">
            <v>Distribution</v>
          </cell>
        </row>
        <row r="350">
          <cell r="H350" t="str">
            <v>Distribution</v>
          </cell>
        </row>
        <row r="351">
          <cell r="H351" t="str">
            <v>Distribution</v>
          </cell>
        </row>
        <row r="352">
          <cell r="H352" t="str">
            <v>Distribution</v>
          </cell>
        </row>
        <row r="353">
          <cell r="H353" t="str">
            <v>Distribution</v>
          </cell>
        </row>
        <row r="354">
          <cell r="H354" t="str">
            <v>Distribution</v>
          </cell>
        </row>
        <row r="355">
          <cell r="H355" t="str">
            <v>Distribution</v>
          </cell>
        </row>
        <row r="356">
          <cell r="H356" t="str">
            <v>Distribution</v>
          </cell>
        </row>
        <row r="357">
          <cell r="H357" t="str">
            <v>Distribution</v>
          </cell>
        </row>
        <row r="358">
          <cell r="H358" t="str">
            <v>Distribution</v>
          </cell>
        </row>
        <row r="359">
          <cell r="H359" t="str">
            <v>Distribution</v>
          </cell>
        </row>
        <row r="360">
          <cell r="H360" t="str">
            <v>Distribution</v>
          </cell>
        </row>
        <row r="361">
          <cell r="H361" t="str">
            <v>Distribution</v>
          </cell>
        </row>
        <row r="362">
          <cell r="H362" t="str">
            <v>Distribution</v>
          </cell>
        </row>
        <row r="363">
          <cell r="H363" t="str">
            <v>Distribution</v>
          </cell>
        </row>
        <row r="364">
          <cell r="H364" t="str">
            <v>Distribution</v>
          </cell>
        </row>
        <row r="365">
          <cell r="H365" t="str">
            <v>Distribution</v>
          </cell>
        </row>
        <row r="366">
          <cell r="H366" t="str">
            <v>Distribution</v>
          </cell>
        </row>
        <row r="367">
          <cell r="H367" t="str">
            <v>Distribution</v>
          </cell>
        </row>
        <row r="368">
          <cell r="H368" t="str">
            <v>Distribution</v>
          </cell>
        </row>
        <row r="369">
          <cell r="H369" t="str">
            <v>Distribution</v>
          </cell>
        </row>
        <row r="370">
          <cell r="H370" t="str">
            <v>Distribution</v>
          </cell>
        </row>
        <row r="371">
          <cell r="H371" t="str">
            <v>Distribution</v>
          </cell>
        </row>
        <row r="372">
          <cell r="H372" t="str">
            <v>Distribution</v>
          </cell>
        </row>
        <row r="373">
          <cell r="H373" t="str">
            <v>Distribution</v>
          </cell>
        </row>
        <row r="374">
          <cell r="H374" t="str">
            <v>Distribution</v>
          </cell>
        </row>
        <row r="375">
          <cell r="H375" t="str">
            <v>Distribution</v>
          </cell>
        </row>
        <row r="376">
          <cell r="H376" t="str">
            <v>Distribution</v>
          </cell>
        </row>
        <row r="377">
          <cell r="H377" t="str">
            <v>Distribution</v>
          </cell>
        </row>
        <row r="378">
          <cell r="H378" t="str">
            <v>Distribution</v>
          </cell>
        </row>
        <row r="379">
          <cell r="H379" t="str">
            <v>Distribution</v>
          </cell>
        </row>
        <row r="380">
          <cell r="H380" t="str">
            <v>Distribution</v>
          </cell>
        </row>
        <row r="381">
          <cell r="H381" t="str">
            <v>Distribution</v>
          </cell>
        </row>
        <row r="382">
          <cell r="H382" t="str">
            <v>Distribution</v>
          </cell>
        </row>
        <row r="383">
          <cell r="H383" t="str">
            <v>Distribution</v>
          </cell>
        </row>
        <row r="384">
          <cell r="H384" t="str">
            <v>Distribution</v>
          </cell>
        </row>
        <row r="385">
          <cell r="H385" t="str">
            <v>Distribution</v>
          </cell>
        </row>
        <row r="386">
          <cell r="H386" t="str">
            <v>Distribution</v>
          </cell>
        </row>
        <row r="387">
          <cell r="H387" t="str">
            <v>Distribution</v>
          </cell>
        </row>
        <row r="388">
          <cell r="H388" t="str">
            <v>Distribution</v>
          </cell>
        </row>
        <row r="389">
          <cell r="H389" t="str">
            <v>Distribution</v>
          </cell>
        </row>
        <row r="390">
          <cell r="H390" t="str">
            <v>Distribution</v>
          </cell>
        </row>
        <row r="391">
          <cell r="H391" t="str">
            <v>Distribution</v>
          </cell>
        </row>
        <row r="392">
          <cell r="H392" t="str">
            <v>Distribution</v>
          </cell>
        </row>
        <row r="393">
          <cell r="H393" t="str">
            <v>Distribution</v>
          </cell>
        </row>
        <row r="394">
          <cell r="H394" t="str">
            <v>Distribution</v>
          </cell>
        </row>
        <row r="395">
          <cell r="H395" t="str">
            <v>Distribution</v>
          </cell>
        </row>
        <row r="396">
          <cell r="H396" t="str">
            <v>Distribution</v>
          </cell>
        </row>
        <row r="397">
          <cell r="H397" t="str">
            <v>Distribution</v>
          </cell>
        </row>
        <row r="398">
          <cell r="H398" t="str">
            <v>Distribution</v>
          </cell>
        </row>
        <row r="399">
          <cell r="H399" t="str">
            <v>Distribution</v>
          </cell>
        </row>
        <row r="400">
          <cell r="H400" t="str">
            <v>Distribution</v>
          </cell>
        </row>
        <row r="401">
          <cell r="H401" t="str">
            <v>Distribution</v>
          </cell>
        </row>
        <row r="402">
          <cell r="H402" t="str">
            <v>Distribution</v>
          </cell>
        </row>
        <row r="403">
          <cell r="H403" t="str">
            <v>Distribution</v>
          </cell>
        </row>
        <row r="404">
          <cell r="H404" t="str">
            <v>Distribution</v>
          </cell>
        </row>
        <row r="405">
          <cell r="H405" t="str">
            <v>Distribution</v>
          </cell>
        </row>
        <row r="406">
          <cell r="H406" t="str">
            <v>Distribution</v>
          </cell>
        </row>
        <row r="407">
          <cell r="H407" t="str">
            <v>Distribution</v>
          </cell>
        </row>
        <row r="408">
          <cell r="H408" t="str">
            <v>Distribution</v>
          </cell>
        </row>
        <row r="409">
          <cell r="H409" t="str">
            <v>Distribution</v>
          </cell>
        </row>
        <row r="410">
          <cell r="H410" t="str">
            <v>Distribution</v>
          </cell>
        </row>
        <row r="411">
          <cell r="H411" t="str">
            <v>Distribution</v>
          </cell>
        </row>
        <row r="412">
          <cell r="H412" t="str">
            <v>Distribution</v>
          </cell>
        </row>
        <row r="413">
          <cell r="H413" t="str">
            <v>Distribution</v>
          </cell>
        </row>
        <row r="414">
          <cell r="H414" t="str">
            <v>Distribution</v>
          </cell>
        </row>
        <row r="415">
          <cell r="H415" t="str">
            <v>Distribution</v>
          </cell>
        </row>
        <row r="416">
          <cell r="H416" t="str">
            <v>Distribution</v>
          </cell>
        </row>
        <row r="417">
          <cell r="H417" t="str">
            <v>Distribution</v>
          </cell>
        </row>
        <row r="418">
          <cell r="H418" t="str">
            <v>Distribution</v>
          </cell>
        </row>
        <row r="419">
          <cell r="H419" t="str">
            <v>Distribution</v>
          </cell>
        </row>
        <row r="420">
          <cell r="H420" t="str">
            <v>Distribution</v>
          </cell>
        </row>
        <row r="421">
          <cell r="H421" t="str">
            <v>Distribution</v>
          </cell>
        </row>
        <row r="422">
          <cell r="H422" t="str">
            <v>Distribution</v>
          </cell>
        </row>
        <row r="423">
          <cell r="H423" t="str">
            <v>Distribution</v>
          </cell>
        </row>
        <row r="424">
          <cell r="H424" t="str">
            <v>Distribution</v>
          </cell>
        </row>
        <row r="425">
          <cell r="H425" t="str">
            <v>Distribution</v>
          </cell>
        </row>
        <row r="426">
          <cell r="H426" t="str">
            <v>Distribution</v>
          </cell>
        </row>
        <row r="427">
          <cell r="H427" t="str">
            <v>Distribution</v>
          </cell>
        </row>
        <row r="428">
          <cell r="H428" t="str">
            <v>Distribution</v>
          </cell>
        </row>
        <row r="429">
          <cell r="H429" t="str">
            <v>Distribution</v>
          </cell>
        </row>
        <row r="430">
          <cell r="H430" t="str">
            <v>Distribution</v>
          </cell>
        </row>
        <row r="431">
          <cell r="H431" t="str">
            <v>Distribution</v>
          </cell>
        </row>
        <row r="432">
          <cell r="H432" t="str">
            <v>Distribution</v>
          </cell>
        </row>
        <row r="433">
          <cell r="H433" t="str">
            <v>Distribution</v>
          </cell>
        </row>
        <row r="434">
          <cell r="H434" t="str">
            <v>Distribution</v>
          </cell>
        </row>
        <row r="435">
          <cell r="H435" t="str">
            <v>Distribution</v>
          </cell>
        </row>
        <row r="436">
          <cell r="H436" t="str">
            <v>Distribution</v>
          </cell>
        </row>
        <row r="437">
          <cell r="H437" t="str">
            <v>Distribution</v>
          </cell>
        </row>
        <row r="438">
          <cell r="H438" t="str">
            <v>Distribution</v>
          </cell>
        </row>
        <row r="439">
          <cell r="H439" t="str">
            <v>Distribution</v>
          </cell>
        </row>
        <row r="440">
          <cell r="H440" t="str">
            <v>Distribution</v>
          </cell>
        </row>
        <row r="441">
          <cell r="H441" t="str">
            <v>Distribution</v>
          </cell>
        </row>
        <row r="442">
          <cell r="H442" t="str">
            <v>Distribution</v>
          </cell>
        </row>
        <row r="443">
          <cell r="H443" t="str">
            <v>Distribution</v>
          </cell>
        </row>
        <row r="444">
          <cell r="H444" t="str">
            <v>Distribution</v>
          </cell>
        </row>
        <row r="445">
          <cell r="H445" t="str">
            <v>Distribution</v>
          </cell>
        </row>
        <row r="446">
          <cell r="H446" t="str">
            <v>Distribution</v>
          </cell>
        </row>
        <row r="447">
          <cell r="H447" t="str">
            <v>Distribution</v>
          </cell>
        </row>
        <row r="448">
          <cell r="H448" t="str">
            <v>Distribution</v>
          </cell>
        </row>
        <row r="449">
          <cell r="H449" t="str">
            <v>Distribution</v>
          </cell>
        </row>
        <row r="450">
          <cell r="H450" t="str">
            <v>Distribution</v>
          </cell>
        </row>
        <row r="451">
          <cell r="H451" t="str">
            <v>Distribution</v>
          </cell>
        </row>
        <row r="452">
          <cell r="H452" t="str">
            <v>Distribution</v>
          </cell>
        </row>
        <row r="453">
          <cell r="H453" t="str">
            <v>Distribution</v>
          </cell>
        </row>
        <row r="454">
          <cell r="H454" t="str">
            <v>Distribution</v>
          </cell>
        </row>
        <row r="455">
          <cell r="H455" t="str">
            <v>Distribution</v>
          </cell>
        </row>
        <row r="456">
          <cell r="H456" t="str">
            <v>Distribution</v>
          </cell>
        </row>
        <row r="457">
          <cell r="H457" t="str">
            <v>Distribution</v>
          </cell>
        </row>
        <row r="458">
          <cell r="H458" t="str">
            <v>Distribution</v>
          </cell>
        </row>
        <row r="459">
          <cell r="H459" t="str">
            <v>Distribution</v>
          </cell>
        </row>
        <row r="460">
          <cell r="H460" t="str">
            <v>Distribution</v>
          </cell>
        </row>
        <row r="461">
          <cell r="H461" t="str">
            <v>Distribution</v>
          </cell>
        </row>
        <row r="462">
          <cell r="H462" t="str">
            <v>Distribution</v>
          </cell>
        </row>
        <row r="463">
          <cell r="H463" t="str">
            <v>Distribution</v>
          </cell>
        </row>
        <row r="464">
          <cell r="H464" t="str">
            <v>Distribution</v>
          </cell>
        </row>
        <row r="465">
          <cell r="H465" t="str">
            <v>Distribution</v>
          </cell>
        </row>
        <row r="466">
          <cell r="H466" t="str">
            <v>Distribution</v>
          </cell>
        </row>
        <row r="467">
          <cell r="H467" t="str">
            <v>Distribution</v>
          </cell>
        </row>
        <row r="468">
          <cell r="H468" t="str">
            <v>Distribution</v>
          </cell>
        </row>
        <row r="469">
          <cell r="H469" t="str">
            <v>Distribution</v>
          </cell>
        </row>
        <row r="470">
          <cell r="H470" t="str">
            <v>Distribution</v>
          </cell>
        </row>
        <row r="471">
          <cell r="H471" t="str">
            <v>Distribution</v>
          </cell>
        </row>
        <row r="472">
          <cell r="H472" t="str">
            <v>Distribution</v>
          </cell>
        </row>
        <row r="473">
          <cell r="H473" t="str">
            <v>Distribution</v>
          </cell>
        </row>
        <row r="474">
          <cell r="H474" t="str">
            <v>Distribution</v>
          </cell>
        </row>
        <row r="475">
          <cell r="H475" t="str">
            <v>Distribution</v>
          </cell>
        </row>
        <row r="476">
          <cell r="H476" t="str">
            <v>Distribution</v>
          </cell>
        </row>
        <row r="477">
          <cell r="H477" t="str">
            <v>Distribution</v>
          </cell>
        </row>
        <row r="478">
          <cell r="H478" t="str">
            <v>Distribution</v>
          </cell>
        </row>
        <row r="479">
          <cell r="H479" t="str">
            <v>Distribution</v>
          </cell>
        </row>
        <row r="480">
          <cell r="H480" t="str">
            <v>Distribution</v>
          </cell>
        </row>
        <row r="481">
          <cell r="H481" t="str">
            <v>Distribution</v>
          </cell>
        </row>
        <row r="482">
          <cell r="H482" t="str">
            <v>Distribution</v>
          </cell>
        </row>
        <row r="483">
          <cell r="H483" t="str">
            <v>Distribution</v>
          </cell>
        </row>
        <row r="484">
          <cell r="H484" t="str">
            <v>Distribution</v>
          </cell>
        </row>
        <row r="485">
          <cell r="H485" t="str">
            <v>Distribution</v>
          </cell>
        </row>
        <row r="486">
          <cell r="H486" t="str">
            <v>Distribution</v>
          </cell>
        </row>
        <row r="487">
          <cell r="H487" t="str">
            <v>Distribution</v>
          </cell>
        </row>
        <row r="488">
          <cell r="H488" t="str">
            <v>Distribution</v>
          </cell>
        </row>
        <row r="489">
          <cell r="H489" t="str">
            <v>Distribution</v>
          </cell>
        </row>
        <row r="490">
          <cell r="H490" t="str">
            <v>Production</v>
          </cell>
        </row>
        <row r="491">
          <cell r="H491" t="str">
            <v>Production</v>
          </cell>
        </row>
        <row r="492">
          <cell r="H492" t="str">
            <v>Production</v>
          </cell>
        </row>
        <row r="493">
          <cell r="H493" t="str">
            <v>Production</v>
          </cell>
        </row>
        <row r="494">
          <cell r="H494" t="str">
            <v>Production</v>
          </cell>
        </row>
        <row r="495">
          <cell r="H495" t="str">
            <v>Production</v>
          </cell>
        </row>
        <row r="496">
          <cell r="H496" t="str">
            <v>Production</v>
          </cell>
        </row>
        <row r="497">
          <cell r="H497" t="str">
            <v>Production</v>
          </cell>
        </row>
        <row r="498">
          <cell r="H498" t="str">
            <v>Production</v>
          </cell>
        </row>
        <row r="499">
          <cell r="H499" t="str">
            <v>Production</v>
          </cell>
        </row>
        <row r="500">
          <cell r="H500" t="str">
            <v>Production</v>
          </cell>
        </row>
        <row r="501">
          <cell r="H501" t="str">
            <v>Production</v>
          </cell>
        </row>
        <row r="502">
          <cell r="H502" t="str">
            <v>Production</v>
          </cell>
        </row>
        <row r="503">
          <cell r="H503" t="str">
            <v>Production</v>
          </cell>
        </row>
        <row r="504">
          <cell r="H504" t="str">
            <v>Production</v>
          </cell>
        </row>
        <row r="505">
          <cell r="H505" t="str">
            <v>Production</v>
          </cell>
        </row>
        <row r="506">
          <cell r="H506" t="str">
            <v>Production</v>
          </cell>
        </row>
        <row r="507">
          <cell r="H507" t="str">
            <v>Production</v>
          </cell>
        </row>
        <row r="508">
          <cell r="H508" t="str">
            <v>Production</v>
          </cell>
        </row>
        <row r="509">
          <cell r="H509" t="str">
            <v>Production</v>
          </cell>
        </row>
        <row r="510">
          <cell r="H510" t="str">
            <v>Production</v>
          </cell>
        </row>
        <row r="511">
          <cell r="H511" t="str">
            <v>Production</v>
          </cell>
        </row>
        <row r="512">
          <cell r="H512" t="str">
            <v>Production</v>
          </cell>
        </row>
        <row r="513">
          <cell r="H513" t="str">
            <v>Production</v>
          </cell>
        </row>
        <row r="514">
          <cell r="H514" t="str">
            <v>Production</v>
          </cell>
        </row>
        <row r="515">
          <cell r="H515" t="str">
            <v>Production</v>
          </cell>
        </row>
        <row r="516">
          <cell r="H516" t="str">
            <v>Production</v>
          </cell>
        </row>
        <row r="517">
          <cell r="H517" t="str">
            <v>Production</v>
          </cell>
        </row>
        <row r="518">
          <cell r="H518" t="str">
            <v>Production</v>
          </cell>
        </row>
        <row r="519">
          <cell r="H519" t="str">
            <v>Production</v>
          </cell>
        </row>
        <row r="520">
          <cell r="H520" t="str">
            <v>Production</v>
          </cell>
        </row>
        <row r="521">
          <cell r="H521" t="str">
            <v>Production</v>
          </cell>
        </row>
        <row r="522">
          <cell r="H522" t="str">
            <v>Production</v>
          </cell>
        </row>
        <row r="523">
          <cell r="H523" t="str">
            <v>Production</v>
          </cell>
        </row>
        <row r="524">
          <cell r="H524" t="str">
            <v>Production</v>
          </cell>
        </row>
        <row r="525">
          <cell r="H525" t="str">
            <v>Production</v>
          </cell>
        </row>
        <row r="526">
          <cell r="H526" t="str">
            <v>Production</v>
          </cell>
        </row>
        <row r="527">
          <cell r="H527" t="str">
            <v>Production</v>
          </cell>
        </row>
        <row r="528">
          <cell r="H528" t="str">
            <v>Production</v>
          </cell>
        </row>
        <row r="529">
          <cell r="H529" t="str">
            <v>Production</v>
          </cell>
        </row>
        <row r="530">
          <cell r="H530" t="str">
            <v>Production</v>
          </cell>
        </row>
        <row r="531">
          <cell r="H531" t="str">
            <v>Production</v>
          </cell>
        </row>
        <row r="532">
          <cell r="H532" t="str">
            <v>Production</v>
          </cell>
        </row>
        <row r="533">
          <cell r="H533" t="str">
            <v>Production</v>
          </cell>
        </row>
        <row r="534">
          <cell r="H534" t="str">
            <v>Production</v>
          </cell>
        </row>
        <row r="535">
          <cell r="H535" t="str">
            <v>Production</v>
          </cell>
        </row>
        <row r="536">
          <cell r="H536" t="str">
            <v>Production</v>
          </cell>
        </row>
        <row r="537">
          <cell r="H537" t="str">
            <v>Production</v>
          </cell>
        </row>
        <row r="538">
          <cell r="H538" t="str">
            <v>Production</v>
          </cell>
        </row>
        <row r="539">
          <cell r="H539" t="str">
            <v>Production</v>
          </cell>
        </row>
        <row r="540">
          <cell r="H540" t="str">
            <v>Production</v>
          </cell>
        </row>
        <row r="541">
          <cell r="H541" t="str">
            <v>Production</v>
          </cell>
        </row>
        <row r="542">
          <cell r="H542" t="str">
            <v>Production</v>
          </cell>
        </row>
        <row r="543">
          <cell r="H543" t="str">
            <v>Production</v>
          </cell>
        </row>
        <row r="544">
          <cell r="H544" t="str">
            <v>Production</v>
          </cell>
        </row>
        <row r="545">
          <cell r="H545" t="str">
            <v>Production</v>
          </cell>
        </row>
        <row r="546">
          <cell r="H546" t="str">
            <v>Production</v>
          </cell>
        </row>
        <row r="547">
          <cell r="H547" t="str">
            <v>Production</v>
          </cell>
        </row>
        <row r="548">
          <cell r="H548" t="str">
            <v>Production</v>
          </cell>
        </row>
        <row r="549">
          <cell r="H549" t="str">
            <v>Production</v>
          </cell>
        </row>
        <row r="550">
          <cell r="H550" t="str">
            <v>Production</v>
          </cell>
        </row>
        <row r="551">
          <cell r="H551" t="str">
            <v>Production</v>
          </cell>
        </row>
        <row r="552">
          <cell r="H552" t="str">
            <v>Production</v>
          </cell>
        </row>
        <row r="553">
          <cell r="H553" t="str">
            <v>Production</v>
          </cell>
        </row>
        <row r="554">
          <cell r="H554" t="str">
            <v>Production</v>
          </cell>
        </row>
        <row r="555">
          <cell r="H555" t="str">
            <v>Production</v>
          </cell>
        </row>
        <row r="556">
          <cell r="H556" t="str">
            <v>Production</v>
          </cell>
        </row>
        <row r="557">
          <cell r="H557" t="str">
            <v>Production</v>
          </cell>
        </row>
        <row r="558">
          <cell r="H558" t="str">
            <v>Production</v>
          </cell>
        </row>
        <row r="559">
          <cell r="H559" t="str">
            <v>Production</v>
          </cell>
        </row>
        <row r="560">
          <cell r="H560" t="str">
            <v>Production</v>
          </cell>
        </row>
        <row r="561">
          <cell r="H561" t="str">
            <v>Production</v>
          </cell>
        </row>
        <row r="562">
          <cell r="H562" t="str">
            <v>Production</v>
          </cell>
        </row>
        <row r="563">
          <cell r="H563" t="str">
            <v>Production</v>
          </cell>
        </row>
        <row r="564">
          <cell r="H564" t="str">
            <v>Production</v>
          </cell>
        </row>
        <row r="565">
          <cell r="H565" t="str">
            <v>Production</v>
          </cell>
        </row>
        <row r="566">
          <cell r="H566" t="str">
            <v>Production</v>
          </cell>
        </row>
        <row r="567">
          <cell r="H567" t="str">
            <v>Production</v>
          </cell>
        </row>
        <row r="568">
          <cell r="H568" t="str">
            <v>Production</v>
          </cell>
        </row>
        <row r="569">
          <cell r="H569" t="str">
            <v>Production</v>
          </cell>
        </row>
        <row r="570">
          <cell r="H570" t="str">
            <v>Production</v>
          </cell>
        </row>
        <row r="571">
          <cell r="H571" t="str">
            <v>Production</v>
          </cell>
        </row>
        <row r="572">
          <cell r="H572" t="str">
            <v>Production</v>
          </cell>
        </row>
        <row r="573">
          <cell r="H573" t="str">
            <v>Production</v>
          </cell>
        </row>
        <row r="574">
          <cell r="H574" t="str">
            <v>Production</v>
          </cell>
        </row>
        <row r="575">
          <cell r="H575" t="str">
            <v>Production</v>
          </cell>
        </row>
        <row r="576">
          <cell r="H576" t="str">
            <v>Production</v>
          </cell>
        </row>
        <row r="577">
          <cell r="H577" t="str">
            <v>Production</v>
          </cell>
        </row>
        <row r="578">
          <cell r="H578" t="str">
            <v>Production</v>
          </cell>
        </row>
        <row r="579">
          <cell r="H579" t="str">
            <v>Production</v>
          </cell>
        </row>
        <row r="580">
          <cell r="H580" t="str">
            <v>Production</v>
          </cell>
        </row>
        <row r="581">
          <cell r="H581" t="str">
            <v>Production</v>
          </cell>
        </row>
        <row r="582">
          <cell r="H582" t="str">
            <v>Production</v>
          </cell>
        </row>
        <row r="583">
          <cell r="H583" t="str">
            <v>Production</v>
          </cell>
        </row>
        <row r="584">
          <cell r="H584" t="str">
            <v>Production</v>
          </cell>
        </row>
        <row r="585">
          <cell r="H585" t="str">
            <v>Production</v>
          </cell>
        </row>
        <row r="586">
          <cell r="H586" t="str">
            <v>Production</v>
          </cell>
        </row>
        <row r="587">
          <cell r="H587" t="str">
            <v>Production</v>
          </cell>
        </row>
        <row r="588">
          <cell r="H588" t="str">
            <v>Production</v>
          </cell>
        </row>
        <row r="589">
          <cell r="H589" t="str">
            <v>Production</v>
          </cell>
        </row>
        <row r="590">
          <cell r="H590" t="str">
            <v>Production</v>
          </cell>
        </row>
        <row r="591">
          <cell r="H591" t="str">
            <v>Production</v>
          </cell>
        </row>
        <row r="592">
          <cell r="H592" t="str">
            <v>Production</v>
          </cell>
        </row>
        <row r="593">
          <cell r="H593" t="str">
            <v>Production</v>
          </cell>
        </row>
        <row r="594">
          <cell r="H594" t="str">
            <v>Production</v>
          </cell>
        </row>
        <row r="595">
          <cell r="H595" t="str">
            <v>Production</v>
          </cell>
        </row>
        <row r="596">
          <cell r="H596" t="str">
            <v>Production</v>
          </cell>
        </row>
        <row r="597">
          <cell r="H597" t="str">
            <v>Production</v>
          </cell>
        </row>
        <row r="598">
          <cell r="H598" t="str">
            <v>Production</v>
          </cell>
        </row>
        <row r="599">
          <cell r="H599" t="str">
            <v>Production</v>
          </cell>
        </row>
        <row r="600">
          <cell r="H600" t="str">
            <v>Production</v>
          </cell>
        </row>
        <row r="601">
          <cell r="H601" t="str">
            <v>Production</v>
          </cell>
        </row>
        <row r="602">
          <cell r="H602" t="str">
            <v>Production</v>
          </cell>
        </row>
        <row r="603">
          <cell r="H603" t="str">
            <v>Production</v>
          </cell>
        </row>
        <row r="604">
          <cell r="H604" t="str">
            <v>Production</v>
          </cell>
        </row>
        <row r="605">
          <cell r="H605" t="str">
            <v>Production</v>
          </cell>
        </row>
        <row r="606">
          <cell r="H606" t="str">
            <v>Production</v>
          </cell>
        </row>
        <row r="607">
          <cell r="H607" t="str">
            <v>Production</v>
          </cell>
        </row>
        <row r="608">
          <cell r="H608" t="str">
            <v>Production</v>
          </cell>
        </row>
        <row r="609">
          <cell r="H609" t="str">
            <v>Production</v>
          </cell>
        </row>
        <row r="610">
          <cell r="H610" t="str">
            <v>Production</v>
          </cell>
        </row>
        <row r="611">
          <cell r="H611" t="str">
            <v>Production</v>
          </cell>
        </row>
        <row r="612">
          <cell r="H612" t="str">
            <v>Production</v>
          </cell>
        </row>
        <row r="613">
          <cell r="H613" t="str">
            <v>Production</v>
          </cell>
        </row>
        <row r="614">
          <cell r="H614" t="str">
            <v>Production</v>
          </cell>
        </row>
        <row r="615">
          <cell r="H615" t="str">
            <v>Production</v>
          </cell>
        </row>
        <row r="616">
          <cell r="H616" t="str">
            <v>Production</v>
          </cell>
        </row>
        <row r="617">
          <cell r="H617" t="str">
            <v>Production</v>
          </cell>
        </row>
        <row r="618">
          <cell r="H618" t="str">
            <v>Production</v>
          </cell>
        </row>
        <row r="619">
          <cell r="H619" t="str">
            <v>Production</v>
          </cell>
        </row>
        <row r="620">
          <cell r="H620" t="str">
            <v>Production</v>
          </cell>
        </row>
        <row r="621">
          <cell r="H621" t="str">
            <v>Production</v>
          </cell>
        </row>
        <row r="622">
          <cell r="H622" t="str">
            <v>Production</v>
          </cell>
        </row>
        <row r="623">
          <cell r="H623" t="str">
            <v>Production</v>
          </cell>
        </row>
        <row r="624">
          <cell r="H624" t="str">
            <v>Production</v>
          </cell>
        </row>
        <row r="625">
          <cell r="H625" t="str">
            <v>Production</v>
          </cell>
        </row>
        <row r="626">
          <cell r="H626" t="str">
            <v>Production</v>
          </cell>
        </row>
        <row r="627">
          <cell r="H627" t="str">
            <v>Production</v>
          </cell>
        </row>
        <row r="628">
          <cell r="H628" t="str">
            <v>Production</v>
          </cell>
        </row>
        <row r="629">
          <cell r="H629" t="str">
            <v>Production</v>
          </cell>
        </row>
        <row r="630">
          <cell r="H630" t="str">
            <v>Production</v>
          </cell>
        </row>
        <row r="631">
          <cell r="H631" t="str">
            <v>Production</v>
          </cell>
        </row>
        <row r="632">
          <cell r="H632" t="str">
            <v>Production</v>
          </cell>
        </row>
        <row r="633">
          <cell r="H633" t="str">
            <v>Production</v>
          </cell>
        </row>
        <row r="634">
          <cell r="H634" t="str">
            <v>Production</v>
          </cell>
        </row>
        <row r="635">
          <cell r="H635" t="str">
            <v>Production</v>
          </cell>
        </row>
        <row r="636">
          <cell r="H636" t="str">
            <v>Production</v>
          </cell>
        </row>
        <row r="637">
          <cell r="H637" t="str">
            <v>Production</v>
          </cell>
        </row>
        <row r="638">
          <cell r="H638" t="str">
            <v>Production</v>
          </cell>
        </row>
        <row r="639">
          <cell r="H639" t="str">
            <v>Production</v>
          </cell>
        </row>
        <row r="640">
          <cell r="H640" t="str">
            <v>Production</v>
          </cell>
        </row>
        <row r="641">
          <cell r="H641" t="str">
            <v>Production</v>
          </cell>
        </row>
        <row r="642">
          <cell r="H642" t="str">
            <v>Production</v>
          </cell>
        </row>
        <row r="643">
          <cell r="H643" t="str">
            <v>Production</v>
          </cell>
        </row>
        <row r="644">
          <cell r="H644" t="str">
            <v>Production</v>
          </cell>
        </row>
        <row r="645">
          <cell r="H645" t="str">
            <v>Production</v>
          </cell>
        </row>
        <row r="646">
          <cell r="H646" t="str">
            <v>Production</v>
          </cell>
        </row>
        <row r="647">
          <cell r="H647" t="str">
            <v>Production</v>
          </cell>
        </row>
        <row r="648">
          <cell r="H648" t="str">
            <v>Production</v>
          </cell>
        </row>
        <row r="649">
          <cell r="H649" t="str">
            <v>Production</v>
          </cell>
        </row>
        <row r="650">
          <cell r="H650" t="str">
            <v>Production</v>
          </cell>
        </row>
        <row r="651">
          <cell r="H651" t="str">
            <v>Production</v>
          </cell>
        </row>
        <row r="652">
          <cell r="H652" t="str">
            <v>Production</v>
          </cell>
        </row>
        <row r="653">
          <cell r="H653" t="str">
            <v>Production</v>
          </cell>
        </row>
        <row r="654">
          <cell r="H654" t="str">
            <v>Production</v>
          </cell>
        </row>
        <row r="655">
          <cell r="H655" t="str">
            <v>Production</v>
          </cell>
        </row>
        <row r="656">
          <cell r="H656" t="str">
            <v>Production</v>
          </cell>
        </row>
        <row r="657">
          <cell r="H657" t="str">
            <v>Production</v>
          </cell>
        </row>
        <row r="658">
          <cell r="H658" t="str">
            <v>Production</v>
          </cell>
        </row>
        <row r="659">
          <cell r="H659" t="str">
            <v>Production</v>
          </cell>
        </row>
        <row r="660">
          <cell r="H660" t="str">
            <v>Production</v>
          </cell>
        </row>
        <row r="661">
          <cell r="H661" t="str">
            <v>Production</v>
          </cell>
        </row>
        <row r="662">
          <cell r="H662" t="str">
            <v>Production</v>
          </cell>
        </row>
        <row r="663">
          <cell r="H663" t="str">
            <v>Production</v>
          </cell>
        </row>
        <row r="664">
          <cell r="H664" t="str">
            <v>Production</v>
          </cell>
        </row>
        <row r="665">
          <cell r="H665" t="str">
            <v>Production</v>
          </cell>
        </row>
        <row r="666">
          <cell r="H666" t="str">
            <v>Production</v>
          </cell>
        </row>
        <row r="667">
          <cell r="H667" t="str">
            <v>Production</v>
          </cell>
        </row>
        <row r="668">
          <cell r="H668" t="str">
            <v>Production</v>
          </cell>
        </row>
        <row r="669">
          <cell r="H669" t="str">
            <v>Production</v>
          </cell>
        </row>
        <row r="670">
          <cell r="H670" t="str">
            <v>Production</v>
          </cell>
        </row>
        <row r="671">
          <cell r="H671" t="str">
            <v>Production</v>
          </cell>
        </row>
        <row r="672">
          <cell r="H672" t="str">
            <v>Production</v>
          </cell>
        </row>
        <row r="673">
          <cell r="H673" t="str">
            <v>Production</v>
          </cell>
        </row>
        <row r="674">
          <cell r="H674" t="str">
            <v>Production</v>
          </cell>
        </row>
        <row r="675">
          <cell r="H675" t="str">
            <v>Production</v>
          </cell>
        </row>
        <row r="676">
          <cell r="H676" t="str">
            <v>Production</v>
          </cell>
        </row>
        <row r="677">
          <cell r="H677" t="str">
            <v>Production</v>
          </cell>
        </row>
        <row r="678">
          <cell r="H678" t="str">
            <v>Production</v>
          </cell>
        </row>
        <row r="679">
          <cell r="H679" t="str">
            <v>Production</v>
          </cell>
        </row>
        <row r="680">
          <cell r="H680" t="str">
            <v>Production</v>
          </cell>
        </row>
        <row r="681">
          <cell r="H681" t="str">
            <v>Production</v>
          </cell>
        </row>
        <row r="682">
          <cell r="H682" t="str">
            <v>Production</v>
          </cell>
        </row>
        <row r="683">
          <cell r="H683" t="str">
            <v>Production</v>
          </cell>
        </row>
        <row r="684">
          <cell r="H684" t="str">
            <v>Production</v>
          </cell>
        </row>
        <row r="685">
          <cell r="H685" t="str">
            <v>Production</v>
          </cell>
        </row>
        <row r="686">
          <cell r="H686" t="str">
            <v>Production</v>
          </cell>
        </row>
        <row r="687">
          <cell r="H687" t="str">
            <v>Production</v>
          </cell>
        </row>
        <row r="688">
          <cell r="H688" t="str">
            <v>Production</v>
          </cell>
        </row>
        <row r="689">
          <cell r="H689" t="str">
            <v>Production</v>
          </cell>
        </row>
        <row r="690">
          <cell r="H690" t="str">
            <v>Production</v>
          </cell>
        </row>
        <row r="691">
          <cell r="H691" t="str">
            <v>Production</v>
          </cell>
        </row>
        <row r="692">
          <cell r="H692" t="str">
            <v>Production</v>
          </cell>
        </row>
        <row r="693">
          <cell r="H693" t="str">
            <v>Production</v>
          </cell>
        </row>
        <row r="694">
          <cell r="H694" t="str">
            <v>Production</v>
          </cell>
        </row>
        <row r="695">
          <cell r="H695" t="str">
            <v>Production</v>
          </cell>
        </row>
        <row r="696">
          <cell r="H696" t="str">
            <v>Production</v>
          </cell>
        </row>
        <row r="697">
          <cell r="H697" t="str">
            <v>Production</v>
          </cell>
        </row>
        <row r="698">
          <cell r="H698" t="str">
            <v>Production</v>
          </cell>
        </row>
        <row r="699">
          <cell r="H699" t="str">
            <v>Production</v>
          </cell>
        </row>
        <row r="700">
          <cell r="H700" t="str">
            <v>Production</v>
          </cell>
        </row>
        <row r="701">
          <cell r="H701" t="str">
            <v>Production</v>
          </cell>
        </row>
        <row r="702">
          <cell r="H702" t="str">
            <v>Production</v>
          </cell>
        </row>
        <row r="703">
          <cell r="H703" t="str">
            <v>Production</v>
          </cell>
        </row>
        <row r="704">
          <cell r="H704" t="str">
            <v>Production</v>
          </cell>
        </row>
        <row r="705">
          <cell r="H705" t="str">
            <v>Production</v>
          </cell>
        </row>
        <row r="706">
          <cell r="H706" t="str">
            <v>Production</v>
          </cell>
        </row>
        <row r="707">
          <cell r="H707" t="str">
            <v>Production</v>
          </cell>
        </row>
        <row r="708">
          <cell r="H708" t="str">
            <v>Production</v>
          </cell>
        </row>
        <row r="709">
          <cell r="H709" t="str">
            <v>Production</v>
          </cell>
        </row>
        <row r="710">
          <cell r="H710" t="str">
            <v>Production</v>
          </cell>
        </row>
        <row r="711">
          <cell r="H711" t="str">
            <v>Production</v>
          </cell>
        </row>
        <row r="712">
          <cell r="H712" t="str">
            <v>Production</v>
          </cell>
        </row>
        <row r="713">
          <cell r="H713" t="str">
            <v>Production</v>
          </cell>
        </row>
        <row r="714">
          <cell r="H714" t="str">
            <v>Production</v>
          </cell>
        </row>
        <row r="715">
          <cell r="H715" t="str">
            <v>Production</v>
          </cell>
        </row>
        <row r="716">
          <cell r="H716" t="str">
            <v>Production</v>
          </cell>
        </row>
        <row r="717">
          <cell r="H717" t="str">
            <v>Production</v>
          </cell>
        </row>
        <row r="718">
          <cell r="H718" t="str">
            <v>Production</v>
          </cell>
        </row>
        <row r="719">
          <cell r="H719" t="str">
            <v>Production</v>
          </cell>
        </row>
        <row r="720">
          <cell r="H720" t="str">
            <v>Production</v>
          </cell>
        </row>
        <row r="721">
          <cell r="H721" t="str">
            <v>Production</v>
          </cell>
        </row>
        <row r="722">
          <cell r="H722" t="str">
            <v>Production</v>
          </cell>
        </row>
        <row r="723">
          <cell r="H723" t="str">
            <v>Production</v>
          </cell>
        </row>
        <row r="724">
          <cell r="H724" t="str">
            <v>Production</v>
          </cell>
        </row>
        <row r="725">
          <cell r="H725" t="str">
            <v>Production</v>
          </cell>
        </row>
        <row r="726">
          <cell r="H726" t="str">
            <v>Production</v>
          </cell>
        </row>
        <row r="727">
          <cell r="H727" t="str">
            <v>Production</v>
          </cell>
        </row>
        <row r="728">
          <cell r="H728" t="str">
            <v>Production</v>
          </cell>
        </row>
        <row r="729">
          <cell r="H729" t="str">
            <v>Production</v>
          </cell>
        </row>
        <row r="730">
          <cell r="H730" t="str">
            <v>Production</v>
          </cell>
        </row>
        <row r="731">
          <cell r="H731" t="str">
            <v>Production</v>
          </cell>
        </row>
        <row r="732">
          <cell r="H732" t="str">
            <v>Production</v>
          </cell>
        </row>
        <row r="733">
          <cell r="H733" t="str">
            <v>Production</v>
          </cell>
        </row>
        <row r="734">
          <cell r="H734" t="str">
            <v>Production</v>
          </cell>
        </row>
        <row r="735">
          <cell r="H735" t="str">
            <v>Production</v>
          </cell>
        </row>
        <row r="736">
          <cell r="H736" t="str">
            <v>Production</v>
          </cell>
        </row>
        <row r="737">
          <cell r="H737" t="str">
            <v>Production</v>
          </cell>
        </row>
        <row r="738">
          <cell r="H738" t="str">
            <v>Production</v>
          </cell>
        </row>
        <row r="739">
          <cell r="H739" t="str">
            <v>Production</v>
          </cell>
        </row>
        <row r="740">
          <cell r="H740" t="str">
            <v>Production</v>
          </cell>
        </row>
        <row r="741">
          <cell r="H741" t="str">
            <v>Production</v>
          </cell>
        </row>
        <row r="742">
          <cell r="H742" t="str">
            <v>Production</v>
          </cell>
        </row>
        <row r="743">
          <cell r="H743" t="str">
            <v>Production</v>
          </cell>
        </row>
        <row r="744">
          <cell r="H744" t="str">
            <v>Production</v>
          </cell>
        </row>
        <row r="745">
          <cell r="H745" t="str">
            <v>Production</v>
          </cell>
        </row>
        <row r="746">
          <cell r="H746" t="str">
            <v>Production</v>
          </cell>
        </row>
        <row r="747">
          <cell r="H747" t="str">
            <v>Production</v>
          </cell>
        </row>
        <row r="748">
          <cell r="H748" t="str">
            <v>Production</v>
          </cell>
        </row>
        <row r="749">
          <cell r="H749" t="str">
            <v>Production</v>
          </cell>
        </row>
        <row r="750">
          <cell r="H750" t="str">
            <v>Production</v>
          </cell>
        </row>
        <row r="751">
          <cell r="H751" t="str">
            <v>Production</v>
          </cell>
        </row>
        <row r="752">
          <cell r="H752" t="str">
            <v>Production</v>
          </cell>
        </row>
        <row r="753">
          <cell r="H753" t="str">
            <v>Production</v>
          </cell>
        </row>
        <row r="754">
          <cell r="H754" t="str">
            <v>Production</v>
          </cell>
        </row>
        <row r="755">
          <cell r="H755" t="str">
            <v>Production</v>
          </cell>
        </row>
        <row r="756">
          <cell r="H756" t="str">
            <v>Production</v>
          </cell>
        </row>
        <row r="757">
          <cell r="H757" t="str">
            <v>Production</v>
          </cell>
        </row>
        <row r="758">
          <cell r="H758" t="str">
            <v>Production</v>
          </cell>
        </row>
        <row r="759">
          <cell r="H759" t="str">
            <v>Production</v>
          </cell>
        </row>
        <row r="760">
          <cell r="H760" t="str">
            <v>Production</v>
          </cell>
        </row>
        <row r="761">
          <cell r="H761" t="str">
            <v>Production</v>
          </cell>
        </row>
        <row r="762">
          <cell r="H762" t="str">
            <v>Production</v>
          </cell>
        </row>
        <row r="763">
          <cell r="H763" t="str">
            <v>Production</v>
          </cell>
        </row>
        <row r="764">
          <cell r="H764" t="str">
            <v>Production</v>
          </cell>
        </row>
        <row r="765">
          <cell r="H765" t="str">
            <v>Production</v>
          </cell>
        </row>
        <row r="766">
          <cell r="H766" t="str">
            <v>Production</v>
          </cell>
        </row>
        <row r="767">
          <cell r="H767" t="str">
            <v>Production</v>
          </cell>
        </row>
        <row r="768">
          <cell r="H768" t="str">
            <v>Production</v>
          </cell>
        </row>
        <row r="769">
          <cell r="H769" t="str">
            <v>Production</v>
          </cell>
        </row>
        <row r="770">
          <cell r="H770" t="str">
            <v>Production</v>
          </cell>
        </row>
        <row r="771">
          <cell r="H771" t="str">
            <v>Production</v>
          </cell>
        </row>
        <row r="772">
          <cell r="H772" t="str">
            <v>Production</v>
          </cell>
        </row>
        <row r="773">
          <cell r="H773" t="str">
            <v>Production</v>
          </cell>
        </row>
        <row r="774">
          <cell r="H774" t="str">
            <v>Production</v>
          </cell>
        </row>
        <row r="775">
          <cell r="H775" t="str">
            <v>Production</v>
          </cell>
        </row>
        <row r="776">
          <cell r="H776" t="str">
            <v>Production</v>
          </cell>
        </row>
        <row r="777">
          <cell r="H777" t="str">
            <v>Production</v>
          </cell>
        </row>
        <row r="778">
          <cell r="H778" t="str">
            <v>Production</v>
          </cell>
        </row>
        <row r="779">
          <cell r="H779" t="str">
            <v>Production</v>
          </cell>
        </row>
        <row r="780">
          <cell r="H780" t="str">
            <v>Production</v>
          </cell>
        </row>
        <row r="781">
          <cell r="H781" t="str">
            <v>Production</v>
          </cell>
        </row>
        <row r="782">
          <cell r="H782" t="str">
            <v>Production</v>
          </cell>
        </row>
        <row r="783">
          <cell r="H783" t="str">
            <v>Production</v>
          </cell>
        </row>
        <row r="784">
          <cell r="H784" t="str">
            <v>Production</v>
          </cell>
        </row>
        <row r="785">
          <cell r="H785" t="str">
            <v>Production</v>
          </cell>
        </row>
        <row r="786">
          <cell r="H786" t="str">
            <v>Production</v>
          </cell>
        </row>
        <row r="787">
          <cell r="H787" t="str">
            <v>Production</v>
          </cell>
        </row>
        <row r="788">
          <cell r="H788" t="str">
            <v>Production</v>
          </cell>
        </row>
        <row r="789">
          <cell r="H789" t="str">
            <v>Production</v>
          </cell>
        </row>
        <row r="790">
          <cell r="H790" t="str">
            <v>Production</v>
          </cell>
        </row>
        <row r="791">
          <cell r="H791" t="str">
            <v>Production</v>
          </cell>
        </row>
        <row r="792">
          <cell r="H792" t="str">
            <v>Production</v>
          </cell>
        </row>
        <row r="793">
          <cell r="H793" t="str">
            <v>Production</v>
          </cell>
        </row>
        <row r="794">
          <cell r="H794" t="str">
            <v>Production</v>
          </cell>
        </row>
        <row r="795">
          <cell r="H795" t="str">
            <v>Production</v>
          </cell>
        </row>
        <row r="796">
          <cell r="H796" t="str">
            <v>Production</v>
          </cell>
        </row>
        <row r="797">
          <cell r="H797" t="str">
            <v>Production</v>
          </cell>
        </row>
        <row r="798">
          <cell r="H798" t="str">
            <v>Production</v>
          </cell>
        </row>
        <row r="799">
          <cell r="H799" t="str">
            <v>Production</v>
          </cell>
        </row>
        <row r="800">
          <cell r="H800" t="str">
            <v>Production</v>
          </cell>
        </row>
        <row r="801">
          <cell r="H801" t="str">
            <v>Production</v>
          </cell>
        </row>
        <row r="802">
          <cell r="H802" t="str">
            <v>Production</v>
          </cell>
        </row>
        <row r="803">
          <cell r="H803" t="str">
            <v>Production</v>
          </cell>
        </row>
        <row r="804">
          <cell r="H804" t="str">
            <v>Production</v>
          </cell>
        </row>
        <row r="805">
          <cell r="H805" t="str">
            <v>Production</v>
          </cell>
        </row>
        <row r="806">
          <cell r="H806" t="str">
            <v>Production</v>
          </cell>
        </row>
        <row r="807">
          <cell r="H807" t="str">
            <v>Production</v>
          </cell>
        </row>
        <row r="808">
          <cell r="H808" t="str">
            <v>Production</v>
          </cell>
        </row>
        <row r="809">
          <cell r="H809" t="str">
            <v>Production</v>
          </cell>
        </row>
        <row r="810">
          <cell r="H810" t="str">
            <v>Regulatory</v>
          </cell>
        </row>
        <row r="811">
          <cell r="H811" t="str">
            <v>Regulatory</v>
          </cell>
        </row>
        <row r="812">
          <cell r="H812" t="str">
            <v>Regulatory</v>
          </cell>
        </row>
        <row r="813">
          <cell r="H813" t="str">
            <v>Regulatory</v>
          </cell>
        </row>
        <row r="814">
          <cell r="H814" t="str">
            <v>Regulatory</v>
          </cell>
        </row>
        <row r="815">
          <cell r="H815" t="str">
            <v>Regulatory</v>
          </cell>
        </row>
        <row r="816">
          <cell r="H816" t="str">
            <v>Regulatory</v>
          </cell>
        </row>
        <row r="817">
          <cell r="H817" t="str">
            <v>Regulatory</v>
          </cell>
        </row>
        <row r="818">
          <cell r="H818" t="str">
            <v>Regulatory</v>
          </cell>
        </row>
        <row r="819">
          <cell r="H819" t="str">
            <v>Regulatory</v>
          </cell>
        </row>
        <row r="820">
          <cell r="H820" t="str">
            <v>Regulatory</v>
          </cell>
        </row>
        <row r="821">
          <cell r="H821" t="str">
            <v>Regulatory</v>
          </cell>
        </row>
        <row r="822">
          <cell r="H822" t="str">
            <v>Regulatory</v>
          </cell>
        </row>
        <row r="823">
          <cell r="H823" t="str">
            <v>Regulatory</v>
          </cell>
        </row>
        <row r="824">
          <cell r="H824" t="str">
            <v>Regulatory</v>
          </cell>
        </row>
        <row r="825">
          <cell r="H825" t="str">
            <v>Regulatory</v>
          </cell>
        </row>
        <row r="826">
          <cell r="H826" t="str">
            <v>Regulatory</v>
          </cell>
        </row>
        <row r="827">
          <cell r="H827" t="str">
            <v>Regulatory</v>
          </cell>
        </row>
        <row r="828">
          <cell r="H828" t="str">
            <v>Regulatory</v>
          </cell>
        </row>
        <row r="829">
          <cell r="H829" t="str">
            <v>Regulatory</v>
          </cell>
        </row>
        <row r="830">
          <cell r="H830" t="str">
            <v>Regulatory</v>
          </cell>
        </row>
        <row r="831">
          <cell r="H831" t="str">
            <v>Regulatory</v>
          </cell>
        </row>
        <row r="832">
          <cell r="H832" t="str">
            <v>Regulatory</v>
          </cell>
        </row>
        <row r="833">
          <cell r="H833" t="str">
            <v>Regulatory</v>
          </cell>
        </row>
        <row r="834">
          <cell r="H834" t="str">
            <v>Regulatory</v>
          </cell>
        </row>
        <row r="835">
          <cell r="H835" t="str">
            <v>Regulatory</v>
          </cell>
        </row>
        <row r="836">
          <cell r="H836" t="str">
            <v>Regulatory</v>
          </cell>
        </row>
        <row r="837">
          <cell r="H837" t="str">
            <v>Regulatory</v>
          </cell>
        </row>
        <row r="838">
          <cell r="H838" t="str">
            <v>Regulatory</v>
          </cell>
        </row>
        <row r="839">
          <cell r="H839" t="str">
            <v>Regulatory</v>
          </cell>
        </row>
        <row r="840">
          <cell r="H840" t="str">
            <v>Regulatory</v>
          </cell>
        </row>
        <row r="841">
          <cell r="H841" t="str">
            <v>Regulatory</v>
          </cell>
        </row>
        <row r="842">
          <cell r="H842" t="str">
            <v>Regulatory</v>
          </cell>
        </row>
        <row r="843">
          <cell r="H843" t="str">
            <v>Regulatory</v>
          </cell>
        </row>
        <row r="844">
          <cell r="H844" t="str">
            <v>Regulatory</v>
          </cell>
        </row>
        <row r="845">
          <cell r="H845" t="str">
            <v>Regulatory</v>
          </cell>
        </row>
        <row r="846">
          <cell r="H846" t="str">
            <v>Regulatory</v>
          </cell>
        </row>
        <row r="847">
          <cell r="H847" t="str">
            <v>Regulatory</v>
          </cell>
        </row>
        <row r="848">
          <cell r="H848" t="str">
            <v>Regulatory</v>
          </cell>
        </row>
        <row r="849">
          <cell r="H849" t="str">
            <v>Regulatory</v>
          </cell>
        </row>
        <row r="850">
          <cell r="H850" t="str">
            <v>Regulatory</v>
          </cell>
        </row>
        <row r="851">
          <cell r="H851" t="str">
            <v>Regulatory</v>
          </cell>
        </row>
        <row r="852">
          <cell r="H852" t="str">
            <v>Regulatory</v>
          </cell>
        </row>
        <row r="853">
          <cell r="H853" t="str">
            <v>Regulatory</v>
          </cell>
        </row>
        <row r="854">
          <cell r="H854" t="str">
            <v>Regulatory</v>
          </cell>
        </row>
        <row r="855">
          <cell r="H855" t="str">
            <v>Regulatory</v>
          </cell>
        </row>
        <row r="856">
          <cell r="H856" t="str">
            <v>Regulatory</v>
          </cell>
        </row>
        <row r="857">
          <cell r="H857" t="str">
            <v>Regulatory</v>
          </cell>
        </row>
        <row r="858">
          <cell r="H858" t="str">
            <v>Regulatory</v>
          </cell>
        </row>
        <row r="859">
          <cell r="H859" t="str">
            <v>Regulatory</v>
          </cell>
        </row>
        <row r="860">
          <cell r="H860" t="str">
            <v>Regulatory</v>
          </cell>
        </row>
        <row r="861">
          <cell r="H861" t="str">
            <v>Regulatory</v>
          </cell>
        </row>
        <row r="862">
          <cell r="H862" t="str">
            <v>Regulatory</v>
          </cell>
        </row>
        <row r="863">
          <cell r="H863" t="str">
            <v>Regulatory</v>
          </cell>
        </row>
        <row r="864">
          <cell r="H864" t="str">
            <v>Regulatory</v>
          </cell>
        </row>
        <row r="865">
          <cell r="H865" t="str">
            <v>Regulatory</v>
          </cell>
        </row>
        <row r="866">
          <cell r="H866" t="str">
            <v>Regulatory</v>
          </cell>
        </row>
        <row r="867">
          <cell r="H867" t="str">
            <v>Regulatory</v>
          </cell>
        </row>
        <row r="868">
          <cell r="H868" t="str">
            <v>Regulatory</v>
          </cell>
        </row>
        <row r="869">
          <cell r="H869" t="str">
            <v>Regulatory</v>
          </cell>
        </row>
        <row r="870">
          <cell r="H870" t="str">
            <v>Regulatory</v>
          </cell>
        </row>
        <row r="871">
          <cell r="H871" t="str">
            <v>Regulatory</v>
          </cell>
        </row>
        <row r="872">
          <cell r="H872" t="str">
            <v>Regulatory</v>
          </cell>
        </row>
        <row r="873">
          <cell r="H873" t="str">
            <v>Regulatory</v>
          </cell>
        </row>
        <row r="874">
          <cell r="H874" t="str">
            <v>Regulatory</v>
          </cell>
        </row>
        <row r="875">
          <cell r="H875" t="str">
            <v>Regulatory</v>
          </cell>
        </row>
        <row r="876">
          <cell r="H876" t="str">
            <v>Regulatory</v>
          </cell>
        </row>
        <row r="877">
          <cell r="H877" t="str">
            <v>Regulatory</v>
          </cell>
        </row>
        <row r="878">
          <cell r="H878" t="str">
            <v>Regulatory</v>
          </cell>
        </row>
        <row r="879">
          <cell r="H879" t="str">
            <v>Regulatory</v>
          </cell>
        </row>
        <row r="880">
          <cell r="H880" t="str">
            <v>Regulatory</v>
          </cell>
        </row>
        <row r="881">
          <cell r="H881" t="str">
            <v>Regulatory</v>
          </cell>
        </row>
        <row r="882">
          <cell r="H882" t="str">
            <v>Regulatory</v>
          </cell>
        </row>
        <row r="883">
          <cell r="H883" t="str">
            <v>Regulatory</v>
          </cell>
        </row>
        <row r="884">
          <cell r="H884" t="str">
            <v>Regulatory</v>
          </cell>
        </row>
        <row r="885">
          <cell r="H885" t="str">
            <v>Regulatory</v>
          </cell>
        </row>
        <row r="886">
          <cell r="H886" t="str">
            <v>Regulatory</v>
          </cell>
        </row>
        <row r="887">
          <cell r="H887" t="str">
            <v>Regulatory</v>
          </cell>
        </row>
        <row r="888">
          <cell r="H888" t="str">
            <v>Regulatory</v>
          </cell>
        </row>
        <row r="889">
          <cell r="H889" t="str">
            <v>Regulatory</v>
          </cell>
        </row>
        <row r="890">
          <cell r="H890" t="str">
            <v>Regulatory Mgmt</v>
          </cell>
        </row>
        <row r="891">
          <cell r="H891" t="str">
            <v>Sales &amp; Marketing</v>
          </cell>
        </row>
        <row r="892">
          <cell r="H892" t="str">
            <v>Sales &amp; Marketing</v>
          </cell>
        </row>
        <row r="893">
          <cell r="H893" t="str">
            <v>Sales &amp; Marketing</v>
          </cell>
        </row>
        <row r="894">
          <cell r="H894" t="str">
            <v>Sales &amp; Marketing</v>
          </cell>
        </row>
        <row r="895">
          <cell r="H895" t="str">
            <v>Sales &amp; Marketing</v>
          </cell>
        </row>
        <row r="896">
          <cell r="H896" t="str">
            <v>Sales &amp; Marketing</v>
          </cell>
        </row>
        <row r="897">
          <cell r="H897" t="str">
            <v>Sales &amp; Marketing</v>
          </cell>
        </row>
        <row r="898">
          <cell r="H898" t="str">
            <v>Sales &amp; Marketing</v>
          </cell>
        </row>
        <row r="899">
          <cell r="H899" t="str">
            <v>Sales &amp; Marketing</v>
          </cell>
        </row>
        <row r="900">
          <cell r="H900" t="str">
            <v>Sales &amp; Marketing</v>
          </cell>
        </row>
        <row r="901">
          <cell r="H901" t="str">
            <v>Sales &amp; Marketing</v>
          </cell>
        </row>
        <row r="902">
          <cell r="H902" t="str">
            <v>Sales &amp; Marketing</v>
          </cell>
        </row>
        <row r="903">
          <cell r="H903" t="str">
            <v>Sales &amp; Marketing</v>
          </cell>
        </row>
        <row r="904">
          <cell r="H904" t="str">
            <v>Sales &amp; Marketing</v>
          </cell>
        </row>
        <row r="905">
          <cell r="H905" t="str">
            <v>Sales &amp; Marketing</v>
          </cell>
        </row>
        <row r="906">
          <cell r="H906" t="str">
            <v>Sales &amp; Marketing</v>
          </cell>
        </row>
        <row r="907">
          <cell r="H907" t="str">
            <v>Sales &amp; Marketing</v>
          </cell>
        </row>
        <row r="908">
          <cell r="H908" t="str">
            <v>Sales &amp; Marketing</v>
          </cell>
        </row>
        <row r="909">
          <cell r="H909" t="str">
            <v>Sales &amp; Marketing</v>
          </cell>
        </row>
        <row r="910">
          <cell r="H910" t="str">
            <v>Sales &amp; Marketing</v>
          </cell>
        </row>
        <row r="911">
          <cell r="H911" t="str">
            <v>Sales &amp; Marketing</v>
          </cell>
        </row>
        <row r="912">
          <cell r="H912" t="str">
            <v>Sales &amp; Marketing</v>
          </cell>
        </row>
        <row r="913">
          <cell r="H913" t="str">
            <v>Sales &amp; Marketing</v>
          </cell>
        </row>
        <row r="914">
          <cell r="H914" t="str">
            <v>Sales &amp; Marketing</v>
          </cell>
        </row>
        <row r="915">
          <cell r="H915" t="str">
            <v>Sales &amp; Marketing</v>
          </cell>
        </row>
        <row r="916">
          <cell r="H916" t="str">
            <v>Sales &amp; Marketing</v>
          </cell>
        </row>
        <row r="917">
          <cell r="H917" t="str">
            <v>Sales &amp; Marketing</v>
          </cell>
        </row>
        <row r="918">
          <cell r="H918" t="str">
            <v>Sales &amp; Marketing</v>
          </cell>
        </row>
        <row r="919">
          <cell r="H919" t="str">
            <v>Sales &amp; Marketing</v>
          </cell>
        </row>
        <row r="920">
          <cell r="H920" t="str">
            <v>Sales &amp; Marketing</v>
          </cell>
        </row>
        <row r="921">
          <cell r="H921" t="str">
            <v>Sales &amp; Marketing</v>
          </cell>
        </row>
        <row r="922">
          <cell r="H922" t="str">
            <v>Sales &amp; Marketing</v>
          </cell>
        </row>
        <row r="923">
          <cell r="H923" t="str">
            <v>Sales &amp; Marketing</v>
          </cell>
        </row>
        <row r="924">
          <cell r="H924" t="str">
            <v>Sales &amp; Marketing</v>
          </cell>
        </row>
        <row r="925">
          <cell r="H925" t="str">
            <v>Sales &amp; Marketing</v>
          </cell>
        </row>
        <row r="926">
          <cell r="H926" t="str">
            <v>Sales &amp; Marketing</v>
          </cell>
        </row>
        <row r="927">
          <cell r="H927" t="str">
            <v>Sales &amp; Marketing</v>
          </cell>
        </row>
        <row r="928">
          <cell r="H928" t="str">
            <v>Sales &amp; Marketing</v>
          </cell>
        </row>
        <row r="929">
          <cell r="H929" t="str">
            <v>Sales &amp; Marketing</v>
          </cell>
        </row>
        <row r="930">
          <cell r="H930" t="str">
            <v>Sales &amp; Marketing</v>
          </cell>
        </row>
        <row r="931">
          <cell r="H931" t="str">
            <v>Sales &amp; Marketing</v>
          </cell>
        </row>
        <row r="932">
          <cell r="H932" t="str">
            <v>Sales &amp; Marketing</v>
          </cell>
        </row>
        <row r="933">
          <cell r="H933" t="str">
            <v>Sales &amp; Marketing</v>
          </cell>
        </row>
        <row r="934">
          <cell r="H934" t="str">
            <v>Sales &amp; Marketing</v>
          </cell>
        </row>
        <row r="935">
          <cell r="H935" t="str">
            <v>Sales &amp; Marketing</v>
          </cell>
        </row>
        <row r="936">
          <cell r="H936" t="str">
            <v>Sales &amp; Marketing</v>
          </cell>
        </row>
        <row r="937">
          <cell r="H937" t="str">
            <v>Sales &amp; Marketing</v>
          </cell>
        </row>
        <row r="938">
          <cell r="H938" t="str">
            <v>Sales &amp; Marketing</v>
          </cell>
        </row>
        <row r="939">
          <cell r="H939" t="str">
            <v>Sales &amp; Marketing</v>
          </cell>
        </row>
        <row r="940">
          <cell r="H940" t="str">
            <v>Sales &amp; Marketing</v>
          </cell>
        </row>
        <row r="941">
          <cell r="H941" t="str">
            <v>Sales &amp; Marketing</v>
          </cell>
        </row>
        <row r="942">
          <cell r="H942" t="str">
            <v>Sales &amp; Marketing</v>
          </cell>
        </row>
        <row r="943">
          <cell r="H943" t="str">
            <v>Sales &amp; Marketing</v>
          </cell>
        </row>
        <row r="944">
          <cell r="H944" t="str">
            <v>Sales &amp; Marketing</v>
          </cell>
        </row>
        <row r="945">
          <cell r="H945" t="str">
            <v>Sales &amp; Marketing</v>
          </cell>
        </row>
        <row r="946">
          <cell r="H946" t="str">
            <v>Sales &amp; Marketing</v>
          </cell>
        </row>
        <row r="947">
          <cell r="H947" t="str">
            <v>Sales &amp; Marketing</v>
          </cell>
        </row>
        <row r="948">
          <cell r="H948" t="str">
            <v>Sales &amp; Marketing</v>
          </cell>
        </row>
        <row r="949">
          <cell r="H949" t="str">
            <v>Sales &amp; Marketing</v>
          </cell>
        </row>
        <row r="950">
          <cell r="H950" t="str">
            <v>Sales &amp; Marketing</v>
          </cell>
        </row>
        <row r="951">
          <cell r="H951" t="str">
            <v>Sales &amp; Marketing</v>
          </cell>
        </row>
        <row r="952">
          <cell r="H952" t="str">
            <v>Sales &amp; Marketing</v>
          </cell>
        </row>
        <row r="953">
          <cell r="H953" t="str">
            <v>Sales &amp; Marketing</v>
          </cell>
        </row>
        <row r="954">
          <cell r="H954" t="str">
            <v>Sales &amp; Marketing</v>
          </cell>
        </row>
        <row r="955">
          <cell r="H955" t="str">
            <v>Sales &amp; Marketing</v>
          </cell>
        </row>
        <row r="956">
          <cell r="H956" t="str">
            <v>Sales &amp; Marketing</v>
          </cell>
        </row>
        <row r="957">
          <cell r="H957" t="str">
            <v>Sales &amp; Marketing</v>
          </cell>
        </row>
        <row r="958">
          <cell r="H958" t="str">
            <v>Sales &amp; Marketing</v>
          </cell>
        </row>
        <row r="959">
          <cell r="H959" t="str">
            <v>Sales &amp; Marketing</v>
          </cell>
        </row>
        <row r="960">
          <cell r="H960" t="str">
            <v>Sales &amp; Marketing</v>
          </cell>
        </row>
        <row r="961">
          <cell r="H961" t="str">
            <v>Sales &amp; Marketing</v>
          </cell>
        </row>
        <row r="962">
          <cell r="H962" t="str">
            <v>Sales &amp; Marketing</v>
          </cell>
        </row>
        <row r="963">
          <cell r="H963" t="str">
            <v>Sales &amp; Marketing</v>
          </cell>
        </row>
        <row r="964">
          <cell r="H964" t="str">
            <v>Sales &amp; Marketing</v>
          </cell>
        </row>
        <row r="965">
          <cell r="H965" t="str">
            <v>Sales &amp; Marketing</v>
          </cell>
        </row>
        <row r="966">
          <cell r="H966" t="str">
            <v>Sales &amp; Marketing</v>
          </cell>
        </row>
        <row r="967">
          <cell r="H967" t="str">
            <v>Sales &amp; Marketing</v>
          </cell>
        </row>
        <row r="968">
          <cell r="H968" t="str">
            <v>Sales &amp; Marketing</v>
          </cell>
        </row>
        <row r="969">
          <cell r="H969" t="str">
            <v>Sales &amp; Marketing</v>
          </cell>
        </row>
        <row r="970">
          <cell r="H970" t="str">
            <v>Sales &amp; Marketing</v>
          </cell>
        </row>
        <row r="971">
          <cell r="H971" t="str">
            <v>Sales &amp; Marketing</v>
          </cell>
        </row>
        <row r="972">
          <cell r="H972" t="str">
            <v>Sales &amp; Marketing</v>
          </cell>
        </row>
        <row r="973">
          <cell r="H973" t="str">
            <v>Sales &amp; Marketing</v>
          </cell>
        </row>
        <row r="974">
          <cell r="H974" t="str">
            <v>Sales &amp; Marketing</v>
          </cell>
        </row>
        <row r="975">
          <cell r="H975" t="str">
            <v>Sales &amp; Marketing</v>
          </cell>
        </row>
        <row r="976">
          <cell r="H976" t="str">
            <v>Sales &amp; Marketing</v>
          </cell>
        </row>
        <row r="977">
          <cell r="H977" t="str">
            <v>Sales &amp; Marketing</v>
          </cell>
        </row>
        <row r="978">
          <cell r="H978" t="str">
            <v>Sales &amp; Marketing</v>
          </cell>
        </row>
        <row r="979">
          <cell r="H979" t="str">
            <v>Sales &amp; Marketing</v>
          </cell>
        </row>
        <row r="980">
          <cell r="H980" t="str">
            <v>Sales &amp; Marketing</v>
          </cell>
        </row>
        <row r="981">
          <cell r="H981" t="str">
            <v>Sales &amp; Marketing</v>
          </cell>
        </row>
        <row r="982">
          <cell r="H982" t="str">
            <v>Sales &amp; Marketing</v>
          </cell>
        </row>
        <row r="983">
          <cell r="H983" t="str">
            <v>Sales &amp; Marketing</v>
          </cell>
        </row>
        <row r="984">
          <cell r="H984" t="str">
            <v>Sales &amp; Marketing</v>
          </cell>
        </row>
        <row r="985">
          <cell r="H985" t="str">
            <v>Sales &amp; Marketing</v>
          </cell>
        </row>
        <row r="986">
          <cell r="H986" t="str">
            <v>Sales &amp; Marketing</v>
          </cell>
        </row>
        <row r="987">
          <cell r="H987" t="str">
            <v>Sales &amp; Marketing</v>
          </cell>
        </row>
        <row r="988">
          <cell r="H988" t="str">
            <v>Sales &amp; Marketing</v>
          </cell>
        </row>
        <row r="989">
          <cell r="H989" t="str">
            <v>Sales &amp; Marketing</v>
          </cell>
        </row>
        <row r="990">
          <cell r="H990" t="str">
            <v>Sales &amp; Marketing</v>
          </cell>
        </row>
        <row r="991">
          <cell r="H991" t="str">
            <v>Sales &amp; Marketing</v>
          </cell>
        </row>
        <row r="992">
          <cell r="H992" t="str">
            <v>Sales &amp; Marketing</v>
          </cell>
        </row>
        <row r="993">
          <cell r="H993" t="str">
            <v>Sales &amp; Marketing</v>
          </cell>
        </row>
        <row r="994">
          <cell r="H994" t="str">
            <v>Sales &amp; Marketing</v>
          </cell>
        </row>
        <row r="995">
          <cell r="H995" t="str">
            <v>Sales &amp; Marketing</v>
          </cell>
        </row>
        <row r="996">
          <cell r="H996" t="str">
            <v>Sales &amp; Marketing</v>
          </cell>
        </row>
        <row r="997">
          <cell r="H997" t="str">
            <v>Sales &amp; Marketing</v>
          </cell>
        </row>
        <row r="998">
          <cell r="H998" t="str">
            <v>Sales &amp; Marketing</v>
          </cell>
        </row>
        <row r="999">
          <cell r="H999" t="str">
            <v>Sales &amp; Marketing</v>
          </cell>
        </row>
        <row r="1000">
          <cell r="H1000" t="str">
            <v>Sales &amp; Marketing</v>
          </cell>
        </row>
        <row r="1001">
          <cell r="H1001" t="str">
            <v>Sales &amp; Marketing</v>
          </cell>
        </row>
        <row r="1002">
          <cell r="H1002" t="str">
            <v>Sales &amp; Marketing</v>
          </cell>
        </row>
        <row r="1003">
          <cell r="H1003" t="str">
            <v>Sales &amp; Marketing</v>
          </cell>
        </row>
        <row r="1004">
          <cell r="H1004" t="str">
            <v>Sales &amp; Marketing</v>
          </cell>
        </row>
        <row r="1005">
          <cell r="H1005" t="str">
            <v>Sales &amp; Marketing</v>
          </cell>
        </row>
        <row r="1006">
          <cell r="H1006" t="str">
            <v>Sales &amp; Marketing</v>
          </cell>
        </row>
        <row r="1007">
          <cell r="H1007" t="str">
            <v>Sales &amp; Marketing</v>
          </cell>
        </row>
        <row r="1008">
          <cell r="H1008" t="str">
            <v>Sales &amp; Marketing</v>
          </cell>
        </row>
        <row r="1009">
          <cell r="H1009" t="str">
            <v>Sales &amp; Marketing</v>
          </cell>
        </row>
        <row r="1010">
          <cell r="H1010" t="str">
            <v>Sales &amp; Marketing</v>
          </cell>
        </row>
        <row r="1011">
          <cell r="H1011" t="str">
            <v>Sales &amp; Marketing</v>
          </cell>
        </row>
        <row r="1012">
          <cell r="H1012" t="str">
            <v>Sales &amp; Marketing</v>
          </cell>
        </row>
        <row r="1013">
          <cell r="H1013" t="str">
            <v>Sales &amp; Marketing</v>
          </cell>
        </row>
        <row r="1014">
          <cell r="H1014" t="str">
            <v>Sales &amp; Marketing</v>
          </cell>
        </row>
        <row r="1015">
          <cell r="H1015" t="str">
            <v>Sales &amp; Marketing</v>
          </cell>
        </row>
        <row r="1016">
          <cell r="H1016" t="str">
            <v>Sales &amp; Marketing</v>
          </cell>
        </row>
        <row r="1017">
          <cell r="H1017" t="str">
            <v>Sales &amp; Marketing</v>
          </cell>
        </row>
        <row r="1018">
          <cell r="H1018" t="str">
            <v>Sales &amp; Marketing</v>
          </cell>
        </row>
        <row r="1019">
          <cell r="H1019" t="str">
            <v>Sales &amp; Marketing</v>
          </cell>
        </row>
        <row r="1020">
          <cell r="H1020" t="str">
            <v>Sales &amp; Marketing</v>
          </cell>
        </row>
        <row r="1021">
          <cell r="H1021" t="str">
            <v>Sales &amp; Marketing</v>
          </cell>
        </row>
        <row r="1022">
          <cell r="H1022" t="str">
            <v>Sales &amp; Marketing</v>
          </cell>
        </row>
        <row r="1023">
          <cell r="H1023" t="str">
            <v>Sales &amp; Marketing</v>
          </cell>
        </row>
        <row r="1024">
          <cell r="H1024" t="str">
            <v>Sales &amp; Marketing</v>
          </cell>
        </row>
        <row r="1025">
          <cell r="H1025" t="str">
            <v>Sales &amp; Marketing</v>
          </cell>
        </row>
        <row r="1026">
          <cell r="H1026" t="str">
            <v>Sales &amp; Marketing</v>
          </cell>
        </row>
        <row r="1027">
          <cell r="H1027" t="str">
            <v>Sales &amp; Marketing</v>
          </cell>
        </row>
        <row r="1028">
          <cell r="H1028" t="str">
            <v>Sales &amp; Marketing</v>
          </cell>
        </row>
        <row r="1029">
          <cell r="H1029" t="str">
            <v>Sales &amp; Marketing</v>
          </cell>
        </row>
        <row r="1030">
          <cell r="H1030" t="str">
            <v>Sales &amp; Marketing</v>
          </cell>
        </row>
        <row r="1031">
          <cell r="H1031" t="str">
            <v>Sales &amp; Marketing</v>
          </cell>
        </row>
        <row r="1032">
          <cell r="H1032" t="str">
            <v>Sales &amp; Marketing</v>
          </cell>
        </row>
        <row r="1033">
          <cell r="H1033" t="str">
            <v>Sales &amp; Marketing</v>
          </cell>
        </row>
        <row r="1034">
          <cell r="H1034" t="str">
            <v>Sales &amp; Marketing</v>
          </cell>
        </row>
        <row r="1035">
          <cell r="H1035" t="str">
            <v>Sales &amp; Marketing</v>
          </cell>
        </row>
        <row r="1036">
          <cell r="H1036" t="str">
            <v>Sales &amp; Marketing</v>
          </cell>
        </row>
        <row r="1037">
          <cell r="H1037" t="str">
            <v>Sales &amp; Marketing</v>
          </cell>
        </row>
        <row r="1038">
          <cell r="H1038" t="str">
            <v>Sales &amp; Marketing</v>
          </cell>
        </row>
        <row r="1039">
          <cell r="H1039" t="str">
            <v>Sales &amp; Marketing</v>
          </cell>
        </row>
        <row r="1040">
          <cell r="H1040" t="str">
            <v>Sales &amp; Marketing</v>
          </cell>
        </row>
        <row r="1041">
          <cell r="H1041" t="str">
            <v>Sales &amp; Marketing</v>
          </cell>
        </row>
        <row r="1042">
          <cell r="H1042" t="str">
            <v>Sales &amp; Marketing</v>
          </cell>
        </row>
        <row r="1043">
          <cell r="H1043" t="str">
            <v>Sales &amp; Marketing</v>
          </cell>
        </row>
        <row r="1044">
          <cell r="H1044" t="str">
            <v>Sales &amp; Marketing</v>
          </cell>
        </row>
        <row r="1045">
          <cell r="H1045" t="str">
            <v>Sales &amp; Marketing</v>
          </cell>
        </row>
        <row r="1046">
          <cell r="H1046" t="str">
            <v>Sales &amp; Marketing</v>
          </cell>
        </row>
        <row r="1047">
          <cell r="H1047" t="str">
            <v>Sales &amp; Marketing</v>
          </cell>
        </row>
        <row r="1048">
          <cell r="H1048" t="str">
            <v>Sales &amp; Marketing</v>
          </cell>
        </row>
        <row r="1049">
          <cell r="H1049" t="str">
            <v>Sales &amp; Marketing</v>
          </cell>
        </row>
        <row r="1050">
          <cell r="H1050" t="str">
            <v>Sales &amp; Marketing</v>
          </cell>
        </row>
        <row r="1051">
          <cell r="H1051" t="str">
            <v>In-License Fees</v>
          </cell>
        </row>
        <row r="1052">
          <cell r="H1052" t="str">
            <v>Patent and Legal Fees</v>
          </cell>
        </row>
        <row r="1053">
          <cell r="H1053" t="str">
            <v>Bad Debt</v>
          </cell>
        </row>
        <row r="1054">
          <cell r="H1054" t="str">
            <v>Royalties/Management Fees to Head Office</v>
          </cell>
        </row>
        <row r="1055">
          <cell r="H1055" t="str">
            <v>Other Expense Mgmt</v>
          </cell>
        </row>
        <row r="1056">
          <cell r="H1056" t="str">
            <v>Other Expense Local</v>
          </cell>
        </row>
        <row r="1057">
          <cell r="H1057" t="str">
            <v>Interest Expenses</v>
          </cell>
        </row>
        <row r="1058">
          <cell r="H1058" t="str">
            <v>Local Exchange (Gain) Loss</v>
          </cell>
        </row>
        <row r="1059">
          <cell r="H1059" t="str">
            <v>Extraordinary Gain (Loss)</v>
          </cell>
        </row>
        <row r="1060">
          <cell r="H1060" t="str">
            <v>Income Taxes</v>
          </cell>
        </row>
        <row r="1061">
          <cell r="H1061" t="str">
            <v>Apotex Sales - Gross</v>
          </cell>
          <cell r="I1061" t="str">
            <v>Generics</v>
          </cell>
          <cell r="O1061">
            <v>0</v>
          </cell>
          <cell r="P1061">
            <v>0</v>
          </cell>
          <cell r="Q1061">
            <v>0</v>
          </cell>
          <cell r="R1061">
            <v>0</v>
          </cell>
          <cell r="S1061">
            <v>0</v>
          </cell>
          <cell r="T1061">
            <v>0</v>
          </cell>
          <cell r="U1061">
            <v>0</v>
          </cell>
          <cell r="V1061">
            <v>0</v>
          </cell>
          <cell r="W1061">
            <v>0</v>
          </cell>
          <cell r="X1061">
            <v>0</v>
          </cell>
          <cell r="Y1061">
            <v>0</v>
          </cell>
          <cell r="Z1061">
            <v>0</v>
          </cell>
        </row>
        <row r="1062">
          <cell r="H1062" t="str">
            <v>Apotex Sales - Gross</v>
          </cell>
          <cell r="I1062" t="str">
            <v>OTC</v>
          </cell>
          <cell r="O1062">
            <v>0</v>
          </cell>
          <cell r="P1062">
            <v>0</v>
          </cell>
          <cell r="Q1062">
            <v>0</v>
          </cell>
          <cell r="R1062">
            <v>0</v>
          </cell>
          <cell r="S1062">
            <v>0</v>
          </cell>
          <cell r="T1062">
            <v>0</v>
          </cell>
          <cell r="U1062">
            <v>0</v>
          </cell>
          <cell r="V1062">
            <v>0</v>
          </cell>
          <cell r="W1062">
            <v>0</v>
          </cell>
          <cell r="X1062">
            <v>0</v>
          </cell>
          <cell r="Y1062">
            <v>0</v>
          </cell>
          <cell r="Z1062">
            <v>0</v>
          </cell>
        </row>
        <row r="1063">
          <cell r="H1063" t="str">
            <v>Non-Apotex Sales - Gross</v>
          </cell>
          <cell r="I1063" t="str">
            <v>Generics</v>
          </cell>
          <cell r="O1063">
            <v>0</v>
          </cell>
          <cell r="P1063">
            <v>0</v>
          </cell>
          <cell r="Q1063">
            <v>0</v>
          </cell>
          <cell r="R1063">
            <v>0</v>
          </cell>
          <cell r="S1063">
            <v>0</v>
          </cell>
          <cell r="T1063">
            <v>0</v>
          </cell>
          <cell r="U1063">
            <v>0</v>
          </cell>
          <cell r="V1063">
            <v>0</v>
          </cell>
          <cell r="W1063">
            <v>0</v>
          </cell>
          <cell r="X1063">
            <v>0</v>
          </cell>
          <cell r="Y1063">
            <v>0</v>
          </cell>
          <cell r="Z1063">
            <v>0</v>
          </cell>
        </row>
        <row r="1064">
          <cell r="H1064" t="str">
            <v>Non-Apotex Sales - Gross</v>
          </cell>
          <cell r="I1064" t="str">
            <v>OTC</v>
          </cell>
          <cell r="O1064">
            <v>0</v>
          </cell>
          <cell r="P1064">
            <v>0</v>
          </cell>
          <cell r="Q1064">
            <v>0</v>
          </cell>
          <cell r="R1064">
            <v>0</v>
          </cell>
          <cell r="S1064">
            <v>0</v>
          </cell>
          <cell r="T1064">
            <v>0</v>
          </cell>
          <cell r="U1064">
            <v>0</v>
          </cell>
          <cell r="V1064">
            <v>0</v>
          </cell>
          <cell r="W1064">
            <v>0</v>
          </cell>
          <cell r="X1064">
            <v>0</v>
          </cell>
          <cell r="Y1064">
            <v>0</v>
          </cell>
          <cell r="Z1064">
            <v>0</v>
          </cell>
        </row>
        <row r="1065">
          <cell r="H1065" t="str">
            <v>Discounts - Apotex Sales</v>
          </cell>
          <cell r="I1065" t="str">
            <v>Generics</v>
          </cell>
          <cell r="O1065">
            <v>0</v>
          </cell>
          <cell r="P1065">
            <v>0</v>
          </cell>
          <cell r="Q1065">
            <v>0</v>
          </cell>
          <cell r="R1065">
            <v>0</v>
          </cell>
          <cell r="S1065">
            <v>0</v>
          </cell>
          <cell r="T1065">
            <v>0</v>
          </cell>
          <cell r="U1065">
            <v>0</v>
          </cell>
          <cell r="V1065">
            <v>0</v>
          </cell>
          <cell r="W1065">
            <v>0</v>
          </cell>
          <cell r="X1065">
            <v>0</v>
          </cell>
          <cell r="Y1065">
            <v>0</v>
          </cell>
          <cell r="Z1065">
            <v>0</v>
          </cell>
        </row>
        <row r="1066">
          <cell r="H1066" t="str">
            <v>Discounts - Apotex Sales</v>
          </cell>
          <cell r="I1066" t="str">
            <v>OTC</v>
          </cell>
          <cell r="O1066">
            <v>0</v>
          </cell>
          <cell r="P1066">
            <v>0</v>
          </cell>
          <cell r="Q1066">
            <v>0</v>
          </cell>
          <cell r="R1066">
            <v>0</v>
          </cell>
          <cell r="S1066">
            <v>0</v>
          </cell>
          <cell r="T1066">
            <v>0</v>
          </cell>
          <cell r="U1066">
            <v>0</v>
          </cell>
          <cell r="V1066">
            <v>0</v>
          </cell>
          <cell r="W1066">
            <v>0</v>
          </cell>
          <cell r="X1066">
            <v>0</v>
          </cell>
          <cell r="Y1066">
            <v>0</v>
          </cell>
          <cell r="Z1066">
            <v>0</v>
          </cell>
        </row>
        <row r="1067">
          <cell r="H1067" t="str">
            <v>Discounts - Non-Apotex Sales</v>
          </cell>
          <cell r="I1067" t="str">
            <v>Generics</v>
          </cell>
          <cell r="O1067">
            <v>0</v>
          </cell>
          <cell r="P1067">
            <v>0</v>
          </cell>
          <cell r="Q1067">
            <v>0</v>
          </cell>
          <cell r="R1067">
            <v>0</v>
          </cell>
          <cell r="S1067">
            <v>0</v>
          </cell>
          <cell r="T1067">
            <v>0</v>
          </cell>
          <cell r="U1067">
            <v>0</v>
          </cell>
          <cell r="V1067">
            <v>0</v>
          </cell>
          <cell r="W1067">
            <v>0</v>
          </cell>
          <cell r="X1067">
            <v>0</v>
          </cell>
          <cell r="Y1067">
            <v>0</v>
          </cell>
          <cell r="Z1067">
            <v>0</v>
          </cell>
        </row>
        <row r="1068">
          <cell r="H1068" t="str">
            <v>Discounts - Non-Apotex Sales</v>
          </cell>
          <cell r="I1068" t="str">
            <v>OTC</v>
          </cell>
          <cell r="O1068">
            <v>0</v>
          </cell>
          <cell r="P1068">
            <v>0</v>
          </cell>
          <cell r="Q1068">
            <v>0</v>
          </cell>
          <cell r="R1068">
            <v>0</v>
          </cell>
          <cell r="S1068">
            <v>0</v>
          </cell>
          <cell r="T1068">
            <v>0</v>
          </cell>
          <cell r="U1068">
            <v>0</v>
          </cell>
          <cell r="V1068">
            <v>0</v>
          </cell>
          <cell r="W1068">
            <v>0</v>
          </cell>
          <cell r="X1068">
            <v>0</v>
          </cell>
          <cell r="Y1068">
            <v>0</v>
          </cell>
          <cell r="Z1068">
            <v>0</v>
          </cell>
        </row>
        <row r="1069">
          <cell r="H1069" t="str">
            <v>Inter-Company Sales - Gross</v>
          </cell>
        </row>
        <row r="1070">
          <cell r="H1070" t="str">
            <v>Discounts - Intercompany sales</v>
          </cell>
        </row>
        <row r="1071">
          <cell r="H1071" t="str">
            <v>Sundry Income Mgmt</v>
          </cell>
        </row>
        <row r="1072">
          <cell r="H1072" t="str">
            <v>Sundry Income Local</v>
          </cell>
        </row>
        <row r="1073">
          <cell r="H1073" t="str">
            <v>Charges to Apotex Inc</v>
          </cell>
        </row>
        <row r="1074">
          <cell r="H1074" t="str">
            <v>Apotex Cost of Goods Sold MGMT</v>
          </cell>
          <cell r="I1074" t="str">
            <v>Generics</v>
          </cell>
          <cell r="O1074">
            <v>0</v>
          </cell>
          <cell r="P1074">
            <v>0</v>
          </cell>
          <cell r="Q1074">
            <v>0</v>
          </cell>
          <cell r="R1074">
            <v>0</v>
          </cell>
          <cell r="S1074">
            <v>0</v>
          </cell>
          <cell r="T1074">
            <v>0</v>
          </cell>
          <cell r="U1074">
            <v>0</v>
          </cell>
          <cell r="V1074">
            <v>0</v>
          </cell>
          <cell r="W1074">
            <v>0</v>
          </cell>
          <cell r="X1074">
            <v>0</v>
          </cell>
          <cell r="Y1074">
            <v>0</v>
          </cell>
          <cell r="Z1074">
            <v>0</v>
          </cell>
        </row>
        <row r="1075">
          <cell r="H1075" t="str">
            <v>Apotex Cost of Goods Sold MGMT</v>
          </cell>
          <cell r="I1075" t="str">
            <v>OTC</v>
          </cell>
          <cell r="O1075">
            <v>0</v>
          </cell>
          <cell r="P1075">
            <v>0</v>
          </cell>
          <cell r="Q1075">
            <v>0</v>
          </cell>
          <cell r="R1075">
            <v>0</v>
          </cell>
          <cell r="S1075">
            <v>0</v>
          </cell>
          <cell r="T1075">
            <v>0</v>
          </cell>
          <cell r="U1075">
            <v>0</v>
          </cell>
          <cell r="V1075">
            <v>0</v>
          </cell>
          <cell r="W1075">
            <v>0</v>
          </cell>
          <cell r="X1075">
            <v>0</v>
          </cell>
          <cell r="Y1075">
            <v>0</v>
          </cell>
          <cell r="Z1075">
            <v>0</v>
          </cell>
        </row>
        <row r="1076">
          <cell r="H1076" t="str">
            <v>Apotex Cost of Goods Sold TRF</v>
          </cell>
          <cell r="I1076" t="str">
            <v>Generics</v>
          </cell>
          <cell r="O1076">
            <v>0</v>
          </cell>
          <cell r="P1076">
            <v>0</v>
          </cell>
          <cell r="Q1076">
            <v>0</v>
          </cell>
          <cell r="R1076">
            <v>0</v>
          </cell>
          <cell r="S1076">
            <v>0</v>
          </cell>
          <cell r="T1076">
            <v>0</v>
          </cell>
          <cell r="U1076">
            <v>0</v>
          </cell>
          <cell r="V1076">
            <v>0</v>
          </cell>
          <cell r="W1076">
            <v>0</v>
          </cell>
          <cell r="X1076">
            <v>0</v>
          </cell>
          <cell r="Y1076">
            <v>0</v>
          </cell>
          <cell r="Z1076">
            <v>0</v>
          </cell>
        </row>
        <row r="1077">
          <cell r="H1077" t="str">
            <v>Apotex Cost of Goods Sold TRF</v>
          </cell>
          <cell r="I1077" t="str">
            <v>OTC</v>
          </cell>
          <cell r="O1077">
            <v>0</v>
          </cell>
          <cell r="P1077">
            <v>0</v>
          </cell>
          <cell r="Q1077">
            <v>0</v>
          </cell>
          <cell r="R1077">
            <v>0</v>
          </cell>
          <cell r="S1077">
            <v>0</v>
          </cell>
          <cell r="T1077">
            <v>0</v>
          </cell>
          <cell r="U1077">
            <v>0</v>
          </cell>
          <cell r="V1077">
            <v>0</v>
          </cell>
          <cell r="W1077">
            <v>0</v>
          </cell>
          <cell r="X1077">
            <v>0</v>
          </cell>
          <cell r="Y1077">
            <v>0</v>
          </cell>
          <cell r="Z1077">
            <v>0</v>
          </cell>
        </row>
        <row r="1078">
          <cell r="H1078" t="str">
            <v>Non-Apotex Cost of Goods Sold MGMT</v>
          </cell>
          <cell r="I1078" t="str">
            <v>Generics</v>
          </cell>
          <cell r="O1078">
            <v>0</v>
          </cell>
          <cell r="P1078">
            <v>0</v>
          </cell>
          <cell r="Q1078">
            <v>0</v>
          </cell>
          <cell r="R1078">
            <v>0</v>
          </cell>
          <cell r="S1078">
            <v>0</v>
          </cell>
          <cell r="T1078">
            <v>0</v>
          </cell>
          <cell r="U1078">
            <v>0</v>
          </cell>
          <cell r="V1078">
            <v>0</v>
          </cell>
          <cell r="W1078">
            <v>0</v>
          </cell>
          <cell r="X1078">
            <v>0</v>
          </cell>
          <cell r="Y1078">
            <v>0</v>
          </cell>
          <cell r="Z1078">
            <v>0</v>
          </cell>
        </row>
        <row r="1079">
          <cell r="H1079" t="str">
            <v>Non-Apotex Cost of Goods Sold MGMT</v>
          </cell>
          <cell r="I1079" t="str">
            <v>OTC</v>
          </cell>
          <cell r="O1079">
            <v>0</v>
          </cell>
          <cell r="P1079">
            <v>0</v>
          </cell>
          <cell r="Q1079">
            <v>0</v>
          </cell>
          <cell r="R1079">
            <v>0</v>
          </cell>
          <cell r="S1079">
            <v>0</v>
          </cell>
          <cell r="T1079">
            <v>0</v>
          </cell>
          <cell r="U1079">
            <v>0</v>
          </cell>
          <cell r="V1079">
            <v>0</v>
          </cell>
          <cell r="W1079">
            <v>0</v>
          </cell>
          <cell r="X1079">
            <v>0</v>
          </cell>
          <cell r="Y1079">
            <v>0</v>
          </cell>
          <cell r="Z1079">
            <v>0</v>
          </cell>
        </row>
        <row r="1080">
          <cell r="H1080" t="str">
            <v>Non-Apotex Cost of Goods Sold TRF</v>
          </cell>
          <cell r="I1080" t="str">
            <v>Generics</v>
          </cell>
          <cell r="O1080">
            <v>0</v>
          </cell>
          <cell r="P1080">
            <v>0</v>
          </cell>
          <cell r="Q1080">
            <v>0</v>
          </cell>
          <cell r="R1080">
            <v>0</v>
          </cell>
          <cell r="S1080">
            <v>0</v>
          </cell>
          <cell r="T1080">
            <v>0</v>
          </cell>
          <cell r="U1080">
            <v>0</v>
          </cell>
          <cell r="V1080">
            <v>0</v>
          </cell>
          <cell r="W1080">
            <v>0</v>
          </cell>
          <cell r="X1080">
            <v>0</v>
          </cell>
          <cell r="Y1080">
            <v>0</v>
          </cell>
          <cell r="Z1080">
            <v>0</v>
          </cell>
        </row>
        <row r="1081">
          <cell r="H1081" t="str">
            <v>Non-Apotex Cost of Goods Sold TRF</v>
          </cell>
          <cell r="I1081" t="str">
            <v>OTC</v>
          </cell>
          <cell r="O1081">
            <v>0</v>
          </cell>
          <cell r="P1081">
            <v>0</v>
          </cell>
          <cell r="Q1081">
            <v>0</v>
          </cell>
          <cell r="R1081">
            <v>0</v>
          </cell>
          <cell r="S1081">
            <v>0</v>
          </cell>
          <cell r="T1081">
            <v>0</v>
          </cell>
          <cell r="U1081">
            <v>0</v>
          </cell>
          <cell r="V1081">
            <v>0</v>
          </cell>
          <cell r="W1081">
            <v>0</v>
          </cell>
          <cell r="X1081">
            <v>0</v>
          </cell>
          <cell r="Y1081">
            <v>0</v>
          </cell>
          <cell r="Z1081">
            <v>0</v>
          </cell>
        </row>
        <row r="1082">
          <cell r="H1082" t="str">
            <v>Inter-Company Cost of Goods Sold</v>
          </cell>
        </row>
        <row r="1083">
          <cell r="H1083" t="str">
            <v>Sundry COS Mgmt</v>
          </cell>
        </row>
        <row r="1084">
          <cell r="H1084" t="str">
            <v>Sundry COS Local</v>
          </cell>
        </row>
        <row r="1085">
          <cell r="H1085" t="str">
            <v>Stock Provisions Mgmt</v>
          </cell>
        </row>
        <row r="1086">
          <cell r="H1086" t="str">
            <v>Stock Provisions Local</v>
          </cell>
        </row>
        <row r="1087">
          <cell r="H1087" t="str">
            <v>Stock Variance MGMT</v>
          </cell>
        </row>
        <row r="1088">
          <cell r="H1088" t="str">
            <v>Stock Variance Local</v>
          </cell>
        </row>
        <row r="1089">
          <cell r="H1089" t="str">
            <v>Free Goods and Samples MGMT</v>
          </cell>
        </row>
        <row r="1090">
          <cell r="H1090" t="str">
            <v>Free Goods and Samples Local</v>
          </cell>
        </row>
        <row r="1091">
          <cell r="H1091" t="str">
            <v>Absorption Costs (Over)/Under</v>
          </cell>
        </row>
        <row r="1095">
          <cell r="H1095" t="str">
            <v>Cash</v>
          </cell>
        </row>
        <row r="1096">
          <cell r="H1096" t="str">
            <v>Bank</v>
          </cell>
        </row>
        <row r="1097">
          <cell r="H1097" t="str">
            <v>A/R Trade - Third Party</v>
          </cell>
        </row>
        <row r="1098">
          <cell r="H1098" t="str">
            <v>A/R Trade - Apotex</v>
          </cell>
        </row>
        <row r="1099">
          <cell r="H1099" t="str">
            <v>Allowance for Bad Debt</v>
          </cell>
        </row>
        <row r="1100">
          <cell r="H1100" t="str">
            <v>Accrued Receivables</v>
          </cell>
        </row>
        <row r="1101">
          <cell r="H1101" t="str">
            <v>Other Receivables</v>
          </cell>
        </row>
        <row r="1102">
          <cell r="H1102" t="str">
            <v>Loan Receivable - Third Party</v>
          </cell>
        </row>
        <row r="1103">
          <cell r="H1103" t="str">
            <v>Loan Receivable - Apotex</v>
          </cell>
        </row>
        <row r="1104">
          <cell r="H1104" t="str">
            <v>Due from Employees</v>
          </cell>
        </row>
        <row r="1105">
          <cell r="H1105" t="str">
            <v>VAT Receivable</v>
          </cell>
        </row>
        <row r="1106">
          <cell r="H1106" t="str">
            <v>Tax Receivable</v>
          </cell>
        </row>
        <row r="1107">
          <cell r="H1107" t="str">
            <v>Inventory - Raw Materials</v>
          </cell>
        </row>
        <row r="1108">
          <cell r="H1108" t="str">
            <v>Inventory - Work in Progress (WIP)</v>
          </cell>
        </row>
        <row r="1109">
          <cell r="H1109" t="str">
            <v>Inventory - Finished Goods</v>
          </cell>
        </row>
        <row r="1110">
          <cell r="H1110" t="str">
            <v>Inventory Provision</v>
          </cell>
        </row>
        <row r="1111">
          <cell r="H1111" t="str">
            <v>Inventory In Transit</v>
          </cell>
        </row>
        <row r="1112">
          <cell r="H1112" t="str">
            <v>Investment in Related Companies</v>
          </cell>
        </row>
        <row r="1113">
          <cell r="H1113" t="str">
            <v>Prepaid Rent</v>
          </cell>
        </row>
        <row r="1114">
          <cell r="H1114" t="str">
            <v>Prepaid Insurance</v>
          </cell>
        </row>
        <row r="1115">
          <cell r="H1115" t="str">
            <v>Prepaid Marketing</v>
          </cell>
        </row>
        <row r="1116">
          <cell r="H1116" t="str">
            <v>Prepaid Other</v>
          </cell>
        </row>
        <row r="1117">
          <cell r="H1117" t="str">
            <v>Loss Carried forward</v>
          </cell>
        </row>
        <row r="1118">
          <cell r="H1118" t="str">
            <v>Deferred tax assets</v>
          </cell>
        </row>
        <row r="1119">
          <cell r="H1119" t="str">
            <v>Sundry Assets</v>
          </cell>
        </row>
        <row r="1120">
          <cell r="H1120" t="str">
            <v>Land</v>
          </cell>
        </row>
        <row r="1121">
          <cell r="H1121" t="str">
            <v>Building</v>
          </cell>
        </row>
        <row r="1122">
          <cell r="H1122" t="str">
            <v>Leasehold</v>
          </cell>
        </row>
        <row r="1123">
          <cell r="H1123" t="str">
            <v>Plant &amp; Machinery</v>
          </cell>
        </row>
        <row r="1124">
          <cell r="H1124" t="str">
            <v>Automobiles</v>
          </cell>
        </row>
        <row r="1125">
          <cell r="H1125" t="str">
            <v>Furniture and Fixture</v>
          </cell>
        </row>
        <row r="1126">
          <cell r="H1126" t="str">
            <v>Computers and Office Equipment</v>
          </cell>
        </row>
        <row r="1127">
          <cell r="H1127" t="str">
            <v>Software</v>
          </cell>
        </row>
        <row r="1128">
          <cell r="H1128" t="str">
            <v>Intangible Assets</v>
          </cell>
        </row>
        <row r="1129">
          <cell r="H1129" t="str">
            <v>Telecommunications</v>
          </cell>
        </row>
        <row r="1130">
          <cell r="H1130" t="str">
            <v>Accumulated Depreciation - Building</v>
          </cell>
        </row>
        <row r="1131">
          <cell r="H1131" t="str">
            <v>Accumulated Depreciation - Leasehold</v>
          </cell>
        </row>
        <row r="1132">
          <cell r="H1132" t="str">
            <v>Accumulated Depreciation - Plant &amp; Machinery</v>
          </cell>
        </row>
        <row r="1133">
          <cell r="H1133" t="str">
            <v>Accumulated Depreciation - Automobiles</v>
          </cell>
        </row>
        <row r="1134">
          <cell r="H1134" t="str">
            <v>Accumulated Depreciation - Furniture &amp; Fixture</v>
          </cell>
        </row>
        <row r="1135">
          <cell r="H1135" t="str">
            <v>Accumulated Depreciation - Computers and Office Equipment</v>
          </cell>
        </row>
        <row r="1136">
          <cell r="H1136" t="str">
            <v>Accumulated Depreciation - Software</v>
          </cell>
        </row>
        <row r="1137">
          <cell r="H1137" t="str">
            <v>Accumulated Depreciation - Intangible Assets</v>
          </cell>
        </row>
        <row r="1138">
          <cell r="H1138" t="str">
            <v>Accumulated Depreciation - Telecommunications</v>
          </cell>
        </row>
        <row r="1139">
          <cell r="H1139" t="str">
            <v>Bank loans short term and overdrafts</v>
          </cell>
        </row>
        <row r="1140">
          <cell r="H1140" t="str">
            <v>Trade Payables - Third Party</v>
          </cell>
        </row>
        <row r="1141">
          <cell r="H1141" t="str">
            <v>Trade Payables - Apotex</v>
          </cell>
        </row>
        <row r="1142">
          <cell r="H1142" t="str">
            <v>Other Payables</v>
          </cell>
        </row>
        <row r="1143">
          <cell r="H1143" t="str">
            <v>Accrued Liabilities</v>
          </cell>
        </row>
        <row r="1144">
          <cell r="H1144" t="str">
            <v>VAT Payable</v>
          </cell>
        </row>
        <row r="1145">
          <cell r="H1145" t="str">
            <v>Tax Payable</v>
          </cell>
        </row>
        <row r="1146">
          <cell r="H1146" t="str">
            <v>Loan Payable - Apotex Short Term</v>
          </cell>
        </row>
        <row r="1147">
          <cell r="H1147" t="str">
            <v>Loan Payable - Third Parties Short Term</v>
          </cell>
        </row>
        <row r="1148">
          <cell r="H1148" t="str">
            <v>Loan Payable - Apotex Long Term</v>
          </cell>
        </row>
        <row r="1149">
          <cell r="H1149" t="str">
            <v>Loan Payable - Third Parties Long Term</v>
          </cell>
        </row>
        <row r="1150">
          <cell r="H1150" t="str">
            <v>Deferred Tax</v>
          </cell>
        </row>
        <row r="1151">
          <cell r="H1151" t="str">
            <v>Pensions &amp; liabilities</v>
          </cell>
        </row>
        <row r="1152">
          <cell r="H1152" t="str">
            <v>Interest payable on loan</v>
          </cell>
        </row>
        <row r="1153">
          <cell r="H1153" t="str">
            <v>Lease Obligations</v>
          </cell>
        </row>
        <row r="1154">
          <cell r="H1154" t="str">
            <v>Minority Interest</v>
          </cell>
        </row>
        <row r="1155">
          <cell r="H1155" t="str">
            <v>Common Shares</v>
          </cell>
        </row>
        <row r="1156">
          <cell r="H1156" t="str">
            <v>Contributed Surplus</v>
          </cell>
        </row>
        <row r="1157">
          <cell r="H1157" t="str">
            <v>(Profit) Loss for period</v>
          </cell>
        </row>
        <row r="1160">
          <cell r="H1160" t="str">
            <v>Employees</v>
          </cell>
        </row>
        <row r="1161">
          <cell r="H1161" t="str">
            <v>Reps</v>
          </cell>
        </row>
        <row r="1163">
          <cell r="H1163" t="str">
            <v>Product</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view"/>
      <sheetName val="Setup"/>
      <sheetName val="PL_LOC_YTD_2008"/>
      <sheetName val="PL_LOC_PER_2008"/>
      <sheetName val="PL_EUR_PER_2008"/>
      <sheetName val="PL_CZK_PER_2008"/>
      <sheetName val="BS_LOC_2008"/>
      <sheetName val="BS_HUF_NEW (2)"/>
      <sheetName val="BS_EUR_2008"/>
      <sheetName val="BS_CZK_2008"/>
      <sheetName val="CF_LOC_2008"/>
      <sheetName val="CF_EUR_2008"/>
      <sheetName val="CF_CZK_2008"/>
      <sheetName val="PL"/>
      <sheetName val="BS"/>
      <sheetName val="PL_Detail"/>
      <sheetName val="BS_Detail"/>
      <sheetName val="List1"/>
      <sheetName val="Data_GL_2008"/>
      <sheetName val="Export_to_BS_IFRS"/>
      <sheetName val="Export_to_PL_IFRS"/>
      <sheetName val="Sheet2"/>
      <sheetName val="Vyrovnávací platba"/>
    </sheetNames>
    <sheetDataSet>
      <sheetData sheetId="0"/>
      <sheetData sheetId="1" refreshError="1">
        <row r="13">
          <cell r="H13" t="str">
            <v>Autocentrum AAA Auto a.s.</v>
          </cell>
        </row>
        <row r="49">
          <cell r="J49" t="str">
            <v>August 2008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dst. 32-1"/>
      <sheetName val="odst. 32-2"/>
      <sheetName val="§ 31 odst. 3"/>
      <sheetName val="§ 31 odst. 4"/>
    </sheetNames>
    <sheetDataSet>
      <sheetData sheetId="0" refreshError="1"/>
      <sheetData sheetId="1" refreshError="1"/>
      <sheetData sheetId="2">
        <row r="14">
          <cell r="Q14">
            <v>15</v>
          </cell>
          <cell r="R14">
            <v>16</v>
          </cell>
          <cell r="S14" t="str">
            <v xml:space="preserve">   Celkem pozemky</v>
          </cell>
        </row>
        <row r="15">
          <cell r="R15" t="str">
            <v>neplodná</v>
          </cell>
        </row>
        <row r="16">
          <cell r="S16">
            <v>10</v>
          </cell>
        </row>
        <row r="17">
          <cell r="R17">
            <v>7.25</v>
          </cell>
        </row>
        <row r="18">
          <cell r="R18">
            <v>180</v>
          </cell>
        </row>
        <row r="19">
          <cell r="R19">
            <v>20.3</v>
          </cell>
        </row>
        <row r="20">
          <cell r="R20">
            <v>0.25</v>
          </cell>
        </row>
        <row r="21">
          <cell r="R21">
            <v>5.08</v>
          </cell>
        </row>
        <row r="22">
          <cell r="R22">
            <v>0</v>
          </cell>
        </row>
        <row r="23">
          <cell r="R23">
            <v>5.08</v>
          </cell>
        </row>
        <row r="24">
          <cell r="R24">
            <v>0.7</v>
          </cell>
        </row>
        <row r="25">
          <cell r="R25">
            <v>5.08</v>
          </cell>
        </row>
        <row r="26">
          <cell r="R26">
            <v>0</v>
          </cell>
          <cell r="S26">
            <v>50.8</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sheetNames>
    <sheetDataSet>
      <sheetData sheetId="0">
        <row r="4">
          <cell r="C4">
            <v>19</v>
          </cell>
        </row>
        <row r="5">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row>
        <row r="6">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row>
        <row r="7">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row>
        <row r="8">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row>
        <row r="9">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row>
        <row r="11">
          <cell r="P11">
            <v>1</v>
          </cell>
          <cell r="Q11">
            <v>2</v>
          </cell>
          <cell r="R11">
            <v>3</v>
          </cell>
          <cell r="S11">
            <v>4</v>
          </cell>
          <cell r="T11">
            <v>5</v>
          </cell>
          <cell r="U11">
            <v>6</v>
          </cell>
          <cell r="V11">
            <v>7</v>
          </cell>
          <cell r="W11">
            <v>8</v>
          </cell>
          <cell r="X11">
            <v>9</v>
          </cell>
          <cell r="Y11">
            <v>10</v>
          </cell>
          <cell r="Z11">
            <v>11</v>
          </cell>
          <cell r="AA11">
            <v>12</v>
          </cell>
          <cell r="AB11">
            <v>13</v>
          </cell>
          <cell r="AC11">
            <v>14</v>
          </cell>
          <cell r="AD11">
            <v>15</v>
          </cell>
          <cell r="AE11">
            <v>16</v>
          </cell>
          <cell r="AF11">
            <v>17</v>
          </cell>
          <cell r="AG11">
            <v>18</v>
          </cell>
          <cell r="AH11">
            <v>19</v>
          </cell>
          <cell r="AI11">
            <v>20</v>
          </cell>
          <cell r="AJ11">
            <v>21</v>
          </cell>
          <cell r="AK11">
            <v>22</v>
          </cell>
          <cell r="AL11">
            <v>23</v>
          </cell>
          <cell r="AM11">
            <v>24</v>
          </cell>
          <cell r="AN11">
            <v>25</v>
          </cell>
          <cell r="AO11">
            <v>26</v>
          </cell>
          <cell r="AP11">
            <v>27</v>
          </cell>
          <cell r="AQ11">
            <v>28</v>
          </cell>
          <cell r="AR11">
            <v>29</v>
          </cell>
          <cell r="AS11">
            <v>30</v>
          </cell>
          <cell r="AT11">
            <v>31</v>
          </cell>
        </row>
        <row r="13">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row>
        <row r="14">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row>
        <row r="15">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row>
        <row r="18">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row>
        <row r="19">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row>
        <row r="20">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row>
        <row r="21">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row>
        <row r="22">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row>
        <row r="25">
          <cell r="P25">
            <v>19</v>
          </cell>
          <cell r="Q25">
            <v>19</v>
          </cell>
        </row>
        <row r="26">
          <cell r="P26">
            <v>0</v>
          </cell>
          <cell r="Q26">
            <v>0</v>
          </cell>
        </row>
        <row r="27">
          <cell r="P27">
            <v>0</v>
          </cell>
          <cell r="Q27">
            <v>0</v>
          </cell>
        </row>
        <row r="28">
          <cell r="P28">
            <v>0</v>
          </cell>
          <cell r="Q28">
            <v>0</v>
          </cell>
        </row>
        <row r="30">
          <cell r="P30">
            <v>0</v>
          </cell>
          <cell r="Q30">
            <v>0</v>
          </cell>
        </row>
        <row r="31">
          <cell r="P31">
            <v>0</v>
          </cell>
          <cell r="Q31">
            <v>0</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ěsíční"/>
    </sheetNames>
    <sheetDataSet>
      <sheetData sheetId="0"/>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ntrol Sheet"/>
      <sheetName val="Analysis"/>
      <sheetName val="Goal 1"/>
      <sheetName val="Goal 2"/>
      <sheetName val="Goal 3"/>
      <sheetName val="Goal 4"/>
      <sheetName val="Goal 5"/>
      <sheetName val="Goal 6"/>
      <sheetName val="Goal 7"/>
      <sheetName val="MGMT"/>
      <sheetName val="Local"/>
      <sheetName val="Mgmt vs Local"/>
      <sheetName val="Expense_Pvt"/>
      <sheetName val="Expense_Pvt2"/>
      <sheetName val="Balance Sheet"/>
      <sheetName val="Cash Flow"/>
      <sheetName val="Pvt data"/>
      <sheetName val="Data"/>
      <sheetName val="Rev_Form"/>
      <sheetName val="Existing Prod Pvt"/>
      <sheetName val="New Prod PVT"/>
      <sheetName val="New Prod PVT (2)"/>
      <sheetName val="Assumptions"/>
      <sheetName val="Scorecard"/>
      <sheetName val="Scoreard Definitions"/>
      <sheetName val="Cash Flow Forecast"/>
      <sheetName val="Organigram"/>
      <sheetName val="HeadCount Data"/>
      <sheetName val="Headcount Summary"/>
      <sheetName val="Capital Expenditures"/>
      <sheetName val="V"/>
      <sheetName val="Neg Margi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1"/>
      <sheetName val="List2"/>
      <sheetName val="List3"/>
      <sheetName val="VOLBA"/>
      <sheetName val="ROK"/>
      <sheetName val="DATA"/>
      <sheetName val="Graf1"/>
      <sheetName val="Var.1až4"/>
      <sheetName val="Var.1"/>
      <sheetName val="Var.2"/>
      <sheetName val="Var.3"/>
      <sheetName val="Var.4"/>
      <sheetName val="Seznam"/>
      <sheetName val="Makro1"/>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ieldspreads"/>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view"/>
      <sheetName val="PL_Review"/>
      <sheetName val="PL_Review_per Branches"/>
      <sheetName val="BS_Review"/>
      <sheetName val="CAPEX Review"/>
      <sheetName val="Unit_Sales_Review"/>
      <sheetName val="Unit_Sales_Review_II"/>
      <sheetName val="CF_Review"/>
      <sheetName val="KPI_Review"/>
      <sheetName val="KPI_by_Branches_Review"/>
      <sheetName val="KPI_by_Branches_Review_2"/>
      <sheetName val="Branches Costs"/>
      <sheetName val="Overhead_Costs"/>
      <sheetName val="Expense Assumptions"/>
      <sheetName val="Sales_Costs_Details"/>
      <sheetName val="Fixed_Assets"/>
      <sheetName val="Commercial Income Plan"/>
      <sheetName val="Marketing_Group_Costs"/>
      <sheetName val="Payroll_Plan"/>
      <sheetName val="EBIT"/>
      <sheetName val="Headcount"/>
      <sheetName val="Setup"/>
      <sheetName val="Country_settings"/>
      <sheetName val="Funding"/>
      <sheetName val="Consolidated_BS"/>
      <sheetName val="Consolidated_CF"/>
      <sheetName val="Consolidated_PL"/>
      <sheetName val="PL_1"/>
      <sheetName val="PL_2"/>
      <sheetName val="PL_3"/>
      <sheetName val="PL_4"/>
      <sheetName val="PL_5"/>
      <sheetName val="PL_6"/>
      <sheetName val="PL_7"/>
      <sheetName val="PL_8"/>
      <sheetName val="PL_9"/>
      <sheetName val="PL_10"/>
      <sheetName val="PL_11"/>
      <sheetName val="PL_12"/>
      <sheetName val="PL_13"/>
      <sheetName val="PL_14"/>
      <sheetName val="PL_15"/>
      <sheetName val="PL_16"/>
      <sheetName val="PL_17"/>
      <sheetName val="PL_18"/>
      <sheetName val="PL_19"/>
      <sheetName val="PL_40"/>
      <sheetName val="List1"/>
      <sheetName val="PL_Review_branch"/>
      <sheetName val="PL H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row r="21">
          <cell r="T21">
            <v>41</v>
          </cell>
          <cell r="U21" t="str">
            <v>GENERAL AUTOMOBIL</v>
          </cell>
          <cell r="V21">
            <v>41</v>
          </cell>
          <cell r="W21" t="str">
            <v>BC</v>
          </cell>
          <cell r="X21" t="str">
            <v>Y</v>
          </cell>
        </row>
        <row r="22">
          <cell r="T22">
            <v>1</v>
          </cell>
          <cell r="U22" t="str">
            <v>GA</v>
          </cell>
          <cell r="V22">
            <v>1</v>
          </cell>
          <cell r="W22" t="str">
            <v>B1</v>
          </cell>
          <cell r="X22" t="str">
            <v>Y</v>
          </cell>
        </row>
        <row r="23">
          <cell r="T23">
            <v>2</v>
          </cell>
          <cell r="U23" t="str">
            <v>Zlín Car</v>
          </cell>
          <cell r="V23">
            <v>2</v>
          </cell>
          <cell r="W23" t="str">
            <v>B2</v>
          </cell>
          <cell r="X23" t="str">
            <v>Y</v>
          </cell>
        </row>
        <row r="24">
          <cell r="T24">
            <v>3</v>
          </cell>
          <cell r="U24" t="str">
            <v>Servis Praha</v>
          </cell>
          <cell r="V24">
            <v>3</v>
          </cell>
          <cell r="W24" t="str">
            <v>B3</v>
          </cell>
          <cell r="X24" t="str">
            <v>Y</v>
          </cell>
        </row>
        <row r="25">
          <cell r="T25">
            <v>4</v>
          </cell>
          <cell r="U25" t="str">
            <v>Asko</v>
          </cell>
          <cell r="V25">
            <v>4</v>
          </cell>
          <cell r="W25" t="str">
            <v>B4</v>
          </cell>
          <cell r="X25" t="str">
            <v>Y</v>
          </cell>
        </row>
        <row r="26">
          <cell r="T26">
            <v>5</v>
          </cell>
          <cell r="U26">
            <v>0</v>
          </cell>
          <cell r="V26">
            <v>5</v>
          </cell>
          <cell r="W26" t="str">
            <v>B5</v>
          </cell>
          <cell r="X26" t="str">
            <v>Y</v>
          </cell>
        </row>
        <row r="27">
          <cell r="T27">
            <v>6</v>
          </cell>
          <cell r="U27">
            <v>0</v>
          </cell>
          <cell r="V27">
            <v>6</v>
          </cell>
          <cell r="W27" t="str">
            <v>B6</v>
          </cell>
          <cell r="X27" t="str">
            <v>Y</v>
          </cell>
        </row>
        <row r="28">
          <cell r="T28">
            <v>7</v>
          </cell>
          <cell r="U28">
            <v>0</v>
          </cell>
          <cell r="V28">
            <v>7</v>
          </cell>
          <cell r="W28" t="str">
            <v>B7</v>
          </cell>
          <cell r="X28" t="str">
            <v>Y</v>
          </cell>
        </row>
        <row r="29">
          <cell r="T29">
            <v>8</v>
          </cell>
          <cell r="U29">
            <v>0</v>
          </cell>
          <cell r="V29">
            <v>8</v>
          </cell>
          <cell r="W29" t="str">
            <v>B8</v>
          </cell>
          <cell r="X29" t="str">
            <v>Y</v>
          </cell>
        </row>
        <row r="30">
          <cell r="T30">
            <v>9</v>
          </cell>
          <cell r="U30">
            <v>0</v>
          </cell>
          <cell r="V30">
            <v>9</v>
          </cell>
          <cell r="W30" t="str">
            <v>B9</v>
          </cell>
          <cell r="X30" t="str">
            <v>Y</v>
          </cell>
        </row>
        <row r="31">
          <cell r="T31">
            <v>10</v>
          </cell>
          <cell r="U31">
            <v>0</v>
          </cell>
          <cell r="V31">
            <v>10</v>
          </cell>
          <cell r="W31" t="str">
            <v>B10</v>
          </cell>
          <cell r="X31" t="str">
            <v>Y</v>
          </cell>
        </row>
        <row r="32">
          <cell r="T32">
            <v>11</v>
          </cell>
          <cell r="U32">
            <v>0</v>
          </cell>
          <cell r="V32">
            <v>11</v>
          </cell>
          <cell r="W32" t="str">
            <v>B11</v>
          </cell>
          <cell r="X32" t="str">
            <v>Y</v>
          </cell>
        </row>
        <row r="33">
          <cell r="T33">
            <v>12</v>
          </cell>
          <cell r="U33">
            <v>0</v>
          </cell>
          <cell r="V33">
            <v>12</v>
          </cell>
          <cell r="W33" t="str">
            <v>B12</v>
          </cell>
          <cell r="X33" t="str">
            <v>Y</v>
          </cell>
        </row>
        <row r="34">
          <cell r="T34">
            <v>13</v>
          </cell>
          <cell r="U34">
            <v>0</v>
          </cell>
          <cell r="V34">
            <v>13</v>
          </cell>
          <cell r="W34" t="str">
            <v>B13</v>
          </cell>
          <cell r="X34" t="str">
            <v>Y</v>
          </cell>
        </row>
        <row r="35">
          <cell r="T35">
            <v>14</v>
          </cell>
          <cell r="U35">
            <v>0</v>
          </cell>
          <cell r="V35">
            <v>14</v>
          </cell>
          <cell r="W35" t="str">
            <v>B14</v>
          </cell>
          <cell r="X35" t="str">
            <v>Y</v>
          </cell>
        </row>
        <row r="36">
          <cell r="T36">
            <v>15</v>
          </cell>
          <cell r="U36">
            <v>0</v>
          </cell>
          <cell r="V36">
            <v>15</v>
          </cell>
          <cell r="W36" t="str">
            <v>B15</v>
          </cell>
          <cell r="X36" t="str">
            <v>Y</v>
          </cell>
        </row>
        <row r="37">
          <cell r="T37">
            <v>16</v>
          </cell>
          <cell r="U37">
            <v>0</v>
          </cell>
          <cell r="V37">
            <v>16</v>
          </cell>
          <cell r="W37" t="str">
            <v>B16</v>
          </cell>
          <cell r="X37" t="str">
            <v>Y</v>
          </cell>
        </row>
        <row r="38">
          <cell r="T38">
            <v>17</v>
          </cell>
          <cell r="U38">
            <v>0</v>
          </cell>
          <cell r="V38">
            <v>17</v>
          </cell>
          <cell r="W38" t="str">
            <v>B17</v>
          </cell>
          <cell r="X38" t="str">
            <v>Y</v>
          </cell>
        </row>
        <row r="39">
          <cell r="T39">
            <v>18</v>
          </cell>
          <cell r="U39">
            <v>0</v>
          </cell>
          <cell r="V39">
            <v>18</v>
          </cell>
          <cell r="W39" t="str">
            <v>B18</v>
          </cell>
          <cell r="X39" t="str">
            <v>X</v>
          </cell>
        </row>
        <row r="40">
          <cell r="T40">
            <v>19</v>
          </cell>
          <cell r="U40">
            <v>0</v>
          </cell>
          <cell r="V40">
            <v>19</v>
          </cell>
          <cell r="W40" t="str">
            <v>B19</v>
          </cell>
          <cell r="X40" t="str">
            <v>X</v>
          </cell>
        </row>
        <row r="41">
          <cell r="T41">
            <v>20</v>
          </cell>
          <cell r="U41">
            <v>0</v>
          </cell>
          <cell r="V41">
            <v>20</v>
          </cell>
          <cell r="W41" t="str">
            <v>B20</v>
          </cell>
          <cell r="X41" t="str">
            <v>Y</v>
          </cell>
        </row>
        <row r="42">
          <cell r="T42">
            <v>21</v>
          </cell>
          <cell r="U42" t="str">
            <v>CZ_Branche_021</v>
          </cell>
          <cell r="V42">
            <v>21</v>
          </cell>
          <cell r="W42" t="str">
            <v>B21</v>
          </cell>
          <cell r="X42" t="str">
            <v>Y</v>
          </cell>
        </row>
        <row r="43">
          <cell r="T43">
            <v>22</v>
          </cell>
          <cell r="U43" t="str">
            <v>CZ_Branche_022</v>
          </cell>
          <cell r="V43">
            <v>22</v>
          </cell>
          <cell r="W43" t="str">
            <v>B22</v>
          </cell>
          <cell r="X43" t="str">
            <v>Y</v>
          </cell>
        </row>
        <row r="44">
          <cell r="T44">
            <v>23</v>
          </cell>
          <cell r="U44" t="str">
            <v>CZ_Branche_023</v>
          </cell>
          <cell r="V44">
            <v>23</v>
          </cell>
          <cell r="W44" t="str">
            <v>B23</v>
          </cell>
          <cell r="X44" t="str">
            <v>Y</v>
          </cell>
        </row>
        <row r="45">
          <cell r="T45">
            <v>24</v>
          </cell>
          <cell r="U45" t="str">
            <v>CZ_Branche_024</v>
          </cell>
          <cell r="V45">
            <v>24</v>
          </cell>
          <cell r="W45" t="str">
            <v>B24</v>
          </cell>
          <cell r="X45" t="str">
            <v>Y</v>
          </cell>
        </row>
        <row r="46">
          <cell r="T46">
            <v>25</v>
          </cell>
          <cell r="U46" t="str">
            <v>CZ_Branche_025</v>
          </cell>
          <cell r="V46">
            <v>25</v>
          </cell>
          <cell r="W46" t="str">
            <v>B25</v>
          </cell>
          <cell r="X46" t="str">
            <v>Y</v>
          </cell>
        </row>
        <row r="47">
          <cell r="T47">
            <v>26</v>
          </cell>
          <cell r="U47" t="str">
            <v>CZ_Branche_026</v>
          </cell>
          <cell r="V47">
            <v>26</v>
          </cell>
          <cell r="W47" t="str">
            <v>B26</v>
          </cell>
          <cell r="X47" t="str">
            <v>Y</v>
          </cell>
        </row>
        <row r="48">
          <cell r="T48">
            <v>27</v>
          </cell>
          <cell r="U48" t="str">
            <v>CZ_Branche_027</v>
          </cell>
          <cell r="V48">
            <v>27</v>
          </cell>
          <cell r="W48" t="str">
            <v>B27</v>
          </cell>
          <cell r="X48" t="str">
            <v>Y</v>
          </cell>
        </row>
        <row r="49">
          <cell r="T49">
            <v>28</v>
          </cell>
          <cell r="U49" t="str">
            <v>CZ_Branche_028</v>
          </cell>
          <cell r="V49">
            <v>28</v>
          </cell>
          <cell r="W49" t="str">
            <v>B28</v>
          </cell>
          <cell r="X49" t="str">
            <v>Y</v>
          </cell>
        </row>
        <row r="50">
          <cell r="T50">
            <v>29</v>
          </cell>
          <cell r="U50" t="str">
            <v>CZ_Branche_029</v>
          </cell>
          <cell r="V50">
            <v>29</v>
          </cell>
          <cell r="W50" t="str">
            <v>B29</v>
          </cell>
          <cell r="X50" t="str">
            <v>Y</v>
          </cell>
        </row>
        <row r="51">
          <cell r="T51">
            <v>30</v>
          </cell>
          <cell r="U51" t="str">
            <v>CZ_Branche_030</v>
          </cell>
          <cell r="V51">
            <v>30</v>
          </cell>
          <cell r="W51" t="str">
            <v>B30</v>
          </cell>
          <cell r="X51" t="str">
            <v>Y</v>
          </cell>
        </row>
        <row r="52">
          <cell r="T52">
            <v>31</v>
          </cell>
          <cell r="U52" t="str">
            <v>CZ_Branche_031</v>
          </cell>
          <cell r="V52">
            <v>31</v>
          </cell>
          <cell r="W52" t="str">
            <v>B31</v>
          </cell>
          <cell r="X52" t="str">
            <v>Y</v>
          </cell>
        </row>
        <row r="53">
          <cell r="T53">
            <v>32</v>
          </cell>
          <cell r="U53" t="str">
            <v>CZ_Branche_032</v>
          </cell>
          <cell r="V53">
            <v>32</v>
          </cell>
          <cell r="W53" t="str">
            <v>B32</v>
          </cell>
          <cell r="X53" t="str">
            <v>Y</v>
          </cell>
        </row>
        <row r="54">
          <cell r="T54">
            <v>33</v>
          </cell>
          <cell r="U54" t="str">
            <v>CZ_Branche_033</v>
          </cell>
          <cell r="V54">
            <v>33</v>
          </cell>
          <cell r="W54" t="str">
            <v>B33</v>
          </cell>
          <cell r="X54" t="str">
            <v>Y</v>
          </cell>
        </row>
        <row r="55">
          <cell r="T55">
            <v>34</v>
          </cell>
          <cell r="U55" t="str">
            <v>CZ_Branche_034</v>
          </cell>
          <cell r="V55">
            <v>34</v>
          </cell>
          <cell r="W55" t="str">
            <v>B34</v>
          </cell>
          <cell r="X55" t="str">
            <v>Y</v>
          </cell>
        </row>
        <row r="56">
          <cell r="T56">
            <v>35</v>
          </cell>
          <cell r="U56" t="str">
            <v>CZ_Branche_035</v>
          </cell>
          <cell r="V56">
            <v>35</v>
          </cell>
          <cell r="W56" t="str">
            <v>B35</v>
          </cell>
          <cell r="X56" t="str">
            <v>X</v>
          </cell>
        </row>
        <row r="57">
          <cell r="T57">
            <v>36</v>
          </cell>
          <cell r="U57" t="str">
            <v>CZ_Branche_036</v>
          </cell>
          <cell r="V57">
            <v>36</v>
          </cell>
          <cell r="W57" t="str">
            <v>B36</v>
          </cell>
          <cell r="X57" t="str">
            <v>X</v>
          </cell>
        </row>
        <row r="58">
          <cell r="T58">
            <v>37</v>
          </cell>
          <cell r="U58" t="str">
            <v>CZ_Branche_037</v>
          </cell>
          <cell r="V58">
            <v>37</v>
          </cell>
          <cell r="W58" t="str">
            <v>B37</v>
          </cell>
          <cell r="X58" t="str">
            <v>Y</v>
          </cell>
        </row>
        <row r="59">
          <cell r="T59">
            <v>38</v>
          </cell>
          <cell r="U59" t="str">
            <v>CZ_Branche_038</v>
          </cell>
          <cell r="V59">
            <v>38</v>
          </cell>
          <cell r="W59" t="str">
            <v>B38</v>
          </cell>
          <cell r="X59" t="str">
            <v>X</v>
          </cell>
        </row>
        <row r="60">
          <cell r="T60">
            <v>39</v>
          </cell>
          <cell r="U60" t="str">
            <v>CZ_Branche_039</v>
          </cell>
          <cell r="V60">
            <v>39</v>
          </cell>
          <cell r="W60" t="str">
            <v>B39</v>
          </cell>
          <cell r="X60" t="str">
            <v>X</v>
          </cell>
        </row>
        <row r="61">
          <cell r="T61">
            <v>40</v>
          </cell>
          <cell r="U61" t="str">
            <v>HQ</v>
          </cell>
          <cell r="V61">
            <v>40</v>
          </cell>
          <cell r="W61" t="str">
            <v>B40</v>
          </cell>
          <cell r="X61" t="str">
            <v>X</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ther"/>
      <sheetName val="PL_Detail"/>
      <sheetName val="Preview"/>
      <sheetName val="PL_Review"/>
      <sheetName val="PL_Review_per Branches"/>
      <sheetName val="Country_settings"/>
      <sheetName val="BS_Review"/>
      <sheetName val="CAPEX Review"/>
      <sheetName val="Unit_Sales_Review"/>
      <sheetName val="Unit_Sales_Review_II"/>
      <sheetName val="CF_Review"/>
      <sheetName val="KPI_Review"/>
      <sheetName val="KPI_by_Branches_Review"/>
      <sheetName val="KPI_by_Branches_Review_2"/>
      <sheetName val="Branches Costs"/>
      <sheetName val="Sales_Costs_Details"/>
      <sheetName val="Fixed_Assets"/>
      <sheetName val="Commercial Income Plan"/>
      <sheetName val="Marketing_Group_Costs"/>
      <sheetName val="Payroll_Plan"/>
      <sheetName val="EBIT"/>
      <sheetName val="Headcount"/>
      <sheetName val="Setup"/>
      <sheetName val="Funding"/>
      <sheetName val="Consolidated_BS"/>
      <sheetName val="Consolidated_CF"/>
      <sheetName val="Expense Assumptions"/>
      <sheetName val="Overhead_Costs"/>
      <sheetName val="Consolidated_PL"/>
      <sheetName val="PL_1"/>
      <sheetName val="PL_2"/>
      <sheetName val="PL_3"/>
      <sheetName val="PL_4"/>
      <sheetName val="PL_5"/>
      <sheetName val="PL_6"/>
      <sheetName val="PL_7"/>
      <sheetName val="PL_8"/>
      <sheetName val="PL_9"/>
      <sheetName val="PL_10"/>
      <sheetName val="PL_11"/>
      <sheetName val="PL_12"/>
      <sheetName val="PL_13"/>
      <sheetName val="PL_14"/>
      <sheetName val="PL_15"/>
      <sheetName val="PL_16"/>
      <sheetName val="PL_17"/>
      <sheetName val="PL_18"/>
      <sheetName val="PL_19"/>
      <sheetName val="PL_20"/>
      <sheetName val="PL_21"/>
      <sheetName val="PL_22"/>
      <sheetName val="PL_23"/>
      <sheetName val="PL_24"/>
      <sheetName val="PL_25"/>
      <sheetName val="PL_26"/>
      <sheetName val="PL_27"/>
      <sheetName val="PL_40"/>
      <sheetName val="PL HQ"/>
    </sheetNames>
    <sheetDataSet>
      <sheetData sheetId="0"/>
      <sheetData sheetId="1"/>
      <sheetData sheetId="2"/>
      <sheetData sheetId="3"/>
      <sheetData sheetId="4"/>
      <sheetData sheetId="5" refreshError="1">
        <row r="64">
          <cell r="T64" t="str">
            <v>CZK</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row r="42">
          <cell r="R42">
            <v>1</v>
          </cell>
          <cell r="S42">
            <v>2006</v>
          </cell>
          <cell r="T42" t="str">
            <v xml:space="preserve">Actual </v>
          </cell>
          <cell r="U42" t="str">
            <v>06</v>
          </cell>
        </row>
        <row r="43">
          <cell r="R43">
            <v>2</v>
          </cell>
          <cell r="S43">
            <v>2007</v>
          </cell>
          <cell r="T43" t="str">
            <v xml:space="preserve">Actual </v>
          </cell>
          <cell r="U43" t="str">
            <v>07</v>
          </cell>
        </row>
        <row r="44">
          <cell r="R44">
            <v>3</v>
          </cell>
          <cell r="S44">
            <v>2008</v>
          </cell>
          <cell r="T44" t="str">
            <v>Budget</v>
          </cell>
          <cell r="U44" t="str">
            <v>08</v>
          </cell>
        </row>
        <row r="45">
          <cell r="R45">
            <v>4</v>
          </cell>
          <cell r="S45">
            <v>2009</v>
          </cell>
          <cell r="T45" t="str">
            <v>Budget</v>
          </cell>
          <cell r="U45" t="str">
            <v>09</v>
          </cell>
        </row>
        <row r="46">
          <cell r="R46">
            <v>5</v>
          </cell>
          <cell r="S46">
            <v>2010</v>
          </cell>
          <cell r="T46" t="str">
            <v>Budget</v>
          </cell>
          <cell r="U46" t="str">
            <v>10</v>
          </cell>
        </row>
        <row r="47">
          <cell r="R47">
            <v>6</v>
          </cell>
          <cell r="S47">
            <v>2011</v>
          </cell>
          <cell r="T47" t="str">
            <v>Budget</v>
          </cell>
          <cell r="U47" t="str">
            <v>11</v>
          </cell>
        </row>
        <row r="79">
          <cell r="R79">
            <v>1</v>
          </cell>
          <cell r="S79" t="str">
            <v>TOTAL Automotive REVENUES</v>
          </cell>
          <cell r="T79" t="str">
            <v>M</v>
          </cell>
          <cell r="U79" t="str">
            <v>value</v>
          </cell>
          <cell r="V79">
            <v>0</v>
          </cell>
        </row>
        <row r="80">
          <cell r="R80">
            <v>2</v>
          </cell>
          <cell r="S80" t="str">
            <v xml:space="preserve"> </v>
          </cell>
          <cell r="T80" t="str">
            <v>Mezera</v>
          </cell>
          <cell r="U80" t="str">
            <v>value</v>
          </cell>
          <cell r="V80">
            <v>0</v>
          </cell>
        </row>
        <row r="81">
          <cell r="R81">
            <v>3</v>
          </cell>
          <cell r="S81" t="str">
            <v>Automotive Sales</v>
          </cell>
          <cell r="T81" t="str">
            <v>M</v>
          </cell>
          <cell r="U81" t="str">
            <v>value</v>
          </cell>
          <cell r="V81">
            <v>0</v>
          </cell>
        </row>
        <row r="82">
          <cell r="R82">
            <v>4</v>
          </cell>
          <cell r="S82" t="str">
            <v xml:space="preserve"> </v>
          </cell>
          <cell r="T82" t="str">
            <v>Mezera</v>
          </cell>
          <cell r="U82" t="str">
            <v>value</v>
          </cell>
          <cell r="V82">
            <v>0</v>
          </cell>
        </row>
        <row r="83">
          <cell r="R83">
            <v>5</v>
          </cell>
          <cell r="S83" t="str">
            <v>Used car sales</v>
          </cell>
          <cell r="T83" t="str">
            <v>P</v>
          </cell>
          <cell r="U83" t="str">
            <v>value</v>
          </cell>
          <cell r="V83" t="str">
            <v>D_Sales</v>
          </cell>
        </row>
        <row r="84">
          <cell r="R84">
            <v>6</v>
          </cell>
          <cell r="S84" t="str">
            <v>Spare parts, accessories</v>
          </cell>
          <cell r="T84" t="str">
            <v>X</v>
          </cell>
          <cell r="U84" t="str">
            <v>value</v>
          </cell>
          <cell r="V84">
            <v>0</v>
          </cell>
        </row>
        <row r="85">
          <cell r="R85">
            <v>7</v>
          </cell>
          <cell r="S85" t="str">
            <v xml:space="preserve"> </v>
          </cell>
          <cell r="T85" t="str">
            <v>Mezera</v>
          </cell>
          <cell r="U85" t="str">
            <v>value</v>
          </cell>
          <cell r="V85">
            <v>0</v>
          </cell>
        </row>
        <row r="86">
          <cell r="R86">
            <v>8</v>
          </cell>
          <cell r="S86" t="str">
            <v>Financial Services</v>
          </cell>
          <cell r="T86" t="str">
            <v>M</v>
          </cell>
          <cell r="U86" t="str">
            <v>value</v>
          </cell>
          <cell r="V86">
            <v>0</v>
          </cell>
        </row>
        <row r="87">
          <cell r="R87">
            <v>9</v>
          </cell>
          <cell r="S87" t="str">
            <v xml:space="preserve"> </v>
          </cell>
          <cell r="T87" t="str">
            <v>Mezera</v>
          </cell>
          <cell r="U87" t="str">
            <v>value</v>
          </cell>
          <cell r="V87">
            <v>0</v>
          </cell>
        </row>
        <row r="88">
          <cell r="R88">
            <v>10</v>
          </cell>
          <cell r="S88" t="str">
            <v>Insurance commission</v>
          </cell>
          <cell r="T88" t="str">
            <v>P</v>
          </cell>
          <cell r="U88" t="str">
            <v>value</v>
          </cell>
          <cell r="V88" t="str">
            <v>D_Ins</v>
          </cell>
        </row>
        <row r="89">
          <cell r="R89">
            <v>11</v>
          </cell>
          <cell r="S89" t="str">
            <v>Credit/Leasing commission</v>
          </cell>
          <cell r="T89" t="str">
            <v>P</v>
          </cell>
          <cell r="U89" t="str">
            <v>value</v>
          </cell>
          <cell r="V89" t="str">
            <v>D_Cre</v>
          </cell>
        </row>
        <row r="90">
          <cell r="R90">
            <v>12</v>
          </cell>
          <cell r="S90" t="str">
            <v xml:space="preserve"> </v>
          </cell>
          <cell r="T90" t="str">
            <v>Mezera</v>
          </cell>
          <cell r="U90" t="str">
            <v>value</v>
          </cell>
          <cell r="V90">
            <v>0</v>
          </cell>
        </row>
        <row r="91">
          <cell r="R91">
            <v>13</v>
          </cell>
          <cell r="S91" t="str">
            <v>Other automotive revenue</v>
          </cell>
          <cell r="T91" t="str">
            <v>P</v>
          </cell>
          <cell r="U91" t="str">
            <v>value</v>
          </cell>
          <cell r="V91" t="str">
            <v>D_Oth</v>
          </cell>
        </row>
        <row r="92">
          <cell r="R92">
            <v>14</v>
          </cell>
          <cell r="S92" t="str">
            <v xml:space="preserve"> </v>
          </cell>
          <cell r="T92" t="str">
            <v>Mezera</v>
          </cell>
          <cell r="U92" t="str">
            <v>value</v>
          </cell>
          <cell r="V92">
            <v>0</v>
          </cell>
        </row>
        <row r="93">
          <cell r="R93">
            <v>15</v>
          </cell>
          <cell r="S93" t="str">
            <v>Servicing</v>
          </cell>
          <cell r="T93" t="str">
            <v>P</v>
          </cell>
          <cell r="U93" t="str">
            <v>value</v>
          </cell>
          <cell r="V93" t="str">
            <v>D_Ser_S</v>
          </cell>
        </row>
        <row r="94">
          <cell r="R94">
            <v>16</v>
          </cell>
          <cell r="S94" t="str">
            <v xml:space="preserve"> </v>
          </cell>
          <cell r="T94" t="str">
            <v>Mezera</v>
          </cell>
          <cell r="U94" t="str">
            <v>value</v>
          </cell>
          <cell r="V94">
            <v>0</v>
          </cell>
        </row>
        <row r="95">
          <cell r="R95">
            <v>17</v>
          </cell>
          <cell r="S95" t="str">
            <v>TOTAL Automotive COST OF SALES</v>
          </cell>
          <cell r="T95" t="str">
            <v>M</v>
          </cell>
          <cell r="U95" t="str">
            <v>value</v>
          </cell>
          <cell r="V95">
            <v>0</v>
          </cell>
        </row>
        <row r="96">
          <cell r="R96">
            <v>18</v>
          </cell>
          <cell r="S96" t="str">
            <v xml:space="preserve"> </v>
          </cell>
          <cell r="T96" t="str">
            <v>Mezera</v>
          </cell>
          <cell r="U96" t="str">
            <v>value</v>
          </cell>
          <cell r="V96">
            <v>0</v>
          </cell>
        </row>
        <row r="97">
          <cell r="R97">
            <v>19</v>
          </cell>
          <cell r="S97" t="str">
            <v>Automotive cost of sales</v>
          </cell>
          <cell r="T97" t="str">
            <v>P</v>
          </cell>
          <cell r="U97" t="str">
            <v>value</v>
          </cell>
          <cell r="V97" t="str">
            <v>D_COS</v>
          </cell>
        </row>
        <row r="98">
          <cell r="R98">
            <v>20</v>
          </cell>
          <cell r="S98" t="str">
            <v>Car preparation for sale</v>
          </cell>
          <cell r="T98" t="str">
            <v>P</v>
          </cell>
          <cell r="U98" t="str">
            <v>value</v>
          </cell>
          <cell r="V98" t="str">
            <v>D_20</v>
          </cell>
        </row>
        <row r="99">
          <cell r="R99">
            <v>21</v>
          </cell>
          <cell r="S99" t="str">
            <v>STK, Lustrations, emissions, LPG</v>
          </cell>
          <cell r="T99" t="str">
            <v>P</v>
          </cell>
          <cell r="U99" t="str">
            <v>value</v>
          </cell>
          <cell r="V99" t="str">
            <v>D_21</v>
          </cell>
        </row>
        <row r="100">
          <cell r="R100">
            <v>22</v>
          </cell>
          <cell r="S100" t="str">
            <v>Transport, Logistics</v>
          </cell>
          <cell r="T100" t="str">
            <v>P</v>
          </cell>
          <cell r="U100" t="str">
            <v>value</v>
          </cell>
          <cell r="V100" t="str">
            <v>D_22</v>
          </cell>
        </row>
        <row r="101">
          <cell r="R101">
            <v>23</v>
          </cell>
          <cell r="S101" t="str">
            <v>Servising cost of sales</v>
          </cell>
          <cell r="T101" t="str">
            <v>P</v>
          </cell>
          <cell r="U101" t="str">
            <v>value</v>
          </cell>
          <cell r="V101" t="str">
            <v>D_Ser_C</v>
          </cell>
        </row>
        <row r="102">
          <cell r="R102">
            <v>24</v>
          </cell>
          <cell r="S102">
            <v>0</v>
          </cell>
          <cell r="T102" t="str">
            <v>Empty</v>
          </cell>
          <cell r="U102" t="str">
            <v>value</v>
          </cell>
          <cell r="V102">
            <v>0</v>
          </cell>
        </row>
        <row r="103">
          <cell r="R103">
            <v>25</v>
          </cell>
          <cell r="S103">
            <v>0</v>
          </cell>
          <cell r="T103" t="str">
            <v>Empty</v>
          </cell>
          <cell r="U103" t="str">
            <v>value</v>
          </cell>
          <cell r="V103">
            <v>0</v>
          </cell>
        </row>
        <row r="104">
          <cell r="R104">
            <v>26</v>
          </cell>
          <cell r="S104" t="str">
            <v xml:space="preserve"> </v>
          </cell>
          <cell r="T104" t="str">
            <v>Mezera</v>
          </cell>
          <cell r="U104" t="str">
            <v>value</v>
          </cell>
          <cell r="V104">
            <v>0</v>
          </cell>
        </row>
        <row r="105">
          <cell r="R105">
            <v>27</v>
          </cell>
          <cell r="S105" t="str">
            <v>GROSS MARGIN</v>
          </cell>
          <cell r="T105" t="str">
            <v>M</v>
          </cell>
          <cell r="U105" t="str">
            <v>value</v>
          </cell>
          <cell r="V105">
            <v>0</v>
          </cell>
        </row>
        <row r="106">
          <cell r="R106">
            <v>28</v>
          </cell>
          <cell r="S106" t="str">
            <v xml:space="preserve"> </v>
          </cell>
          <cell r="T106" t="str">
            <v>Mezera</v>
          </cell>
          <cell r="U106" t="str">
            <v>value</v>
          </cell>
          <cell r="V106">
            <v>0</v>
          </cell>
        </row>
        <row r="107">
          <cell r="R107">
            <v>29</v>
          </cell>
          <cell r="S107" t="str">
            <v>Gross margin cars only</v>
          </cell>
          <cell r="T107" t="str">
            <v>M</v>
          </cell>
          <cell r="U107" t="str">
            <v>value</v>
          </cell>
          <cell r="V107">
            <v>0</v>
          </cell>
        </row>
        <row r="108">
          <cell r="R108">
            <v>30</v>
          </cell>
          <cell r="S108" t="str">
            <v>% Gross margin cars only/Revenues used car sales</v>
          </cell>
          <cell r="T108" t="str">
            <v>M</v>
          </cell>
          <cell r="U108" t="str">
            <v>%</v>
          </cell>
          <cell r="V108">
            <v>0</v>
          </cell>
        </row>
        <row r="109">
          <cell r="R109">
            <v>31</v>
          </cell>
          <cell r="S109" t="str">
            <v>Gross margin cars only IFRS</v>
          </cell>
          <cell r="T109" t="str">
            <v>M</v>
          </cell>
          <cell r="U109" t="str">
            <v>value</v>
          </cell>
          <cell r="V109">
            <v>0</v>
          </cell>
        </row>
        <row r="110">
          <cell r="R110">
            <v>32</v>
          </cell>
          <cell r="S110" t="str">
            <v>% Gross margin cars only IFRS/Automotive sales</v>
          </cell>
          <cell r="T110" t="str">
            <v>M</v>
          </cell>
          <cell r="U110" t="str">
            <v>%</v>
          </cell>
          <cell r="V110">
            <v>0</v>
          </cell>
        </row>
        <row r="111">
          <cell r="R111">
            <v>33</v>
          </cell>
          <cell r="S111" t="str">
            <v>Gross margin servicing</v>
          </cell>
          <cell r="T111" t="str">
            <v>M</v>
          </cell>
          <cell r="U111" t="str">
            <v>value</v>
          </cell>
          <cell r="V111">
            <v>0</v>
          </cell>
        </row>
        <row r="112">
          <cell r="R112">
            <v>34</v>
          </cell>
          <cell r="S112" t="str">
            <v xml:space="preserve"> </v>
          </cell>
          <cell r="T112" t="str">
            <v>Mezera</v>
          </cell>
          <cell r="U112" t="str">
            <v>value</v>
          </cell>
          <cell r="V112">
            <v>0</v>
          </cell>
        </row>
        <row r="113">
          <cell r="R113">
            <v>35</v>
          </cell>
          <cell r="S113" t="str">
            <v>TOTAL OPEX</v>
          </cell>
          <cell r="T113" t="str">
            <v>M</v>
          </cell>
          <cell r="U113" t="str">
            <v>value</v>
          </cell>
          <cell r="V113">
            <v>0</v>
          </cell>
        </row>
        <row r="114">
          <cell r="R114">
            <v>36</v>
          </cell>
          <cell r="S114" t="str">
            <v xml:space="preserve"> </v>
          </cell>
          <cell r="T114" t="str">
            <v>Mezera</v>
          </cell>
          <cell r="U114" t="str">
            <v>value</v>
          </cell>
          <cell r="V114">
            <v>0</v>
          </cell>
        </row>
        <row r="115">
          <cell r="R115">
            <v>37</v>
          </cell>
          <cell r="S115" t="str">
            <v>Personnel costs</v>
          </cell>
          <cell r="T115" t="str">
            <v>P</v>
          </cell>
          <cell r="U115" t="str">
            <v>value</v>
          </cell>
          <cell r="V115" t="str">
            <v>D_Per</v>
          </cell>
        </row>
        <row r="116">
          <cell r="R116">
            <v>38</v>
          </cell>
          <cell r="S116" t="str">
            <v>Advertising</v>
          </cell>
          <cell r="T116" t="str">
            <v>P</v>
          </cell>
          <cell r="U116" t="str">
            <v>value</v>
          </cell>
          <cell r="V116" t="str">
            <v>D_Adv</v>
          </cell>
        </row>
        <row r="117">
          <cell r="R117">
            <v>39</v>
          </cell>
          <cell r="S117" t="str">
            <v>Rent</v>
          </cell>
          <cell r="T117" t="str">
            <v>P</v>
          </cell>
          <cell r="U117" t="str">
            <v>value</v>
          </cell>
          <cell r="V117" t="str">
            <v>D_39</v>
          </cell>
        </row>
        <row r="118">
          <cell r="R118">
            <v>40</v>
          </cell>
          <cell r="S118" t="str">
            <v>Energy</v>
          </cell>
          <cell r="T118" t="str">
            <v>P</v>
          </cell>
          <cell r="U118" t="str">
            <v>value</v>
          </cell>
          <cell r="V118" t="str">
            <v>D_40</v>
          </cell>
        </row>
        <row r="119">
          <cell r="R119">
            <v>41</v>
          </cell>
          <cell r="S119" t="str">
            <v>Travel</v>
          </cell>
          <cell r="T119" t="str">
            <v>P</v>
          </cell>
          <cell r="U119" t="str">
            <v>value</v>
          </cell>
          <cell r="V119" t="str">
            <v>D_41</v>
          </cell>
        </row>
        <row r="120">
          <cell r="R120">
            <v>42</v>
          </cell>
          <cell r="S120" t="str">
            <v>Training of employees</v>
          </cell>
          <cell r="T120" t="str">
            <v>P</v>
          </cell>
          <cell r="U120" t="str">
            <v>value</v>
          </cell>
          <cell r="V120" t="str">
            <v>D_42</v>
          </cell>
        </row>
        <row r="121">
          <cell r="R121">
            <v>43</v>
          </cell>
          <cell r="S121" t="str">
            <v>Company cars</v>
          </cell>
          <cell r="T121" t="str">
            <v>P</v>
          </cell>
          <cell r="U121" t="str">
            <v>value</v>
          </cell>
          <cell r="V121" t="str">
            <v>D_43</v>
          </cell>
        </row>
        <row r="122">
          <cell r="R122">
            <v>44</v>
          </cell>
          <cell r="S122" t="str">
            <v>Stationery,press,administration,advert. mat.and services</v>
          </cell>
          <cell r="T122" t="str">
            <v>P</v>
          </cell>
          <cell r="U122" t="str">
            <v>value</v>
          </cell>
          <cell r="V122" t="str">
            <v>D_44</v>
          </cell>
        </row>
        <row r="123">
          <cell r="R123">
            <v>45</v>
          </cell>
          <cell r="S123" t="str">
            <v>Consumption of low value assets</v>
          </cell>
          <cell r="T123" t="str">
            <v>P</v>
          </cell>
          <cell r="U123" t="str">
            <v>value</v>
          </cell>
          <cell r="V123" t="str">
            <v>D_45</v>
          </cell>
        </row>
        <row r="124">
          <cell r="R124">
            <v>46</v>
          </cell>
          <cell r="S124" t="str">
            <v>Repair and maintenance</v>
          </cell>
          <cell r="T124" t="str">
            <v>P</v>
          </cell>
          <cell r="U124" t="str">
            <v>value</v>
          </cell>
          <cell r="V124" t="str">
            <v>D_46</v>
          </cell>
        </row>
        <row r="125">
          <cell r="R125">
            <v>47</v>
          </cell>
          <cell r="S125" t="str">
            <v>Telecommunication and post</v>
          </cell>
          <cell r="T125" t="str">
            <v>P</v>
          </cell>
          <cell r="U125" t="str">
            <v>value</v>
          </cell>
          <cell r="V125" t="str">
            <v>D_47</v>
          </cell>
        </row>
        <row r="126">
          <cell r="R126">
            <v>48</v>
          </cell>
          <cell r="S126" t="str">
            <v>Legal, Tax and advisory</v>
          </cell>
          <cell r="T126" t="str">
            <v>P</v>
          </cell>
          <cell r="U126" t="str">
            <v>value</v>
          </cell>
          <cell r="V126" t="str">
            <v>D_48</v>
          </cell>
        </row>
        <row r="127">
          <cell r="R127">
            <v>49</v>
          </cell>
          <cell r="S127" t="str">
            <v>Insurance</v>
          </cell>
          <cell r="T127" t="str">
            <v>P</v>
          </cell>
          <cell r="U127" t="str">
            <v>value</v>
          </cell>
          <cell r="V127" t="str">
            <v>D_49</v>
          </cell>
        </row>
        <row r="128">
          <cell r="R128">
            <v>50</v>
          </cell>
          <cell r="S128" t="str">
            <v>Security</v>
          </cell>
          <cell r="T128" t="str">
            <v>P</v>
          </cell>
          <cell r="U128" t="str">
            <v>value</v>
          </cell>
          <cell r="V128" t="str">
            <v>D_50</v>
          </cell>
        </row>
        <row r="129">
          <cell r="R129">
            <v>51</v>
          </cell>
          <cell r="S129" t="str">
            <v>Software services</v>
          </cell>
          <cell r="T129" t="str">
            <v>P</v>
          </cell>
          <cell r="U129" t="str">
            <v>value</v>
          </cell>
          <cell r="V129" t="str">
            <v>D_51</v>
          </cell>
        </row>
        <row r="130">
          <cell r="R130">
            <v>52</v>
          </cell>
          <cell r="S130">
            <v>0</v>
          </cell>
          <cell r="T130" t="str">
            <v>Empty</v>
          </cell>
          <cell r="U130" t="str">
            <v>value</v>
          </cell>
          <cell r="V130">
            <v>0</v>
          </cell>
        </row>
        <row r="131">
          <cell r="R131">
            <v>53</v>
          </cell>
          <cell r="S131">
            <v>0</v>
          </cell>
          <cell r="T131" t="str">
            <v>Empty</v>
          </cell>
          <cell r="U131" t="str">
            <v>value</v>
          </cell>
          <cell r="V131">
            <v>0</v>
          </cell>
        </row>
        <row r="132">
          <cell r="R132">
            <v>54</v>
          </cell>
          <cell r="S132" t="str">
            <v xml:space="preserve"> </v>
          </cell>
          <cell r="T132" t="str">
            <v>Mezera</v>
          </cell>
          <cell r="U132" t="str">
            <v>value</v>
          </cell>
          <cell r="V132">
            <v>0</v>
          </cell>
        </row>
        <row r="133">
          <cell r="R133">
            <v>55</v>
          </cell>
          <cell r="S133" t="str">
            <v>OOI  (other operating income/expenses)</v>
          </cell>
          <cell r="T133" t="str">
            <v>M</v>
          </cell>
          <cell r="U133" t="str">
            <v>value</v>
          </cell>
          <cell r="V133">
            <v>0</v>
          </cell>
        </row>
        <row r="134">
          <cell r="R134">
            <v>56</v>
          </cell>
          <cell r="S134" t="str">
            <v xml:space="preserve"> </v>
          </cell>
          <cell r="T134" t="str">
            <v>Mezera</v>
          </cell>
          <cell r="U134" t="str">
            <v>value</v>
          </cell>
          <cell r="V134">
            <v>0</v>
          </cell>
        </row>
        <row r="135">
          <cell r="R135">
            <v>57</v>
          </cell>
          <cell r="S135" t="str">
            <v>Gains / losses on sale of fixed assets</v>
          </cell>
          <cell r="T135" t="str">
            <v>P</v>
          </cell>
          <cell r="U135" t="str">
            <v>value</v>
          </cell>
          <cell r="V135" t="str">
            <v>D_57</v>
          </cell>
        </row>
        <row r="136">
          <cell r="R136">
            <v>58</v>
          </cell>
          <cell r="S136" t="str">
            <v>Bank fees</v>
          </cell>
          <cell r="T136" t="str">
            <v>P</v>
          </cell>
          <cell r="U136" t="str">
            <v>value</v>
          </cell>
          <cell r="V136" t="str">
            <v>D_58</v>
          </cell>
        </row>
        <row r="137">
          <cell r="R137">
            <v>59</v>
          </cell>
          <cell r="S137" t="str">
            <v>Taxe and fees</v>
          </cell>
          <cell r="T137" t="str">
            <v>P</v>
          </cell>
          <cell r="U137" t="str">
            <v>value</v>
          </cell>
          <cell r="V137" t="str">
            <v>D_59</v>
          </cell>
        </row>
        <row r="138">
          <cell r="R138">
            <v>60</v>
          </cell>
          <cell r="S138" t="str">
            <v>Reinvoicing revenues</v>
          </cell>
          <cell r="T138" t="str">
            <v>P</v>
          </cell>
          <cell r="U138" t="str">
            <v>value</v>
          </cell>
          <cell r="V138" t="str">
            <v>D_Rei</v>
          </cell>
        </row>
        <row r="139">
          <cell r="R139">
            <v>61</v>
          </cell>
          <cell r="S139">
            <v>0</v>
          </cell>
          <cell r="T139" t="str">
            <v>Empty</v>
          </cell>
          <cell r="U139" t="str">
            <v>value</v>
          </cell>
          <cell r="V139">
            <v>0</v>
          </cell>
        </row>
        <row r="140">
          <cell r="R140">
            <v>62</v>
          </cell>
          <cell r="S140" t="str">
            <v xml:space="preserve"> </v>
          </cell>
          <cell r="T140" t="str">
            <v>Mezera</v>
          </cell>
          <cell r="U140" t="str">
            <v>value</v>
          </cell>
          <cell r="V140">
            <v>0</v>
          </cell>
        </row>
        <row r="141">
          <cell r="R141">
            <v>63</v>
          </cell>
          <cell r="S141" t="str">
            <v>Other operational revenue</v>
          </cell>
          <cell r="T141" t="str">
            <v>P</v>
          </cell>
          <cell r="U141" t="str">
            <v>value</v>
          </cell>
          <cell r="V141" t="str">
            <v>D_63</v>
          </cell>
        </row>
        <row r="142">
          <cell r="R142">
            <v>64</v>
          </cell>
          <cell r="S142" t="str">
            <v xml:space="preserve"> </v>
          </cell>
          <cell r="T142" t="str">
            <v>Mezera</v>
          </cell>
          <cell r="U142" t="str">
            <v>value</v>
          </cell>
          <cell r="V142">
            <v>0</v>
          </cell>
        </row>
        <row r="143">
          <cell r="R143">
            <v>65</v>
          </cell>
          <cell r="S143" t="str">
            <v>Other operational costs</v>
          </cell>
          <cell r="T143" t="str">
            <v>P</v>
          </cell>
          <cell r="U143" t="str">
            <v>value</v>
          </cell>
          <cell r="V143" t="str">
            <v>D_65</v>
          </cell>
        </row>
        <row r="144">
          <cell r="R144">
            <v>66</v>
          </cell>
          <cell r="S144" t="str">
            <v xml:space="preserve"> </v>
          </cell>
          <cell r="T144" t="str">
            <v>Mezera</v>
          </cell>
          <cell r="U144" t="str">
            <v>value</v>
          </cell>
          <cell r="V144">
            <v>0</v>
          </cell>
        </row>
        <row r="145">
          <cell r="R145">
            <v>67</v>
          </cell>
          <cell r="S145" t="str">
            <v>EBITDA</v>
          </cell>
          <cell r="T145" t="str">
            <v>M</v>
          </cell>
          <cell r="U145" t="str">
            <v>value</v>
          </cell>
          <cell r="V145">
            <v>0</v>
          </cell>
        </row>
        <row r="146">
          <cell r="R146">
            <v>68</v>
          </cell>
          <cell r="S146" t="str">
            <v>%  EBITDA / Total revenues</v>
          </cell>
          <cell r="T146" t="str">
            <v>M</v>
          </cell>
          <cell r="U146" t="str">
            <v>%</v>
          </cell>
          <cell r="V146">
            <v>0</v>
          </cell>
        </row>
        <row r="147">
          <cell r="R147">
            <v>69</v>
          </cell>
          <cell r="S147" t="str">
            <v xml:space="preserve"> </v>
          </cell>
          <cell r="T147" t="str">
            <v>Mezera</v>
          </cell>
          <cell r="U147" t="str">
            <v>value</v>
          </cell>
          <cell r="V147">
            <v>0</v>
          </cell>
        </row>
        <row r="148">
          <cell r="R148">
            <v>70</v>
          </cell>
          <cell r="S148" t="str">
            <v>Depreciation</v>
          </cell>
          <cell r="T148" t="str">
            <v>P</v>
          </cell>
          <cell r="U148" t="str">
            <v>value</v>
          </cell>
          <cell r="V148" t="str">
            <v>D_Dep</v>
          </cell>
        </row>
        <row r="149">
          <cell r="R149">
            <v>71</v>
          </cell>
          <cell r="S149" t="str">
            <v xml:space="preserve"> </v>
          </cell>
          <cell r="T149" t="str">
            <v>Mezera</v>
          </cell>
          <cell r="U149" t="str">
            <v>value</v>
          </cell>
          <cell r="V149">
            <v>0</v>
          </cell>
        </row>
        <row r="150">
          <cell r="R150">
            <v>72</v>
          </cell>
          <cell r="S150" t="str">
            <v>EBIT</v>
          </cell>
          <cell r="T150" t="str">
            <v>M</v>
          </cell>
          <cell r="U150" t="str">
            <v>value</v>
          </cell>
          <cell r="V150">
            <v>0</v>
          </cell>
        </row>
        <row r="151">
          <cell r="R151">
            <v>73</v>
          </cell>
          <cell r="S151" t="str">
            <v xml:space="preserve"> </v>
          </cell>
          <cell r="T151" t="str">
            <v>Mezera</v>
          </cell>
          <cell r="U151" t="str">
            <v>value</v>
          </cell>
          <cell r="V151">
            <v>0</v>
          </cell>
        </row>
        <row r="152">
          <cell r="R152">
            <v>74</v>
          </cell>
          <cell r="S152" t="str">
            <v>Interest cost/revenue</v>
          </cell>
          <cell r="T152" t="str">
            <v>X</v>
          </cell>
          <cell r="U152" t="str">
            <v>value</v>
          </cell>
          <cell r="V152">
            <v>0</v>
          </cell>
        </row>
        <row r="153">
          <cell r="R153">
            <v>75</v>
          </cell>
          <cell r="S153" t="str">
            <v>Exchange rate losses</v>
          </cell>
          <cell r="T153" t="str">
            <v>P</v>
          </cell>
          <cell r="U153" t="str">
            <v>value</v>
          </cell>
          <cell r="V153" t="str">
            <v>D_75</v>
          </cell>
        </row>
        <row r="154">
          <cell r="R154">
            <v>76</v>
          </cell>
          <cell r="S154" t="str">
            <v>Exchange rate losses</v>
          </cell>
          <cell r="T154" t="str">
            <v>Empty</v>
          </cell>
          <cell r="U154" t="str">
            <v>value</v>
          </cell>
          <cell r="V154" t="str">
            <v>D_76</v>
          </cell>
        </row>
        <row r="155">
          <cell r="R155">
            <v>77</v>
          </cell>
          <cell r="S155" t="str">
            <v xml:space="preserve"> </v>
          </cell>
          <cell r="T155" t="str">
            <v>Mezera</v>
          </cell>
          <cell r="U155" t="str">
            <v>value</v>
          </cell>
          <cell r="V155">
            <v>0</v>
          </cell>
        </row>
        <row r="156">
          <cell r="R156">
            <v>78</v>
          </cell>
          <cell r="S156" t="str">
            <v>PBT</v>
          </cell>
          <cell r="T156" t="str">
            <v>M</v>
          </cell>
          <cell r="U156" t="str">
            <v>value</v>
          </cell>
          <cell r="V156">
            <v>0</v>
          </cell>
        </row>
        <row r="157">
          <cell r="R157">
            <v>79</v>
          </cell>
          <cell r="S157" t="str">
            <v xml:space="preserve"> </v>
          </cell>
          <cell r="T157" t="str">
            <v>Mezera</v>
          </cell>
          <cell r="U157" t="str">
            <v>value</v>
          </cell>
          <cell r="V157">
            <v>0</v>
          </cell>
        </row>
        <row r="158">
          <cell r="R158">
            <v>80</v>
          </cell>
          <cell r="S158" t="str">
            <v>Provision for income tax</v>
          </cell>
          <cell r="T158" t="str">
            <v>X</v>
          </cell>
          <cell r="U158" t="str">
            <v>value</v>
          </cell>
          <cell r="V158">
            <v>0</v>
          </cell>
        </row>
        <row r="159">
          <cell r="R159">
            <v>81</v>
          </cell>
          <cell r="S159" t="str">
            <v>Income tax/deferred tax</v>
          </cell>
          <cell r="T159" t="str">
            <v>X</v>
          </cell>
          <cell r="U159" t="str">
            <v>value</v>
          </cell>
          <cell r="V159">
            <v>0</v>
          </cell>
        </row>
        <row r="160">
          <cell r="R160">
            <v>82</v>
          </cell>
          <cell r="S160" t="str">
            <v xml:space="preserve"> </v>
          </cell>
          <cell r="T160" t="str">
            <v>Mezera</v>
          </cell>
          <cell r="U160" t="str">
            <v>value</v>
          </cell>
          <cell r="V160">
            <v>0</v>
          </cell>
        </row>
        <row r="161">
          <cell r="R161">
            <v>83</v>
          </cell>
          <cell r="S161" t="str">
            <v>NET INCOME</v>
          </cell>
          <cell r="T161" t="str">
            <v>M</v>
          </cell>
          <cell r="U161" t="str">
            <v>value</v>
          </cell>
          <cell r="V161">
            <v>0</v>
          </cell>
        </row>
        <row r="162">
          <cell r="R162">
            <v>84</v>
          </cell>
          <cell r="S162" t="str">
            <v xml:space="preserve"> </v>
          </cell>
          <cell r="T162" t="str">
            <v>Mezera</v>
          </cell>
          <cell r="U162">
            <v>0</v>
          </cell>
          <cell r="V162">
            <v>0</v>
          </cell>
        </row>
        <row r="163">
          <cell r="R163">
            <v>85</v>
          </cell>
          <cell r="S163" t="str">
            <v xml:space="preserve"> </v>
          </cell>
          <cell r="T163" t="str">
            <v>Mezera</v>
          </cell>
          <cell r="U163">
            <v>0</v>
          </cell>
          <cell r="V163">
            <v>0</v>
          </cell>
        </row>
        <row r="164">
          <cell r="R164">
            <v>86</v>
          </cell>
          <cell r="S164" t="str">
            <v xml:space="preserve"> </v>
          </cell>
          <cell r="T164" t="str">
            <v>Mezera</v>
          </cell>
          <cell r="U164">
            <v>0</v>
          </cell>
          <cell r="V164">
            <v>0</v>
          </cell>
        </row>
        <row r="165">
          <cell r="R165">
            <v>87</v>
          </cell>
          <cell r="S165" t="str">
            <v xml:space="preserve"> </v>
          </cell>
          <cell r="T165" t="str">
            <v>Mezera</v>
          </cell>
          <cell r="U165">
            <v>0</v>
          </cell>
          <cell r="V165">
            <v>0</v>
          </cell>
        </row>
        <row r="166">
          <cell r="R166">
            <v>88</v>
          </cell>
          <cell r="S166" t="str">
            <v xml:space="preserve"> </v>
          </cell>
          <cell r="T166" t="str">
            <v>Mezera</v>
          </cell>
          <cell r="U166">
            <v>0</v>
          </cell>
          <cell r="V166">
            <v>0</v>
          </cell>
        </row>
        <row r="167">
          <cell r="R167">
            <v>89</v>
          </cell>
          <cell r="S167" t="str">
            <v xml:space="preserve"> </v>
          </cell>
          <cell r="T167" t="str">
            <v>Mezera</v>
          </cell>
          <cell r="U167">
            <v>0</v>
          </cell>
          <cell r="V167">
            <v>0</v>
          </cell>
        </row>
        <row r="168">
          <cell r="R168">
            <v>90</v>
          </cell>
          <cell r="S168" t="str">
            <v>KPI´s per car</v>
          </cell>
          <cell r="T168" t="str">
            <v>Mezera</v>
          </cell>
          <cell r="U168">
            <v>0</v>
          </cell>
          <cell r="V168">
            <v>0</v>
          </cell>
        </row>
        <row r="169">
          <cell r="R169">
            <v>91</v>
          </cell>
          <cell r="S169" t="str">
            <v>units sold</v>
          </cell>
          <cell r="T169" t="str">
            <v>P</v>
          </cell>
          <cell r="U169" t="str">
            <v>unit</v>
          </cell>
          <cell r="V169" t="str">
            <v>D_Usold</v>
          </cell>
        </row>
        <row r="170">
          <cell r="R170">
            <v>92</v>
          </cell>
          <cell r="S170" t="str">
            <v>units bought</v>
          </cell>
          <cell r="T170" t="str">
            <v>P</v>
          </cell>
          <cell r="U170" t="str">
            <v>unit</v>
          </cell>
          <cell r="V170" t="str">
            <v>D_Uboug</v>
          </cell>
        </row>
        <row r="171">
          <cell r="R171">
            <v>93</v>
          </cell>
          <cell r="S171" t="str">
            <v>Average selling price Net - cash</v>
          </cell>
          <cell r="T171" t="str">
            <v>M</v>
          </cell>
          <cell r="U171" t="str">
            <v>value</v>
          </cell>
          <cell r="V171">
            <v>0</v>
          </cell>
        </row>
        <row r="172">
          <cell r="R172">
            <v>94</v>
          </cell>
          <cell r="S172" t="str">
            <v>Average selling price Net - finance</v>
          </cell>
          <cell r="T172" t="str">
            <v>M</v>
          </cell>
          <cell r="U172" t="str">
            <v>value</v>
          </cell>
          <cell r="V172">
            <v>0</v>
          </cell>
        </row>
        <row r="173">
          <cell r="R173">
            <v>95</v>
          </cell>
          <cell r="S173" t="str">
            <v>Gross margin IFRS %</v>
          </cell>
          <cell r="T173" t="str">
            <v>M</v>
          </cell>
          <cell r="U173" t="str">
            <v>%</v>
          </cell>
          <cell r="V173">
            <v>0</v>
          </cell>
        </row>
        <row r="174">
          <cell r="R174">
            <v>96</v>
          </cell>
          <cell r="S174" t="str">
            <v>Gross margin IFRS per car</v>
          </cell>
          <cell r="T174" t="str">
            <v>M</v>
          </cell>
          <cell r="U174" t="str">
            <v>value</v>
          </cell>
          <cell r="V174">
            <v>0</v>
          </cell>
        </row>
        <row r="175">
          <cell r="R175">
            <v>97</v>
          </cell>
          <cell r="S175" t="str">
            <v>Leasing penetration</v>
          </cell>
          <cell r="T175" t="str">
            <v>M</v>
          </cell>
          <cell r="U175" t="str">
            <v>%</v>
          </cell>
          <cell r="V175">
            <v>0</v>
          </cell>
        </row>
        <row r="176">
          <cell r="R176">
            <v>98</v>
          </cell>
          <cell r="S176" t="str">
            <v>Finance Income %</v>
          </cell>
          <cell r="T176" t="str">
            <v>M</v>
          </cell>
          <cell r="U176" t="str">
            <v>%</v>
          </cell>
          <cell r="V176">
            <v>0</v>
          </cell>
        </row>
        <row r="177">
          <cell r="R177">
            <v>99</v>
          </cell>
          <cell r="S177" t="str">
            <v>Finance Income per car</v>
          </cell>
          <cell r="T177" t="str">
            <v>M</v>
          </cell>
          <cell r="U177" t="str">
            <v>value</v>
          </cell>
          <cell r="V177">
            <v>0</v>
          </cell>
        </row>
        <row r="178">
          <cell r="R178">
            <v>100</v>
          </cell>
          <cell r="S178" t="str">
            <v>Upsale Income per car</v>
          </cell>
          <cell r="T178" t="str">
            <v>M</v>
          </cell>
          <cell r="U178" t="str">
            <v>value</v>
          </cell>
          <cell r="V178">
            <v>0</v>
          </cell>
        </row>
        <row r="179">
          <cell r="R179">
            <v>101</v>
          </cell>
          <cell r="S179" t="str">
            <v>Stock holding</v>
          </cell>
          <cell r="T179" t="str">
            <v>P</v>
          </cell>
          <cell r="U179" t="str">
            <v>unit</v>
          </cell>
          <cell r="V179" t="str">
            <v>D_Stock</v>
          </cell>
        </row>
        <row r="180">
          <cell r="R180">
            <v>102</v>
          </cell>
          <cell r="S180" t="str">
            <v xml:space="preserve"> </v>
          </cell>
          <cell r="T180" t="str">
            <v>Mezera</v>
          </cell>
          <cell r="U180">
            <v>0</v>
          </cell>
          <cell r="V180">
            <v>0</v>
          </cell>
        </row>
        <row r="181">
          <cell r="R181">
            <v>103</v>
          </cell>
          <cell r="S181" t="str">
            <v>KPI´s Total</v>
          </cell>
          <cell r="T181" t="str">
            <v>Mezera</v>
          </cell>
          <cell r="U181">
            <v>0</v>
          </cell>
          <cell r="V181">
            <v>0</v>
          </cell>
        </row>
        <row r="182">
          <cell r="R182">
            <v>104</v>
          </cell>
          <cell r="S182" t="str">
            <v>Cash sales</v>
          </cell>
          <cell r="T182" t="str">
            <v>P</v>
          </cell>
          <cell r="U182" t="str">
            <v>value</v>
          </cell>
          <cell r="V182" t="str">
            <v>D_Cash</v>
          </cell>
        </row>
        <row r="183">
          <cell r="R183">
            <v>105</v>
          </cell>
          <cell r="S183" t="str">
            <v>Finance sales</v>
          </cell>
          <cell r="T183" t="str">
            <v>M</v>
          </cell>
          <cell r="U183" t="str">
            <v>value</v>
          </cell>
          <cell r="V183">
            <v>0</v>
          </cell>
        </row>
        <row r="184">
          <cell r="R184">
            <v>106</v>
          </cell>
          <cell r="S184" t="str">
            <v>Total sales</v>
          </cell>
          <cell r="T184" t="str">
            <v>M</v>
          </cell>
          <cell r="U184" t="str">
            <v>value</v>
          </cell>
          <cell r="V184">
            <v>0</v>
          </cell>
        </row>
        <row r="185">
          <cell r="R185">
            <v>107</v>
          </cell>
          <cell r="S185" t="str">
            <v>Total Gross margin</v>
          </cell>
          <cell r="T185" t="str">
            <v>M</v>
          </cell>
          <cell r="U185" t="str">
            <v>value</v>
          </cell>
          <cell r="V185">
            <v>0</v>
          </cell>
        </row>
        <row r="186">
          <cell r="R186">
            <v>108</v>
          </cell>
          <cell r="S186" t="str">
            <v>Total finance units</v>
          </cell>
          <cell r="T186" t="str">
            <v>P</v>
          </cell>
          <cell r="U186" t="str">
            <v>unit</v>
          </cell>
          <cell r="V186" t="str">
            <v>D_Ufin</v>
          </cell>
        </row>
        <row r="187">
          <cell r="R187">
            <v>109</v>
          </cell>
          <cell r="S187" t="str">
            <v>Total lease/credit income</v>
          </cell>
          <cell r="T187" t="str">
            <v>M</v>
          </cell>
          <cell r="U187" t="str">
            <v>value</v>
          </cell>
          <cell r="V187">
            <v>0</v>
          </cell>
        </row>
        <row r="188">
          <cell r="R188">
            <v>110</v>
          </cell>
          <cell r="S188" t="str">
            <v>Total upsale income</v>
          </cell>
          <cell r="T188" t="str">
            <v>M</v>
          </cell>
          <cell r="U188" t="str">
            <v>value</v>
          </cell>
          <cell r="V188">
            <v>0</v>
          </cell>
        </row>
        <row r="189">
          <cell r="R189">
            <v>111</v>
          </cell>
          <cell r="S189" t="str">
            <v>Total income</v>
          </cell>
          <cell r="T189" t="str">
            <v>M</v>
          </cell>
          <cell r="U189" t="str">
            <v>value</v>
          </cell>
          <cell r="V189">
            <v>0</v>
          </cell>
        </row>
        <row r="190">
          <cell r="R190">
            <v>112</v>
          </cell>
          <cell r="S190" t="str">
            <v xml:space="preserve"> </v>
          </cell>
          <cell r="T190" t="str">
            <v>Mezera</v>
          </cell>
          <cell r="U190">
            <v>0</v>
          </cell>
          <cell r="V190">
            <v>0</v>
          </cell>
        </row>
        <row r="191">
          <cell r="R191">
            <v>113</v>
          </cell>
          <cell r="S191" t="str">
            <v>EMPLOYEES</v>
          </cell>
          <cell r="T191" t="str">
            <v>Mezera</v>
          </cell>
          <cell r="U191">
            <v>0</v>
          </cell>
          <cell r="V191">
            <v>0</v>
          </cell>
        </row>
        <row r="192">
          <cell r="R192">
            <v>114</v>
          </cell>
          <cell r="S192" t="str">
            <v>Average number of employees</v>
          </cell>
          <cell r="T192" t="str">
            <v>P</v>
          </cell>
          <cell r="U192" t="str">
            <v>unit</v>
          </cell>
          <cell r="V192" t="str">
            <v>D_Head</v>
          </cell>
        </row>
        <row r="193">
          <cell r="R193">
            <v>115</v>
          </cell>
          <cell r="S193" t="str">
            <v>Total Personnel Costs</v>
          </cell>
          <cell r="T193" t="str">
            <v>M</v>
          </cell>
          <cell r="U193" t="str">
            <v>value</v>
          </cell>
          <cell r="V193">
            <v>0</v>
          </cell>
        </row>
        <row r="194">
          <cell r="R194">
            <v>116</v>
          </cell>
          <cell r="S194" t="str">
            <v>Average Annual salary</v>
          </cell>
          <cell r="T194" t="str">
            <v>M</v>
          </cell>
          <cell r="U194" t="str">
            <v>value</v>
          </cell>
          <cell r="V194">
            <v>0</v>
          </cell>
        </row>
        <row r="195">
          <cell r="R195">
            <v>117</v>
          </cell>
          <cell r="S195" t="str">
            <v>Revenue per emploee</v>
          </cell>
          <cell r="T195" t="str">
            <v>M</v>
          </cell>
          <cell r="U195" t="str">
            <v>value</v>
          </cell>
          <cell r="V195">
            <v>0</v>
          </cell>
        </row>
        <row r="196">
          <cell r="R196">
            <v>118</v>
          </cell>
          <cell r="S196" t="str">
            <v>GM per emploee</v>
          </cell>
          <cell r="T196" t="str">
            <v>M</v>
          </cell>
          <cell r="U196" t="str">
            <v>value</v>
          </cell>
          <cell r="V196">
            <v>0</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BS"/>
      <sheetName val="CF"/>
      <sheetName val="Tickmarks"/>
      <sheetName val="Languages"/>
      <sheetName val="P&amp;L"/>
      <sheetName val="Data Entry"/>
      <sheetName val="Trial balance-previous period"/>
      <sheetName val="Trial balance-current period"/>
    </sheetNames>
    <sheetDataSet>
      <sheetData sheetId="0">
        <row r="27">
          <cell r="G27">
            <v>3</v>
          </cell>
        </row>
      </sheetData>
      <sheetData sheetId="1" refreshError="1"/>
      <sheetData sheetId="2" refreshError="1"/>
      <sheetData sheetId="3" refreshError="1"/>
      <sheetData sheetId="4">
        <row r="9">
          <cell r="A9">
            <v>1</v>
          </cell>
          <cell r="B9" t="str">
            <v>TOTAL  ASSETS</v>
          </cell>
          <cell r="C9" t="str">
            <v>AKTIVA CELKEM</v>
          </cell>
          <cell r="D9" t="str">
            <v>TOTAAL  ACTIVA</v>
          </cell>
          <cell r="E9" t="str">
            <v>AKTIVA GESAMT</v>
          </cell>
        </row>
        <row r="10">
          <cell r="A10">
            <v>2</v>
          </cell>
          <cell r="B10" t="str">
            <v>Amounts receivable for subscribed capital</v>
          </cell>
          <cell r="C10" t="str">
            <v>Pohledávky za upsaný základní kapitál</v>
          </cell>
          <cell r="D10" t="str">
            <v>Vol te storten op geplaatst kapitaal</v>
          </cell>
          <cell r="E10" t="str">
            <v>Ausstehende Einlagen</v>
          </cell>
        </row>
        <row r="11">
          <cell r="A11">
            <v>3</v>
          </cell>
          <cell r="B11" t="str">
            <v>Fixed assets</v>
          </cell>
          <cell r="C11" t="str">
            <v>Stálá aktiva</v>
          </cell>
          <cell r="D11" t="str">
            <v>Vaste activa</v>
          </cell>
          <cell r="E11" t="str">
            <v>Anlagevermögen</v>
          </cell>
        </row>
        <row r="12">
          <cell r="A12">
            <v>4</v>
          </cell>
          <cell r="B12" t="str">
            <v>Intangible fixed assets</v>
          </cell>
          <cell r="C12" t="str">
            <v>Dlouhodobý nehmotný majetek</v>
          </cell>
          <cell r="D12" t="str">
            <v>Immateriele vaste activa</v>
          </cell>
          <cell r="E12" t="str">
            <v>Immaterielles Anlagevermögen</v>
          </cell>
        </row>
        <row r="13">
          <cell r="A13">
            <v>5</v>
          </cell>
          <cell r="B13" t="str">
            <v>Establishment costs</v>
          </cell>
          <cell r="C13" t="str">
            <v>Zřizovací výdaje</v>
          </cell>
          <cell r="D13" t="str">
            <v>Incorporatiekosten</v>
          </cell>
          <cell r="E13" t="str">
            <v>Gründungsaufwendungen</v>
          </cell>
        </row>
        <row r="14">
          <cell r="A14">
            <v>6</v>
          </cell>
          <cell r="B14" t="str">
            <v>Research and development</v>
          </cell>
          <cell r="C14" t="str">
            <v>Nehmotné výsledky výzkumu a vývoje</v>
          </cell>
          <cell r="D14" t="str">
            <v>Kosten van onderzoek en ontwikkeling</v>
          </cell>
          <cell r="E14" t="str">
            <v>Immat. Ergebnisse aus Forschung und ähnlicher Tätigkeit</v>
          </cell>
        </row>
        <row r="15">
          <cell r="A15">
            <v>7</v>
          </cell>
          <cell r="B15" t="str">
            <v>Software</v>
          </cell>
          <cell r="C15" t="str">
            <v>Software</v>
          </cell>
          <cell r="D15" t="str">
            <v>Software</v>
          </cell>
          <cell r="E15" t="str">
            <v>Software</v>
          </cell>
        </row>
        <row r="16">
          <cell r="A16">
            <v>8</v>
          </cell>
          <cell r="B16" t="str">
            <v>Valuable rights (patents, licences, know-how)</v>
          </cell>
          <cell r="C16" t="str">
            <v>Ocenitelná práva</v>
          </cell>
          <cell r="D16" t="str">
            <v>Waardeerbare rechten (licensies, patenten, merken  en vergelijkbare rechten)</v>
          </cell>
          <cell r="E16" t="str">
            <v>Entgeltlich erworbene Rechte</v>
          </cell>
        </row>
        <row r="17">
          <cell r="A17">
            <v>9</v>
          </cell>
          <cell r="B17" t="str">
            <v>Goodwill</v>
          </cell>
          <cell r="C17" t="str">
            <v>Goodwill</v>
          </cell>
          <cell r="D17" t="str">
            <v>Goodwill</v>
          </cell>
          <cell r="E17" t="str">
            <v>Goodwill</v>
          </cell>
        </row>
        <row r="18">
          <cell r="A18">
            <v>10</v>
          </cell>
          <cell r="B18" t="str">
            <v>Other intangible fixed assets</v>
          </cell>
          <cell r="C18" t="str">
            <v>Jiný dlouhodobý nehmotný majetek</v>
          </cell>
          <cell r="D18" t="str">
            <v>Overige immateriele vaste activa</v>
          </cell>
          <cell r="E18" t="str">
            <v>Sonstiges immaterielles Anlagevermögen</v>
          </cell>
        </row>
        <row r="19">
          <cell r="A19">
            <v>11</v>
          </cell>
          <cell r="B19" t="str">
            <v>Intangible fixed assets not-in-use</v>
          </cell>
          <cell r="C19" t="str">
            <v>Nedokončený dlouhodobý nehmotný majetek</v>
          </cell>
          <cell r="D19" t="str">
            <v>Immateriele vaste activa in uitvoering</v>
          </cell>
          <cell r="E19" t="str">
            <v>Unfertige immaterielle Investitionen</v>
          </cell>
        </row>
        <row r="20">
          <cell r="A20">
            <v>12</v>
          </cell>
          <cell r="B20" t="str">
            <v>Prepayments for intangible fixed assets</v>
          </cell>
          <cell r="C20" t="str">
            <v>Poskytnuté zálohy na dlouhodobý nehmotný majetek</v>
          </cell>
          <cell r="D20" t="str">
            <v>Vooruitbetalingen op immateriele vaste activa</v>
          </cell>
          <cell r="E20" t="str">
            <v>Geleistete Anzahlungen auf immat. Anlagevermögen</v>
          </cell>
        </row>
        <row r="21">
          <cell r="A21">
            <v>13</v>
          </cell>
          <cell r="B21" t="str">
            <v>Tangible fixed assets</v>
          </cell>
          <cell r="C21" t="str">
            <v>Dlouhodobý hmotný majetek</v>
          </cell>
          <cell r="D21" t="str">
            <v>Materiele vaste activa</v>
          </cell>
          <cell r="E21" t="str">
            <v>Sachanlagevermögen</v>
          </cell>
        </row>
        <row r="22">
          <cell r="A22">
            <v>14</v>
          </cell>
          <cell r="B22" t="str">
            <v>Land</v>
          </cell>
          <cell r="C22" t="str">
            <v>Pozemky</v>
          </cell>
          <cell r="D22" t="str">
            <v>Land</v>
          </cell>
          <cell r="E22" t="str">
            <v>Grundstücke und Boden</v>
          </cell>
        </row>
        <row r="23">
          <cell r="A23">
            <v>15</v>
          </cell>
          <cell r="B23" t="str">
            <v>Buildings, halls and structures</v>
          </cell>
          <cell r="C23" t="str">
            <v>Stavby</v>
          </cell>
          <cell r="D23" t="str">
            <v>Gebouwen, hallen en bouwwerken</v>
          </cell>
          <cell r="E23" t="str">
            <v>Gebäude, Bauten und Grundstückeinrichtungen</v>
          </cell>
        </row>
        <row r="24">
          <cell r="A24">
            <v>16</v>
          </cell>
          <cell r="B24" t="str">
            <v>Machinery, tools &amp; equipment, vehicles and fixtures</v>
          </cell>
          <cell r="C24" t="str">
            <v>Samostatné movité věci a soubory movitých věcí</v>
          </cell>
          <cell r="D24" t="str">
            <v>Machines, installaties, transportmiddelen en inrichting</v>
          </cell>
          <cell r="E24" t="str">
            <v>Maschinelle Anlagen, Einrichtungen, Fuhrpark</v>
          </cell>
        </row>
        <row r="25">
          <cell r="A25">
            <v>17</v>
          </cell>
          <cell r="B25" t="str">
            <v>Perennial crops</v>
          </cell>
          <cell r="C25" t="str">
            <v>Pěstitelské celky trvalých porostů</v>
          </cell>
          <cell r="D25" t="str">
            <v>Gewassen met een levensduur langer dan één jaar</v>
          </cell>
          <cell r="E25" t="str">
            <v>Außenanlagen</v>
          </cell>
        </row>
        <row r="26">
          <cell r="A26">
            <v>18</v>
          </cell>
          <cell r="B26" t="str">
            <v>Livestock</v>
          </cell>
          <cell r="C26" t="str">
            <v>Dospělá zvířata a jejich skupiny</v>
          </cell>
          <cell r="D26" t="str">
            <v>Levende have en vee</v>
          </cell>
          <cell r="E26" t="str">
            <v>Viehbestand und Zuchttiere</v>
          </cell>
        </row>
        <row r="27">
          <cell r="A27">
            <v>19</v>
          </cell>
          <cell r="B27" t="str">
            <v>Other tangible fixed assets</v>
          </cell>
          <cell r="C27" t="str">
            <v>Jiný dlouhodobý hmotný majetek</v>
          </cell>
          <cell r="D27" t="str">
            <v>Overige materiele vaste activa</v>
          </cell>
          <cell r="E27" t="str">
            <v>Sonstiges materielles Anlagevermögen</v>
          </cell>
        </row>
        <row r="28">
          <cell r="A28">
            <v>20</v>
          </cell>
          <cell r="B28" t="str">
            <v>Tangible fixed assets not-in-use</v>
          </cell>
          <cell r="C28" t="str">
            <v>Nedokončený dlouhodobý hmotný majetek</v>
          </cell>
          <cell r="D28" t="str">
            <v>Materiele vaste activa in uitvoering</v>
          </cell>
          <cell r="E28" t="str">
            <v>Unfertige materielle Investitionen</v>
          </cell>
        </row>
        <row r="29">
          <cell r="A29">
            <v>21</v>
          </cell>
          <cell r="B29" t="str">
            <v>Prepayments for tangible fixed assets</v>
          </cell>
          <cell r="C29" t="str">
            <v>Poskytnuté zálohy na dlouhodobý hmotný majetek</v>
          </cell>
          <cell r="D29" t="str">
            <v>Vooruitbetalingen op materiele vaste activa</v>
          </cell>
          <cell r="E29" t="str">
            <v>Geleistete Anzahlungen auf mat. Anlagevermögen</v>
          </cell>
        </row>
        <row r="30">
          <cell r="A30">
            <v>22</v>
          </cell>
          <cell r="B30" t="str">
            <v>Adjustments to acquired assets (goodwill)</v>
          </cell>
          <cell r="C30" t="str">
            <v>Oceňovací rozdíl k nabytému majetku</v>
          </cell>
          <cell r="D30" t="str">
            <v>Aanpassingen van activa</v>
          </cell>
          <cell r="E30" t="str">
            <v>Wertberichtigungen</v>
          </cell>
        </row>
        <row r="31">
          <cell r="A31">
            <v>23</v>
          </cell>
          <cell r="B31" t="str">
            <v>Financial investments</v>
          </cell>
          <cell r="C31" t="str">
            <v>Dlouhodobý finanční majetek</v>
          </cell>
          <cell r="D31" t="str">
            <v>Financiele vaste activa</v>
          </cell>
          <cell r="E31" t="str">
            <v>Finanzanlagen</v>
          </cell>
        </row>
        <row r="32">
          <cell r="A32">
            <v>24</v>
          </cell>
          <cell r="B32" t="str">
            <v xml:space="preserve">Shares and ownership interests in subsidiaries </v>
          </cell>
          <cell r="C32" t="str">
            <v>Podíly v ovládaných a řízených osobách</v>
          </cell>
          <cell r="D32" t="str">
            <v>Deelnemingen in ondernemingen met controlerende invloed</v>
          </cell>
          <cell r="E32" t="str">
            <v>Wertpapiere auf Beteiligungen und Einlagen in Untern. mit entscheid. Einfluß</v>
          </cell>
        </row>
        <row r="33">
          <cell r="A33">
            <v>25</v>
          </cell>
          <cell r="B33" t="str">
            <v xml:space="preserve">Shares and ownership interests in associates </v>
          </cell>
          <cell r="C33" t="str">
            <v>Podíly v účetních jednotkách pod podstatným vlivem</v>
          </cell>
          <cell r="D33" t="str">
            <v>Deelnemingen in ondernemingen met substantiele invloed</v>
          </cell>
          <cell r="E33" t="str">
            <v>Wertpapiere auf Beteiligungen und Einlagen in Untern. mit wesentl. Einfluß</v>
          </cell>
        </row>
        <row r="34">
          <cell r="A34">
            <v>26</v>
          </cell>
          <cell r="B34" t="str">
            <v>Other securities and ownership interests</v>
          </cell>
          <cell r="C34" t="str">
            <v>Ostatní dlouhodobé cenné papíry a podíly</v>
          </cell>
          <cell r="D34" t="str">
            <v>Effecten en belangen</v>
          </cell>
          <cell r="E34" t="str">
            <v>Sonstige Investitionswertpapiere und Einlagen</v>
          </cell>
        </row>
        <row r="35">
          <cell r="A35">
            <v>27</v>
          </cell>
          <cell r="B35" t="str">
            <v>Intercompany loans</v>
          </cell>
          <cell r="C35" t="str">
            <v>Půjčky a úvěry - ovládající a řídící osoba, podstatný vliv</v>
          </cell>
          <cell r="D35" t="str">
            <v>Verstrekte intercompany-leningen</v>
          </cell>
          <cell r="E35" t="str">
            <v>Darlehen an Unternehmen (in der Gruppe)</v>
          </cell>
        </row>
        <row r="36">
          <cell r="A36">
            <v>28</v>
          </cell>
          <cell r="B36" t="str">
            <v>Loans to subsidiaries and associates</v>
          </cell>
          <cell r="C36" t="str">
            <v>Jiný dlouhodobý finanční majetek</v>
          </cell>
          <cell r="D36" t="str">
            <v>Overige financiele vaste activa</v>
          </cell>
          <cell r="E36" t="str">
            <v>Sonstige Finanzanlagen</v>
          </cell>
        </row>
        <row r="37">
          <cell r="A37">
            <v>29</v>
          </cell>
          <cell r="B37" t="str">
            <v>Financial investments not-in-use</v>
          </cell>
          <cell r="C37" t="str">
            <v>Pořizovaný dlouhodobý finanční majetek</v>
          </cell>
        </row>
        <row r="38">
          <cell r="A38">
            <v>30</v>
          </cell>
          <cell r="B38" t="str">
            <v xml:space="preserve">Prepayments for financial investments </v>
          </cell>
          <cell r="C38" t="str">
            <v>Poskytnuté zálohy na dlouhodobý finanční majetek</v>
          </cell>
        </row>
        <row r="39">
          <cell r="A39">
            <v>31</v>
          </cell>
          <cell r="B39" t="str">
            <v>Current Assets</v>
          </cell>
          <cell r="C39" t="str">
            <v>Oběžná aktiva</v>
          </cell>
          <cell r="D39" t="str">
            <v>Vlottende activa</v>
          </cell>
          <cell r="E39" t="str">
            <v>Umlaufvermögen</v>
          </cell>
        </row>
        <row r="40">
          <cell r="A40">
            <v>32</v>
          </cell>
          <cell r="B40" t="str">
            <v>Stocks</v>
          </cell>
          <cell r="C40" t="str">
            <v>Zásoby</v>
          </cell>
          <cell r="D40" t="str">
            <v>Voorraden</v>
          </cell>
          <cell r="E40" t="str">
            <v>Vorräte</v>
          </cell>
        </row>
        <row r="41">
          <cell r="A41">
            <v>33</v>
          </cell>
          <cell r="B41" t="str">
            <v>Materials</v>
          </cell>
          <cell r="C41" t="str">
            <v>Materiál</v>
          </cell>
          <cell r="D41" t="str">
            <v>Materialen</v>
          </cell>
          <cell r="E41" t="str">
            <v>Roh-, Hilfs- und Betriebsstoffe</v>
          </cell>
        </row>
        <row r="42">
          <cell r="A42">
            <v>34</v>
          </cell>
          <cell r="B42" t="str">
            <v xml:space="preserve">Work-in-progress and semi-finished products </v>
          </cell>
          <cell r="C42" t="str">
            <v>Nedokončená výroba a polotovary</v>
          </cell>
          <cell r="D42" t="str">
            <v>Onderhanden werk en halffabrikaten</v>
          </cell>
          <cell r="E42" t="str">
            <v>Unfertige Produkte und Halbfertigerzeugnisse</v>
          </cell>
        </row>
        <row r="43">
          <cell r="A43">
            <v>35</v>
          </cell>
          <cell r="B43" t="str">
            <v>Finished products</v>
          </cell>
          <cell r="C43" t="str">
            <v>Výrobky</v>
          </cell>
          <cell r="D43" t="str">
            <v>Gereed product</v>
          </cell>
          <cell r="E43" t="str">
            <v>Fertige Erzeugnisse</v>
          </cell>
        </row>
        <row r="44">
          <cell r="A44">
            <v>36</v>
          </cell>
          <cell r="B44" t="str">
            <v>Livestock</v>
          </cell>
          <cell r="C44" t="str">
            <v>Mladá a ostatní zvířata a jejich skupiny</v>
          </cell>
          <cell r="D44" t="str">
            <v>Dieren</v>
          </cell>
          <cell r="E44" t="str">
            <v>Tiere</v>
          </cell>
        </row>
        <row r="45">
          <cell r="A45">
            <v>37</v>
          </cell>
          <cell r="B45" t="str">
            <v>Purchased goods for resale</v>
          </cell>
          <cell r="C45" t="str">
            <v>Zboží</v>
          </cell>
          <cell r="D45" t="str">
            <v>Handelsgoederen</v>
          </cell>
          <cell r="E45" t="str">
            <v>Handelsware</v>
          </cell>
        </row>
        <row r="46">
          <cell r="A46">
            <v>38</v>
          </cell>
          <cell r="B46" t="str">
            <v>Advance payments for stocks</v>
          </cell>
          <cell r="C46" t="str">
            <v>Poskytnuté zálohy na zásoby</v>
          </cell>
          <cell r="D46" t="str">
            <v>Vooruitbetalingen op voorraden</v>
          </cell>
          <cell r="E46" t="str">
            <v>Geleistete Anzahlungen auf Vorräte</v>
          </cell>
        </row>
        <row r="47">
          <cell r="A47">
            <v>39</v>
          </cell>
          <cell r="B47" t="str">
            <v>Long-term debtors</v>
          </cell>
          <cell r="C47" t="str">
            <v>Dlouhodobé pohledávky</v>
          </cell>
          <cell r="D47" t="str">
            <v>Langlopende vorderingen</v>
          </cell>
          <cell r="E47" t="str">
            <v>Langfristige Forderungen</v>
          </cell>
        </row>
        <row r="48">
          <cell r="A48">
            <v>40</v>
          </cell>
          <cell r="B48" t="str">
            <v>Trade debtors</v>
          </cell>
          <cell r="C48" t="str">
            <v>Pohledávky z obchodních vztahů</v>
          </cell>
          <cell r="D48" t="str">
            <v>Handelsdebiteuren</v>
          </cell>
          <cell r="E48" t="str">
            <v>Forderungen aus Lieferungen und Leistungen</v>
          </cell>
        </row>
        <row r="49">
          <cell r="A49">
            <v>41</v>
          </cell>
          <cell r="B49" t="str">
            <v>Receivables from group companies with majority control</v>
          </cell>
          <cell r="C49" t="str">
            <v>Pohledávky - ovládající a řídící osoba</v>
          </cell>
          <cell r="D49" t="str">
            <v>Vorderingen op participanten en deelnemingen</v>
          </cell>
          <cell r="E49" t="str">
            <v>Forderungen an verbundene Untern. und Gesellschafter</v>
          </cell>
        </row>
        <row r="50">
          <cell r="A50">
            <v>42</v>
          </cell>
          <cell r="B50" t="str">
            <v>Receivables from group companies with control of 20% - 50%</v>
          </cell>
          <cell r="C50" t="str">
            <v>Pohledávky - podstatný vliv</v>
          </cell>
          <cell r="D50" t="str">
            <v>Vorderingen op ondernemingen met controlerende invloed</v>
          </cell>
          <cell r="E50" t="str">
            <v>Forderungen an Unternehmen mit entsch. Einfluß</v>
          </cell>
        </row>
        <row r="51">
          <cell r="A51">
            <v>43</v>
          </cell>
          <cell r="B51" t="str">
            <v>Receivables from partners, co-operative members and participants in association</v>
          </cell>
          <cell r="C51" t="str">
            <v>Pohledávky za společníky, členy družstva a za účastníky sdružení</v>
          </cell>
          <cell r="D51" t="str">
            <v>Vorderingen op ondernemingen met substantiele invloed</v>
          </cell>
          <cell r="E51" t="str">
            <v>Forderungen an Unternehmen mit wesent. Einfluß</v>
          </cell>
        </row>
        <row r="52">
          <cell r="A52">
            <v>44</v>
          </cell>
          <cell r="B52" t="str">
            <v>Estimated assets</v>
          </cell>
          <cell r="C52" t="str">
            <v>Dohadné účty aktivní</v>
          </cell>
          <cell r="D52" t="str">
            <v>Ingeschatte overlopende activa</v>
          </cell>
          <cell r="E52" t="str">
            <v>Geschätzte Aktivposten</v>
          </cell>
        </row>
        <row r="53">
          <cell r="A53">
            <v>45</v>
          </cell>
          <cell r="B53" t="str">
            <v>Other debtors</v>
          </cell>
          <cell r="C53" t="str">
            <v>Jiné pohledávky</v>
          </cell>
          <cell r="D53" t="str">
            <v>Overige vorderingen</v>
          </cell>
          <cell r="E53" t="str">
            <v>Sonstige Forderungen</v>
          </cell>
        </row>
        <row r="54">
          <cell r="A54">
            <v>46</v>
          </cell>
          <cell r="B54" t="str">
            <v>Deferred tax receivable</v>
          </cell>
          <cell r="C54" t="str">
            <v>Odložená daňová pohledávka</v>
          </cell>
          <cell r="D54" t="str">
            <v>Vorderingen inzake latente belastingen</v>
          </cell>
          <cell r="E54" t="str">
            <v>Aktive latente Steuern</v>
          </cell>
        </row>
        <row r="55">
          <cell r="A55">
            <v>47</v>
          </cell>
          <cell r="B55" t="str">
            <v>Short-term debtors</v>
          </cell>
          <cell r="C55" t="str">
            <v>Krátkodobé pohledávky</v>
          </cell>
          <cell r="D55" t="str">
            <v>Kortlopende vorderingen</v>
          </cell>
          <cell r="E55" t="str">
            <v>Kurzfristige Forderungen</v>
          </cell>
        </row>
        <row r="56">
          <cell r="A56">
            <v>48</v>
          </cell>
          <cell r="B56" t="str">
            <v>Trade debtors</v>
          </cell>
          <cell r="C56" t="str">
            <v>Pohledávky z obchodních vztahů</v>
          </cell>
          <cell r="D56" t="str">
            <v>Handelsdebiteuren</v>
          </cell>
          <cell r="E56" t="str">
            <v>Forderungen aus Lieferungen und Leistungen</v>
          </cell>
        </row>
        <row r="57">
          <cell r="A57">
            <v>49</v>
          </cell>
          <cell r="B57" t="str">
            <v>Receivables from group companies with majority control</v>
          </cell>
          <cell r="C57" t="str">
            <v>Pohledávky - ovládající a řídící osoba</v>
          </cell>
          <cell r="D57" t="str">
            <v>Vorderingen op participanten en deelnemingen</v>
          </cell>
          <cell r="E57" t="str">
            <v>Forderungen an verbundene Untern. und Gesellschafter</v>
          </cell>
        </row>
        <row r="58">
          <cell r="A58">
            <v>50</v>
          </cell>
          <cell r="B58" t="str">
            <v>Receivables from group companies with control of 20% - 50%</v>
          </cell>
          <cell r="C58" t="str">
            <v>Pohledávky - podstatný vliv</v>
          </cell>
          <cell r="D58" t="str">
            <v>Vorderingen op ondernemingen met controlerende invloed</v>
          </cell>
          <cell r="E58" t="str">
            <v>Forderungen an Unternehmen mit entsch. Einfluß</v>
          </cell>
        </row>
        <row r="59">
          <cell r="A59">
            <v>51</v>
          </cell>
          <cell r="B59" t="str">
            <v>Receivables from partners, co-operative members and participants in association</v>
          </cell>
          <cell r="C59" t="str">
            <v>Pohledávky za společníky, členy družstva a za účastníky sdružení</v>
          </cell>
          <cell r="D59" t="str">
            <v>Vorderingen op ondernemingen met substantiele invloed</v>
          </cell>
          <cell r="E59" t="str">
            <v>Forderungen an Unternehmen mit wesent. Einfluß</v>
          </cell>
        </row>
        <row r="60">
          <cell r="A60">
            <v>52</v>
          </cell>
          <cell r="B60" t="str">
            <v>Social security</v>
          </cell>
          <cell r="C60" t="str">
            <v>Sociální zabezpečení a zdravotní pojištění</v>
          </cell>
          <cell r="D60" t="str">
            <v>Vorderingen inzake sociale verzekeringen</v>
          </cell>
          <cell r="E60" t="str">
            <v>Sozialversicherung</v>
          </cell>
        </row>
        <row r="61">
          <cell r="A61">
            <v>53</v>
          </cell>
          <cell r="B61" t="str">
            <v>Taxes receivable</v>
          </cell>
          <cell r="C61" t="str">
            <v xml:space="preserve">Stát - daňové pohledávky </v>
          </cell>
          <cell r="D61" t="str">
            <v>Vorderingen inzake belastingen</v>
          </cell>
          <cell r="E61" t="str">
            <v>Steuerforderungen</v>
          </cell>
        </row>
        <row r="62">
          <cell r="A62">
            <v>54</v>
          </cell>
          <cell r="B62" t="str">
            <v>Short-term advances granted</v>
          </cell>
          <cell r="C62" t="str">
            <v>Krátkodobé poskytnuté zálohy</v>
          </cell>
        </row>
        <row r="63">
          <cell r="A63">
            <v>55</v>
          </cell>
          <cell r="B63" t="str">
            <v>Estimated assets</v>
          </cell>
          <cell r="C63" t="str">
            <v>Dohadné účty aktivní</v>
          </cell>
          <cell r="D63" t="str">
            <v>Ingeschatte overlopende activa</v>
          </cell>
          <cell r="E63" t="str">
            <v>Geschätzte Aktivposten</v>
          </cell>
        </row>
        <row r="64">
          <cell r="A64">
            <v>56</v>
          </cell>
          <cell r="B64" t="str">
            <v>Other debtors</v>
          </cell>
          <cell r="C64" t="str">
            <v>Jiné pohledávky</v>
          </cell>
          <cell r="D64" t="str">
            <v>Overige vorderingen</v>
          </cell>
          <cell r="E64" t="str">
            <v>Sonstige Forderungen</v>
          </cell>
        </row>
        <row r="65">
          <cell r="A65">
            <v>57</v>
          </cell>
          <cell r="B65" t="str">
            <v>Short-term financial assets</v>
          </cell>
          <cell r="C65" t="str">
            <v>Krátkodobý finanční majetek</v>
          </cell>
          <cell r="D65" t="str">
            <v>Liquide middelen</v>
          </cell>
          <cell r="E65" t="str">
            <v>Finanzvermögen</v>
          </cell>
        </row>
        <row r="66">
          <cell r="A66">
            <v>58</v>
          </cell>
          <cell r="B66" t="str">
            <v>Cash in hand</v>
          </cell>
          <cell r="C66" t="str">
            <v>Peníze</v>
          </cell>
          <cell r="D66" t="str">
            <v>Kas</v>
          </cell>
          <cell r="E66" t="str">
            <v>Geld</v>
          </cell>
        </row>
        <row r="67">
          <cell r="A67">
            <v>59</v>
          </cell>
          <cell r="B67" t="str">
            <v xml:space="preserve">Cash at bank </v>
          </cell>
          <cell r="C67" t="str">
            <v>Účty v bankách</v>
          </cell>
          <cell r="D67" t="str">
            <v>Bank</v>
          </cell>
          <cell r="E67" t="str">
            <v>Bankkonten</v>
          </cell>
        </row>
        <row r="68">
          <cell r="A68">
            <v>60</v>
          </cell>
          <cell r="B68" t="str">
            <v>Short-term investments</v>
          </cell>
          <cell r="C68" t="str">
            <v>Krátkodobé cenné papíry a podíly</v>
          </cell>
          <cell r="D68" t="str">
            <v>Kortlopende financiele activa</v>
          </cell>
          <cell r="E68" t="str">
            <v>Kurzfristiges Finanzvermögen</v>
          </cell>
        </row>
        <row r="69">
          <cell r="A69">
            <v>61</v>
          </cell>
          <cell r="B69" t="str">
            <v>Short-term investments not in use</v>
          </cell>
          <cell r="C69" t="str">
            <v>Pořizovaný krátkodobý finanční majetek</v>
          </cell>
        </row>
        <row r="70">
          <cell r="A70">
            <v>62</v>
          </cell>
          <cell r="B70" t="str">
            <v>Accrued assets and deferred liabilities</v>
          </cell>
          <cell r="C70" t="str">
            <v>Časové rozlišení</v>
          </cell>
          <cell r="D70" t="str">
            <v>Overige activa (tidelijke rekeningen)</v>
          </cell>
          <cell r="E70" t="str">
            <v>Sonstige Aktiva - Übergangsaktivkonten</v>
          </cell>
        </row>
        <row r="71">
          <cell r="A71">
            <v>63</v>
          </cell>
          <cell r="B71" t="str">
            <v>Deferred expenses</v>
          </cell>
          <cell r="C71" t="str">
            <v>Náklady příštích období</v>
          </cell>
          <cell r="D71" t="str">
            <v>Vooruitbetaalde kosten</v>
          </cell>
          <cell r="E71" t="str">
            <v>Aufwendungen künftiger Perioden</v>
          </cell>
        </row>
        <row r="72">
          <cell r="A72">
            <v>64</v>
          </cell>
          <cell r="B72" t="str">
            <v>Complex deferred expenses</v>
          </cell>
          <cell r="C72" t="str">
            <v>Komplexní náklady příštích období</v>
          </cell>
          <cell r="D72" t="str">
            <v>Komplex vooruitbetaalde kosten</v>
          </cell>
          <cell r="E72" t="str">
            <v>Komplex aufwendungen künftiger Perioden</v>
          </cell>
        </row>
        <row r="73">
          <cell r="A73">
            <v>65</v>
          </cell>
          <cell r="B73" t="str">
            <v>Accrued income</v>
          </cell>
          <cell r="C73" t="str">
            <v>Příjmy příštích období</v>
          </cell>
          <cell r="D73" t="str">
            <v>Nog te ontvangen kosten</v>
          </cell>
          <cell r="E73" t="str">
            <v>Einnahmen künftiger Perioden</v>
          </cell>
        </row>
        <row r="75">
          <cell r="A75">
            <v>66</v>
          </cell>
          <cell r="B75" t="str">
            <v>TOTAL LIABILITIES</v>
          </cell>
          <cell r="C75" t="str">
            <v>PASIVA CELKEM</v>
          </cell>
          <cell r="D75" t="str">
            <v>TOTAAL PASSIVA</v>
          </cell>
          <cell r="E75" t="str">
            <v>PASSIVA GESAMT</v>
          </cell>
        </row>
        <row r="76">
          <cell r="A76">
            <v>67</v>
          </cell>
          <cell r="B76" t="str">
            <v>Equity</v>
          </cell>
          <cell r="C76" t="str">
            <v>Vlastní kapitál</v>
          </cell>
          <cell r="D76" t="str">
            <v>Eigen vermogen</v>
          </cell>
          <cell r="E76" t="str">
            <v>Eigenkapital</v>
          </cell>
        </row>
        <row r="77">
          <cell r="A77">
            <v>68</v>
          </cell>
          <cell r="B77" t="str">
            <v>Registered capital</v>
          </cell>
          <cell r="C77" t="str">
            <v>Základní kapitál</v>
          </cell>
          <cell r="D77" t="str">
            <v>Geregistreerd kapitaal</v>
          </cell>
          <cell r="E77" t="str">
            <v>Grundkapital</v>
          </cell>
        </row>
        <row r="78">
          <cell r="A78">
            <v>69</v>
          </cell>
          <cell r="B78" t="str">
            <v>Registered capital</v>
          </cell>
          <cell r="C78" t="str">
            <v>Základní kapitál</v>
          </cell>
          <cell r="D78" t="str">
            <v>Geregistreerd kapitaal</v>
          </cell>
          <cell r="E78" t="str">
            <v>Grundkapital</v>
          </cell>
        </row>
        <row r="79">
          <cell r="A79">
            <v>70</v>
          </cell>
          <cell r="B79" t="str">
            <v>Reacquired shares</v>
          </cell>
          <cell r="C79" t="str">
            <v>Vlastní akcie a vlastní obchodní podíly</v>
          </cell>
          <cell r="D79" t="str">
            <v>Eigen aandelen</v>
          </cell>
          <cell r="E79" t="str">
            <v>Eigene Aktien</v>
          </cell>
        </row>
        <row r="80">
          <cell r="A80">
            <v>71</v>
          </cell>
          <cell r="B80" t="str">
            <v>Changes of registered capital</v>
          </cell>
          <cell r="C80" t="str">
            <v>Změny základního kapitálu</v>
          </cell>
        </row>
        <row r="81">
          <cell r="A81">
            <v>72</v>
          </cell>
          <cell r="B81" t="str">
            <v>Capital Funds</v>
          </cell>
          <cell r="C81" t="str">
            <v>Kapitálové fondy</v>
          </cell>
          <cell r="D81" t="str">
            <v>Kapitaalfondsen</v>
          </cell>
          <cell r="E81" t="str">
            <v>Kapitalrücklagen</v>
          </cell>
        </row>
        <row r="82">
          <cell r="A82">
            <v>73</v>
          </cell>
          <cell r="B82" t="str">
            <v>Share premium</v>
          </cell>
          <cell r="C82" t="str">
            <v>Emisní ážio</v>
          </cell>
          <cell r="D82" t="str">
            <v>Agio</v>
          </cell>
          <cell r="E82" t="str">
            <v>Emissionsagio</v>
          </cell>
        </row>
        <row r="83">
          <cell r="A83">
            <v>74</v>
          </cell>
          <cell r="B83" t="str">
            <v>Other capital funds</v>
          </cell>
          <cell r="C83" t="str">
            <v>Ostatní kapitálové fondy</v>
          </cell>
          <cell r="D83" t="str">
            <v>Overige kapitaalfondsen</v>
          </cell>
          <cell r="E83" t="str">
            <v>Sonstige Kapitalrücklagen</v>
          </cell>
        </row>
        <row r="84">
          <cell r="A84">
            <v>75</v>
          </cell>
          <cell r="B84" t="str">
            <v>Gains or losses from revaluation of assets and debt</v>
          </cell>
          <cell r="C84" t="str">
            <v>Oceňovací rozdíly z přecenění majetku a závazků</v>
          </cell>
          <cell r="D84" t="str">
            <v>Waarderingsreserve van activa</v>
          </cell>
          <cell r="E84" t="str">
            <v>Bewertungsdiff. aus Vermögensbewertung</v>
          </cell>
        </row>
        <row r="85">
          <cell r="A85">
            <v>76</v>
          </cell>
          <cell r="B85" t="str">
            <v>Gain or loss on revaluation of company transformations</v>
          </cell>
          <cell r="C85" t="str">
            <v>Oceňovací rozdíly z přecenění při přeměnách společností</v>
          </cell>
          <cell r="D85" t="str">
            <v xml:space="preserve"> </v>
          </cell>
          <cell r="E85" t="str">
            <v xml:space="preserve"> </v>
          </cell>
        </row>
        <row r="86">
          <cell r="A86">
            <v>77</v>
          </cell>
          <cell r="B86" t="str">
            <v>Funds created from profits</v>
          </cell>
          <cell r="C86" t="str">
            <v>Rezervní fondy, nedělitelný fond a ostatní fondy ze zisku</v>
          </cell>
          <cell r="D86" t="str">
            <v>Fondsen gecreerd uit de winst</v>
          </cell>
          <cell r="E86" t="str">
            <v>Gewinnrücklagen</v>
          </cell>
        </row>
        <row r="87">
          <cell r="A87">
            <v>78</v>
          </cell>
          <cell r="B87" t="str">
            <v>Legal reserve fund</v>
          </cell>
          <cell r="C87" t="str">
            <v>Zákonný rezervní fond/Nedělitelný fond</v>
          </cell>
          <cell r="D87" t="str">
            <v>Wettelijk reservefonds</v>
          </cell>
          <cell r="E87" t="str">
            <v>Gesetzlicher Reservefonds</v>
          </cell>
        </row>
        <row r="88">
          <cell r="A88">
            <v>79</v>
          </cell>
          <cell r="B88" t="str">
            <v>Statutory and other funds</v>
          </cell>
          <cell r="C88" t="str">
            <v>Statutární a ostatní fondy</v>
          </cell>
          <cell r="D88" t="str">
            <v>Statutaire en andere fondsen</v>
          </cell>
          <cell r="E88" t="str">
            <v>Statutare und sonstige Rücklagen</v>
          </cell>
        </row>
        <row r="89">
          <cell r="A89">
            <v>80</v>
          </cell>
          <cell r="B89" t="str">
            <v>Retained profit or loss from prior years</v>
          </cell>
          <cell r="C89" t="str">
            <v>Výsledek hospodaření minulých let</v>
          </cell>
          <cell r="D89" t="str">
            <v>Niet uitgekeerde winsten en gecumuleerde verliezen uit voorgaande jaren</v>
          </cell>
          <cell r="E89" t="str">
            <v>Gewinn-, Verlustvortrag</v>
          </cell>
        </row>
        <row r="90">
          <cell r="A90">
            <v>81</v>
          </cell>
          <cell r="B90" t="str">
            <v>Retained earnings from previous years</v>
          </cell>
          <cell r="C90" t="str">
            <v>Nerozdělený zisk minulých let</v>
          </cell>
          <cell r="D90" t="str">
            <v>Niet uitgekeerde winsten uit voorgaande jaren</v>
          </cell>
          <cell r="E90" t="str">
            <v>Gewinnvortrag aus Vorjahren</v>
          </cell>
        </row>
        <row r="91">
          <cell r="A91">
            <v>82</v>
          </cell>
          <cell r="B91" t="str">
            <v>Accumulated losses from previous years</v>
          </cell>
          <cell r="C91" t="str">
            <v>Neuhrazená ztráta minulých let</v>
          </cell>
          <cell r="D91" t="str">
            <v>Cumulatieve verliezen uit voorgaande jaren</v>
          </cell>
          <cell r="E91" t="str">
            <v>Verlustvortrag aus Vorjahren</v>
          </cell>
        </row>
        <row r="92">
          <cell r="A92">
            <v>83</v>
          </cell>
          <cell r="B92" t="str">
            <v>Profit or loss of current year</v>
          </cell>
          <cell r="C92" t="str">
            <v>Výsledek hospodaření běžného účetního období</v>
          </cell>
          <cell r="D92" t="str">
            <v>Winst of verlies lopend boekjaar</v>
          </cell>
          <cell r="E92" t="str">
            <v>Jahresüberschuß, Jahresfehlbetrag</v>
          </cell>
        </row>
        <row r="93">
          <cell r="A93">
            <v>84</v>
          </cell>
          <cell r="B93" t="str">
            <v>Liabilities</v>
          </cell>
          <cell r="C93" t="str">
            <v>Cizí zdroje</v>
          </cell>
          <cell r="D93" t="str">
            <v>Verplichtingen</v>
          </cell>
          <cell r="E93" t="str">
            <v>Fremdkapital</v>
          </cell>
        </row>
        <row r="94">
          <cell r="A94">
            <v>85</v>
          </cell>
          <cell r="B94" t="str">
            <v>Reserves</v>
          </cell>
          <cell r="C94" t="str">
            <v>Rezervy</v>
          </cell>
          <cell r="D94" t="str">
            <v>Voorzieningen</v>
          </cell>
          <cell r="E94" t="str">
            <v>Rückstellungen</v>
          </cell>
        </row>
        <row r="95">
          <cell r="A95">
            <v>86</v>
          </cell>
          <cell r="B95" t="str">
            <v>Legal reserves</v>
          </cell>
          <cell r="C95" t="str">
            <v>Rezervy podle zvláštních právních předpisů</v>
          </cell>
          <cell r="D95" t="str">
            <v>Wettelijke voorzieningen</v>
          </cell>
          <cell r="E95" t="str">
            <v>Gesetzliche Rückstellungen</v>
          </cell>
        </row>
        <row r="96">
          <cell r="A96">
            <v>87</v>
          </cell>
          <cell r="B96" t="str">
            <v>Reserve for foreign exchange losses</v>
          </cell>
          <cell r="C96" t="str">
            <v>Rezerva na důchody a podobné závazky</v>
          </cell>
          <cell r="D96" t="str">
            <v>Voorziening voor valutakoersverschillen</v>
          </cell>
          <cell r="E96" t="str">
            <v>Rückstellungen für Kursverluste</v>
          </cell>
        </row>
        <row r="97">
          <cell r="A97">
            <v>88</v>
          </cell>
          <cell r="B97" t="str">
            <v>Reserve for CIT</v>
          </cell>
          <cell r="C97" t="str">
            <v>Rezerva na daň z příjmů</v>
          </cell>
        </row>
        <row r="98">
          <cell r="A98">
            <v>89</v>
          </cell>
          <cell r="B98" t="str">
            <v>Other reserves</v>
          </cell>
          <cell r="C98" t="str">
            <v>Ostatní rezervy</v>
          </cell>
          <cell r="D98" t="str">
            <v>Overige voorzieningen</v>
          </cell>
          <cell r="E98" t="str">
            <v>Sonstige Rückstellungen</v>
          </cell>
        </row>
        <row r="99">
          <cell r="A99">
            <v>90</v>
          </cell>
          <cell r="B99" t="str">
            <v xml:space="preserve">Long-term liabilities </v>
          </cell>
          <cell r="C99" t="str">
            <v>Dlouhodobé závazky</v>
          </cell>
          <cell r="D99" t="str">
            <v>Langlopende schulden</v>
          </cell>
          <cell r="E99" t="str">
            <v>Langfristige Verbindlichkeiten</v>
          </cell>
        </row>
        <row r="100">
          <cell r="A100">
            <v>91</v>
          </cell>
          <cell r="B100" t="str">
            <v>Trade creditors</v>
          </cell>
          <cell r="C100" t="str">
            <v>Závazky z obchodních vztahů</v>
          </cell>
          <cell r="D100" t="str">
            <v>Handelscrediteuren</v>
          </cell>
          <cell r="E100" t="str">
            <v>Verbindlichkeiten aus Lieferungen und Leistungen</v>
          </cell>
        </row>
        <row r="101">
          <cell r="A101">
            <v>92</v>
          </cell>
          <cell r="B101" t="str">
            <v>Liabilities to group companies with majority control</v>
          </cell>
          <cell r="C101" t="str">
            <v>Závazky - ovládající a řídící osoba</v>
          </cell>
          <cell r="D101" t="str">
            <v>Schulden aan ondernemingen met controlerende invloed</v>
          </cell>
          <cell r="E101" t="str">
            <v>Verbindlichkeiten ggü. Unternehmen mit entsch. Einfluß</v>
          </cell>
        </row>
        <row r="102">
          <cell r="A102">
            <v>93</v>
          </cell>
          <cell r="B102" t="str">
            <v>Liabilities to group companies with control of 20% - 50%</v>
          </cell>
          <cell r="C102" t="str">
            <v>Závazky - podstatný vliv</v>
          </cell>
          <cell r="D102" t="str">
            <v>Schulden aan ondernemingen met substantiele invloed</v>
          </cell>
          <cell r="E102" t="str">
            <v>Verbindlichkeiten ggü. Unternehmen mit wesentl. Einfluß</v>
          </cell>
        </row>
        <row r="103">
          <cell r="A103">
            <v>94</v>
          </cell>
          <cell r="B103" t="str">
            <v>Payables to partners and consortium members</v>
          </cell>
          <cell r="C103" t="str">
            <v>Závazky ke společníkům, členům družstva a k účeastníkům združení</v>
          </cell>
        </row>
        <row r="104">
          <cell r="A104">
            <v>95</v>
          </cell>
          <cell r="B104" t="str">
            <v xml:space="preserve">Long-term advances received </v>
          </cell>
          <cell r="C104" t="str">
            <v>Dlouhodobé přijaté zálohy</v>
          </cell>
          <cell r="D104" t="str">
            <v>Ontvangen vooruitbetalingen (langlopend)</v>
          </cell>
          <cell r="E104" t="str">
            <v>Langfristige erhaltene Anzahlungen</v>
          </cell>
        </row>
        <row r="105">
          <cell r="A105">
            <v>96</v>
          </cell>
          <cell r="B105" t="str">
            <v>Bonds issued</v>
          </cell>
          <cell r="C105" t="str">
            <v>Vydané dluhopisy</v>
          </cell>
          <cell r="D105" t="str">
            <v>Uitgegeven obligaties</v>
          </cell>
          <cell r="E105" t="str">
            <v>Emissionsschuldscheine</v>
          </cell>
        </row>
        <row r="106">
          <cell r="A106">
            <v>97</v>
          </cell>
          <cell r="B106" t="str">
            <v>Long-term bills of exchange to be paid</v>
          </cell>
          <cell r="C106" t="str">
            <v>Dlouhodobé směnky k úhradě</v>
          </cell>
          <cell r="D106" t="str">
            <v>Te betalen langlopende wissels</v>
          </cell>
          <cell r="E106" t="str">
            <v>Langfristige Wechsel</v>
          </cell>
        </row>
        <row r="107">
          <cell r="A107">
            <v>98</v>
          </cell>
          <cell r="B107" t="str">
            <v>Estimated liabilities</v>
          </cell>
          <cell r="C107" t="str">
            <v>Dohadné účty pasívní</v>
          </cell>
          <cell r="D107" t="str">
            <v>Ingeschatte overlopende passiva</v>
          </cell>
          <cell r="E107" t="str">
            <v>Passive Schätzungsposten</v>
          </cell>
        </row>
        <row r="108">
          <cell r="A108">
            <v>99</v>
          </cell>
          <cell r="B108" t="str">
            <v>Other long-term payables</v>
          </cell>
          <cell r="C108" t="str">
            <v>Jiné závazky</v>
          </cell>
          <cell r="D108" t="str">
            <v>Overige langlopende schulden</v>
          </cell>
          <cell r="E108" t="str">
            <v>Sonstige langfristige Verbindlichkeiten</v>
          </cell>
        </row>
        <row r="109">
          <cell r="A109">
            <v>100</v>
          </cell>
          <cell r="B109" t="str">
            <v>Deferred tax</v>
          </cell>
          <cell r="C109" t="str">
            <v>Odložený daňový závazek</v>
          </cell>
          <cell r="D109" t="str">
            <v>Latente belastingverplichtingen</v>
          </cell>
          <cell r="E109" t="str">
            <v>Passive latente Steuern</v>
          </cell>
        </row>
        <row r="110">
          <cell r="A110">
            <v>101</v>
          </cell>
          <cell r="B110" t="str">
            <v>Short-term liabilities</v>
          </cell>
          <cell r="C110" t="str">
            <v>Krátkodobé závazky</v>
          </cell>
          <cell r="D110" t="str">
            <v>Kortlopende schulden</v>
          </cell>
          <cell r="E110" t="str">
            <v>Kurzfristige Verbindlichkeiten</v>
          </cell>
        </row>
        <row r="111">
          <cell r="A111">
            <v>102</v>
          </cell>
          <cell r="B111" t="str">
            <v>Trade creditors</v>
          </cell>
          <cell r="C111" t="str">
            <v>Závazky z obchodních vztahů</v>
          </cell>
          <cell r="D111" t="str">
            <v>Handelscrediteuren</v>
          </cell>
          <cell r="E111" t="str">
            <v>Verbindlichkeiten aus Lieferungen und Leistungen</v>
          </cell>
        </row>
        <row r="112">
          <cell r="A112">
            <v>103</v>
          </cell>
          <cell r="B112" t="str">
            <v>Liabilities to group companies with majority control</v>
          </cell>
          <cell r="C112" t="str">
            <v>Závazky - ovládající a řídící osoba</v>
          </cell>
          <cell r="D112" t="str">
            <v>Schulden aan ondernemingen met controlerende invloed</v>
          </cell>
          <cell r="E112" t="str">
            <v>Verbindlichkeiten ggü. Unternehmen mit entsch. Einfluß</v>
          </cell>
        </row>
        <row r="113">
          <cell r="A113">
            <v>104</v>
          </cell>
          <cell r="B113" t="str">
            <v>Liabilities to group companies with control of 20% - 50%</v>
          </cell>
          <cell r="C113" t="str">
            <v>Závazky - podstatný vliv</v>
          </cell>
          <cell r="D113" t="str">
            <v>Schulden aan ondernemingen met substantiele invloed</v>
          </cell>
          <cell r="E113" t="str">
            <v>Verbindlichkeiten ggü. Unternehmen mit wesentl. Einfluß</v>
          </cell>
        </row>
        <row r="114">
          <cell r="A114">
            <v>105</v>
          </cell>
          <cell r="B114" t="str">
            <v>Liabilities to partners, co-operative members and participants in association</v>
          </cell>
          <cell r="C114" t="str">
            <v>Závazky ke společníkům, členům družstva a k účastníkům sdružení</v>
          </cell>
        </row>
        <row r="115">
          <cell r="A115">
            <v>106</v>
          </cell>
          <cell r="B115" t="str">
            <v>Payables to employees</v>
          </cell>
          <cell r="C115" t="str">
            <v>Závazky k zaměstnancům</v>
          </cell>
        </row>
        <row r="116">
          <cell r="A116">
            <v>107</v>
          </cell>
          <cell r="B116" t="str">
            <v>Payables to social security</v>
          </cell>
          <cell r="C116" t="str">
            <v>Závazky ze sociálního zabezpečení a zdravotního pojištění</v>
          </cell>
        </row>
        <row r="117">
          <cell r="A117">
            <v>108</v>
          </cell>
          <cell r="B117" t="str">
            <v>Taxes payable and subsidies</v>
          </cell>
          <cell r="C117" t="str">
            <v>Stát - daňové závazky a dotace</v>
          </cell>
          <cell r="D117" t="str">
            <v>Te betalen belastingen en subsidies</v>
          </cell>
          <cell r="E117" t="str">
            <v>Steuerverbindlichkeiten</v>
          </cell>
        </row>
        <row r="118">
          <cell r="A118">
            <v>109</v>
          </cell>
          <cell r="B118" t="str">
            <v>Short-term accepted advances</v>
          </cell>
          <cell r="C118" t="str">
            <v>Krátkodobé přijaté zálohy</v>
          </cell>
        </row>
        <row r="119">
          <cell r="A119">
            <v>110</v>
          </cell>
          <cell r="B119" t="str">
            <v>Bonds issued</v>
          </cell>
          <cell r="C119" t="str">
            <v>Vydané dluhopisy</v>
          </cell>
        </row>
        <row r="120">
          <cell r="A120">
            <v>111</v>
          </cell>
          <cell r="B120" t="str">
            <v>Estimated liabilities</v>
          </cell>
          <cell r="C120" t="str">
            <v>Dohadné účty pasívní</v>
          </cell>
          <cell r="D120" t="str">
            <v>Ingeschatte overlopende passiva</v>
          </cell>
          <cell r="E120" t="str">
            <v>Passive Schätzungsposten</v>
          </cell>
        </row>
        <row r="121">
          <cell r="A121">
            <v>112</v>
          </cell>
          <cell r="B121" t="str">
            <v>Other creditors</v>
          </cell>
          <cell r="C121" t="str">
            <v>Jiné závazky</v>
          </cell>
          <cell r="D121" t="str">
            <v>Overige schulden</v>
          </cell>
          <cell r="E121" t="str">
            <v>Sonstige Verbindlichkeiten</v>
          </cell>
        </row>
        <row r="122">
          <cell r="A122">
            <v>113</v>
          </cell>
          <cell r="B122" t="str">
            <v>Bank loans and borrowings</v>
          </cell>
          <cell r="C122" t="str">
            <v>Bankovní úvěry a výpomoci</v>
          </cell>
          <cell r="D122" t="str">
            <v>Schulden aan kredietinstellingen</v>
          </cell>
          <cell r="E122" t="str">
            <v>Bankverbindlichkeiten und Ausleihungen</v>
          </cell>
        </row>
        <row r="123">
          <cell r="A123">
            <v>114</v>
          </cell>
          <cell r="B123" t="str">
            <v>Long-term bank loans</v>
          </cell>
          <cell r="C123" t="str">
            <v>Bankovní úvěry dlouhodobé</v>
          </cell>
          <cell r="D123" t="str">
            <v>Langlopende schulden aan kredietinstellingen</v>
          </cell>
          <cell r="E123" t="str">
            <v>Langfristige Bankverbindlichkeiten</v>
          </cell>
        </row>
        <row r="124">
          <cell r="A124">
            <v>115</v>
          </cell>
          <cell r="B124" t="str">
            <v>Short-term bank loans</v>
          </cell>
          <cell r="C124" t="str">
            <v>Krátkodobé bankovní úvěry</v>
          </cell>
          <cell r="D124" t="str">
            <v>Kortlopende schulden aan kredietinstellingen</v>
          </cell>
          <cell r="E124" t="str">
            <v>Laufende Bankverbindlichkeiten</v>
          </cell>
        </row>
        <row r="125">
          <cell r="A125">
            <v>116</v>
          </cell>
          <cell r="B125" t="str">
            <v xml:space="preserve">Short-term borrowings </v>
          </cell>
          <cell r="C125" t="str">
            <v>Krátkodobé finanční výpomoci</v>
          </cell>
          <cell r="D125" t="str">
            <v>Overige kortlopende financieringen</v>
          </cell>
          <cell r="E125" t="str">
            <v>Kurzfristige Finanzierung</v>
          </cell>
        </row>
        <row r="126">
          <cell r="A126">
            <v>117</v>
          </cell>
          <cell r="B126" t="str">
            <v>Accrued liabilities and deferred assets</v>
          </cell>
          <cell r="C126" t="str">
            <v>Časové rozlišení</v>
          </cell>
          <cell r="D126" t="str">
            <v>Overige passiva (tijdelijke passivarekeningen)</v>
          </cell>
          <cell r="E126" t="str">
            <v>Sonstige Passiva-Übergangspassivkonten</v>
          </cell>
        </row>
        <row r="127">
          <cell r="A127">
            <v>118</v>
          </cell>
          <cell r="B127" t="str">
            <v>Accrued expenses</v>
          </cell>
          <cell r="C127" t="str">
            <v>Výdaje příštích období</v>
          </cell>
          <cell r="D127" t="str">
            <v>Nog te betalen kosten</v>
          </cell>
          <cell r="E127" t="str">
            <v>Ausgaben künftiger Perioden</v>
          </cell>
        </row>
        <row r="128">
          <cell r="A128">
            <v>119</v>
          </cell>
          <cell r="B128" t="str">
            <v>Deferred income</v>
          </cell>
          <cell r="C128" t="str">
            <v>Výnosy příštích období</v>
          </cell>
          <cell r="D128" t="str">
            <v>Vooruitontvangen opbrensten</v>
          </cell>
          <cell r="E128" t="str">
            <v>Erträge künftiger Perioden</v>
          </cell>
        </row>
        <row r="129">
          <cell r="A129">
            <v>999</v>
          </cell>
          <cell r="B129" t="str">
            <v>Control number</v>
          </cell>
          <cell r="C129" t="str">
            <v>Kontrolní číslo</v>
          </cell>
          <cell r="D129" t="str">
            <v>Controlenummer</v>
          </cell>
          <cell r="E129" t="str">
            <v>Kontrollsumme</v>
          </cell>
        </row>
        <row r="131">
          <cell r="B131" t="str">
            <v>Denotation</v>
          </cell>
          <cell r="C131" t="str">
            <v>Označení</v>
          </cell>
          <cell r="D131" t="str">
            <v>Verwijzing</v>
          </cell>
          <cell r="E131" t="str">
            <v>Bezeichnung</v>
          </cell>
        </row>
        <row r="132">
          <cell r="B132" t="str">
            <v>ASSETS</v>
          </cell>
          <cell r="C132" t="str">
            <v>AKTIVA</v>
          </cell>
          <cell r="D132" t="str">
            <v>ACTIVA</v>
          </cell>
          <cell r="E132" t="str">
            <v>AKTIVA</v>
          </cell>
        </row>
        <row r="133">
          <cell r="B133" t="str">
            <v>Row</v>
          </cell>
          <cell r="C133" t="str">
            <v>Řád.</v>
          </cell>
          <cell r="D133" t="str">
            <v>R.nr.</v>
          </cell>
          <cell r="E133" t="str">
            <v>Zeile</v>
          </cell>
        </row>
        <row r="134">
          <cell r="B134" t="str">
            <v>Current accounting period</v>
          </cell>
          <cell r="C134" t="str">
            <v>Běžné účetní období</v>
          </cell>
          <cell r="D134" t="str">
            <v>Huidig boekjaar</v>
          </cell>
          <cell r="E134" t="str">
            <v>Laufendes Jahr</v>
          </cell>
        </row>
        <row r="135">
          <cell r="B135" t="str">
            <v>Prev. period</v>
          </cell>
          <cell r="C135" t="str">
            <v>Min. úč. obd.</v>
          </cell>
          <cell r="D135" t="str">
            <v>Voorg. boekjaar</v>
          </cell>
          <cell r="E135" t="str">
            <v>Vorjahr</v>
          </cell>
        </row>
        <row r="136">
          <cell r="B136" t="str">
            <v>Gross</v>
          </cell>
          <cell r="C136" t="str">
            <v>Brutto</v>
          </cell>
          <cell r="D136" t="str">
            <v>Bruto</v>
          </cell>
          <cell r="E136" t="str">
            <v>Brutto</v>
          </cell>
        </row>
        <row r="137">
          <cell r="B137" t="str">
            <v>Adjustment</v>
          </cell>
          <cell r="C137" t="str">
            <v>Korekce</v>
          </cell>
          <cell r="D137" t="str">
            <v>Correctie</v>
          </cell>
          <cell r="E137" t="str">
            <v>Änderung</v>
          </cell>
        </row>
        <row r="138">
          <cell r="B138" t="str">
            <v>Net</v>
          </cell>
          <cell r="C138" t="str">
            <v>Netto</v>
          </cell>
          <cell r="D138" t="str">
            <v>Netto</v>
          </cell>
          <cell r="E138" t="str">
            <v>Netto</v>
          </cell>
        </row>
        <row r="139">
          <cell r="B139" t="str">
            <v>Net</v>
          </cell>
          <cell r="C139" t="str">
            <v>Netto</v>
          </cell>
          <cell r="D139" t="str">
            <v>Netto</v>
          </cell>
          <cell r="E139" t="str">
            <v>Netto</v>
          </cell>
        </row>
        <row r="141">
          <cell r="B141" t="str">
            <v>Denotation</v>
          </cell>
          <cell r="C141" t="str">
            <v>Označení</v>
          </cell>
          <cell r="D141" t="str">
            <v>Verwijzing</v>
          </cell>
          <cell r="E141" t="str">
            <v>Bezeichnung</v>
          </cell>
        </row>
        <row r="142">
          <cell r="B142" t="str">
            <v>LIABILITIES AND EQUITY</v>
          </cell>
          <cell r="C142" t="str">
            <v>PASIVA</v>
          </cell>
          <cell r="D142" t="str">
            <v>Passiva</v>
          </cell>
          <cell r="E142" t="str">
            <v>PASSIVA</v>
          </cell>
        </row>
        <row r="143">
          <cell r="B143" t="str">
            <v>Row</v>
          </cell>
          <cell r="C143" t="str">
            <v>Řád.</v>
          </cell>
          <cell r="D143" t="str">
            <v>R.nr.</v>
          </cell>
          <cell r="E143" t="str">
            <v>Zeile</v>
          </cell>
        </row>
        <row r="144">
          <cell r="C144" t="str">
            <v>Běžné účetní období</v>
          </cell>
          <cell r="D144" t="str">
            <v>Huidig Boekjaar</v>
          </cell>
          <cell r="E144" t="str">
            <v>Laufendes Jahr</v>
          </cell>
        </row>
        <row r="145">
          <cell r="B145" t="str">
            <v>Previous accounting period</v>
          </cell>
          <cell r="C145" t="str">
            <v>Minulé účetní období</v>
          </cell>
          <cell r="D145" t="str">
            <v>Voorgaand Boekjaar</v>
          </cell>
          <cell r="E145" t="str">
            <v>Vorjahr</v>
          </cell>
        </row>
        <row r="147">
          <cell r="B147" t="str">
            <v>Date mailed: 10.7.yyyy</v>
          </cell>
          <cell r="C147" t="str">
            <v>Odesláno
dne: 10.7.yyyy</v>
          </cell>
          <cell r="D147" t="str">
            <v>Datum: 10.7.yyyy</v>
          </cell>
          <cell r="E147" t="str">
            <v>Datum: 10.7.yyyy</v>
          </cell>
        </row>
        <row r="148">
          <cell r="B148" t="str">
            <v>Signature of the statutory representative:</v>
          </cell>
          <cell r="C148" t="str">
            <v>Podpis statutárního orgánu nebo fyzické osoby,
která je účetní jednotkou:</v>
          </cell>
          <cell r="D148" t="str">
            <v>Ondertekening door de statutaire vertegenwoordiger:</v>
          </cell>
          <cell r="E148" t="str">
            <v>Unterschrift des satzunsmäßigen Organs oder der physischen Person, die Rechnungseinheit ist:</v>
          </cell>
        </row>
        <row r="149">
          <cell r="B149" t="str">
            <v xml:space="preserve">Person responsible for
accounting
(name and signature):
</v>
          </cell>
          <cell r="C149" t="str">
            <v xml:space="preserve">Osoba odpovědná
za účetnictví
(jméno a podpis):
</v>
          </cell>
          <cell r="D149" t="str">
            <v xml:space="preserve">Persoon verantwordelijk
voor de boekhouding
(naam en handtekening):
</v>
          </cell>
          <cell r="E149" t="str">
            <v xml:space="preserve">Für die Rechnung verantwortliche Person
 (Name und Unterschrift):
</v>
          </cell>
        </row>
        <row r="150">
          <cell r="B150" t="str">
            <v xml:space="preserve">Person responsible for
preparation of 
the financial statements
(name and signature):
</v>
          </cell>
          <cell r="C150" t="str">
            <v xml:space="preserve">Osoba odpovědná
za účetní závěrku
(jméno a podpis):
</v>
          </cell>
          <cell r="D150" t="str">
            <v xml:space="preserve">Persoon verantwoordelijk
voor het opmaken van de
jaarrekening
(naam en handtekening):
</v>
          </cell>
          <cell r="E150" t="str">
            <v xml:space="preserve">Für den Rechnungsabschluss verantwortliche Person
 (Name und Unterschrift):
</v>
          </cell>
        </row>
        <row r="174">
          <cell r="A174" t="str">
            <v>Row</v>
          </cell>
          <cell r="B174" t="str">
            <v>Item</v>
          </cell>
          <cell r="C174" t="str">
            <v>TEXT</v>
          </cell>
          <cell r="D174" t="str">
            <v>Item</v>
          </cell>
          <cell r="E174" t="str">
            <v>TEXT</v>
          </cell>
        </row>
        <row r="175">
          <cell r="A175" t="str">
            <v>c</v>
          </cell>
          <cell r="B175" t="str">
            <v>b</v>
          </cell>
          <cell r="C175" t="str">
            <v>b</v>
          </cell>
          <cell r="D175" t="str">
            <v>b</v>
          </cell>
          <cell r="E175" t="str">
            <v>b</v>
          </cell>
        </row>
        <row r="176">
          <cell r="A176">
            <v>1</v>
          </cell>
          <cell r="B176" t="str">
            <v>Sales of goods purchased for resale</v>
          </cell>
          <cell r="C176" t="str">
            <v>Tržby za prodej zboží</v>
          </cell>
          <cell r="D176" t="str">
            <v>Omzet handelsgoederen</v>
          </cell>
          <cell r="E176" t="str">
            <v>Umsatzerlöse</v>
          </cell>
        </row>
        <row r="177">
          <cell r="A177">
            <v>2</v>
          </cell>
          <cell r="B177" t="str">
            <v>Cost of goods sold</v>
          </cell>
          <cell r="C177" t="str">
            <v>Náklady vynaložené na prodané zboží</v>
          </cell>
          <cell r="D177" t="str">
            <v>Kostprijs handelsgoederen</v>
          </cell>
          <cell r="E177" t="str">
            <v>Wareneinsatz</v>
          </cell>
        </row>
        <row r="178">
          <cell r="A178">
            <v>3</v>
          </cell>
          <cell r="B178" t="str">
            <v>Gross margin</v>
          </cell>
          <cell r="C178" t="str">
            <v>Obchodní marže</v>
          </cell>
          <cell r="D178" t="str">
            <v>Bruto marge       (01-02)</v>
          </cell>
          <cell r="E178" t="str">
            <v>Gewinnspanne</v>
          </cell>
        </row>
        <row r="179">
          <cell r="A179">
            <v>4</v>
          </cell>
          <cell r="B179" t="str">
            <v>Production</v>
          </cell>
          <cell r="C179" t="str">
            <v>Výkony</v>
          </cell>
          <cell r="D179" t="str">
            <v>Productie:           (05+06+07)</v>
          </cell>
          <cell r="E179" t="str">
            <v>Herstellung</v>
          </cell>
        </row>
        <row r="180">
          <cell r="A180">
            <v>5</v>
          </cell>
          <cell r="B180" t="str">
            <v xml:space="preserve">Sale of own products and services </v>
          </cell>
          <cell r="C180" t="str">
            <v>Tržby za prodej vlastních výrobků a služeb</v>
          </cell>
          <cell r="D180" t="str">
            <v>Omzet eigen productie en verleende diensten</v>
          </cell>
          <cell r="E180" t="str">
            <v>Erlöse aus dem Verkauf von Eigenerzeugnissen und -leistungen</v>
          </cell>
        </row>
        <row r="181">
          <cell r="A181">
            <v>6</v>
          </cell>
          <cell r="B181" t="str">
            <v>Change in finished goods and work-in-progress</v>
          </cell>
          <cell r="C181" t="str">
            <v>Změna stavu zásob vlastní činnosti</v>
          </cell>
          <cell r="D181" t="str">
            <v>Wijziging in voorraad gereed product en onderhanden werk</v>
          </cell>
          <cell r="E181" t="str">
            <v>Bestandsveränderungen an fertigen und unfertigen Erzeugnissen</v>
          </cell>
        </row>
        <row r="182">
          <cell r="A182">
            <v>7</v>
          </cell>
          <cell r="B182" t="str">
            <v>Own work capitalized</v>
          </cell>
          <cell r="C182" t="str">
            <v>Aktivace</v>
          </cell>
          <cell r="D182" t="str">
            <v>Geactiveerde productie</v>
          </cell>
          <cell r="E182" t="str">
            <v>Andere aktivierte Eigenleistungen</v>
          </cell>
        </row>
        <row r="183">
          <cell r="A183">
            <v>8</v>
          </cell>
          <cell r="B183" t="str">
            <v>Purchased consumables and services</v>
          </cell>
          <cell r="C183" t="str">
            <v>Výkonová spotřeba</v>
          </cell>
          <cell r="D183" t="str">
            <v>Materialen plus diensten (09 + 10)</v>
          </cell>
          <cell r="E183" t="str">
            <v>Materialaufwand</v>
          </cell>
        </row>
        <row r="184">
          <cell r="A184">
            <v>9</v>
          </cell>
          <cell r="B184" t="str">
            <v>Consumables</v>
          </cell>
          <cell r="C184" t="str">
            <v>Spotřeba materiálu a energie</v>
          </cell>
          <cell r="D184" t="str">
            <v>Materialen en energie</v>
          </cell>
          <cell r="E184" t="str">
            <v>Aufwendungen für Roh-, Hilfs- und Betriebstoffe</v>
          </cell>
        </row>
        <row r="185">
          <cell r="A185">
            <v>10</v>
          </cell>
          <cell r="B185" t="str">
            <v>Services</v>
          </cell>
          <cell r="C185" t="str">
            <v>Služby</v>
          </cell>
          <cell r="D185" t="str">
            <v>Diensten</v>
          </cell>
          <cell r="E185" t="str">
            <v>Aufwendungen für bezogene Leistungen</v>
          </cell>
        </row>
        <row r="186">
          <cell r="A186">
            <v>11</v>
          </cell>
          <cell r="B186" t="str">
            <v>Added value</v>
          </cell>
          <cell r="C186" t="str">
            <v>Přidaná hodnota</v>
          </cell>
          <cell r="D186" t="str">
            <v>Toegevoegde waarde    (03+04-08)</v>
          </cell>
          <cell r="E186" t="str">
            <v>Mehrwert</v>
          </cell>
        </row>
        <row r="187">
          <cell r="A187">
            <v>12</v>
          </cell>
          <cell r="B187" t="str">
            <v>Staff costs</v>
          </cell>
          <cell r="C187" t="str">
            <v>Osobní náklady</v>
          </cell>
          <cell r="D187" t="str">
            <v>Personeelskosten           (regel 13 t/m 16)</v>
          </cell>
          <cell r="E187" t="str">
            <v>Personalaufwand</v>
          </cell>
        </row>
        <row r="188">
          <cell r="A188">
            <v>13</v>
          </cell>
          <cell r="B188" t="str">
            <v>Wages and salaries</v>
          </cell>
          <cell r="C188" t="str">
            <v>Mzdové náklady</v>
          </cell>
          <cell r="D188" t="str">
            <v>Lonen en salarissen</v>
          </cell>
          <cell r="E188" t="str">
            <v>Löhne und Gehälter</v>
          </cell>
        </row>
        <row r="189">
          <cell r="A189">
            <v>14</v>
          </cell>
          <cell r="B189" t="str">
            <v>Remuneration of board members</v>
          </cell>
          <cell r="C189" t="str">
            <v>Odměny členům orgánů společnosti a družstva</v>
          </cell>
          <cell r="D189" t="str">
            <v>Bezoldiging bestuurders</v>
          </cell>
          <cell r="E189" t="str">
            <v>Bezüge statutarer Organe</v>
          </cell>
        </row>
        <row r="190">
          <cell r="A190">
            <v>15</v>
          </cell>
          <cell r="B190" t="str">
            <v>Social insurance</v>
          </cell>
          <cell r="C190" t="str">
            <v>Náklady na sociální zabezpečení a zdravotní pojištění</v>
          </cell>
          <cell r="D190" t="str">
            <v>Sociale verzekeringskosten</v>
          </cell>
          <cell r="E190" t="str">
            <v>Sozialabgaben</v>
          </cell>
        </row>
        <row r="191">
          <cell r="A191">
            <v>16</v>
          </cell>
          <cell r="B191" t="str">
            <v>Social benefits</v>
          </cell>
          <cell r="C191" t="str">
            <v>Sociální náklady</v>
          </cell>
          <cell r="D191" t="str">
            <v>Sociale zekerheidkosten</v>
          </cell>
          <cell r="E191" t="str">
            <v>Andere Sozialkosten</v>
          </cell>
        </row>
        <row r="192">
          <cell r="A192">
            <v>17</v>
          </cell>
          <cell r="B192" t="str">
            <v>Taxes and charges</v>
          </cell>
          <cell r="C192" t="str">
            <v>Daně a poplatky</v>
          </cell>
          <cell r="D192" t="str">
            <v>Overige belastingen</v>
          </cell>
          <cell r="E192" t="str">
            <v>Steuern und Gebühren</v>
          </cell>
        </row>
        <row r="193">
          <cell r="A193">
            <v>18</v>
          </cell>
          <cell r="B193" t="str">
            <v>Depreciation of intangible and tangible fixed assets</v>
          </cell>
          <cell r="C193" t="str">
            <v>Odpisy dlouhodobého nehmotného a hmotného majetku</v>
          </cell>
          <cell r="D193" t="str">
            <v>Afschrijvingen op immateriele en materiele vaste activa</v>
          </cell>
          <cell r="E193" t="str">
            <v>Abschreibungen auf materielle und immaterielle Vermögensgegenstände</v>
          </cell>
        </row>
        <row r="194">
          <cell r="A194">
            <v>19</v>
          </cell>
          <cell r="B194" t="str">
            <v>Sale of fixed assets and material</v>
          </cell>
          <cell r="C194" t="str">
            <v>Tržby z prodeje dlouhodobého majetku a materiálu</v>
          </cell>
          <cell r="D194" t="str">
            <v>Opbrengsten gedesinvesteerde vaste activa en materialen</v>
          </cell>
          <cell r="E194" t="str">
            <v>Erlöse aus dem Verkauft von Anlagenvermögen und Material</v>
          </cell>
        </row>
        <row r="195">
          <cell r="A195">
            <v>20</v>
          </cell>
          <cell r="B195" t="str">
            <v>Sale of fixed assets</v>
          </cell>
          <cell r="C195" t="str">
            <v>Tržby z prodeje dlouhodobého majetku</v>
          </cell>
        </row>
        <row r="196">
          <cell r="A196">
            <v>21</v>
          </cell>
          <cell r="B196" t="str">
            <v>Sale of material</v>
          </cell>
          <cell r="C196" t="str">
            <v>Tržby z prodeje materiálu</v>
          </cell>
        </row>
        <row r="197">
          <cell r="A197">
            <v>22</v>
          </cell>
          <cell r="B197" t="str">
            <v>Net book value of fixed assets and material sold</v>
          </cell>
          <cell r="C197" t="str">
            <v>Zůstatková cena prodaného dlouhodobého majetku a materiálu</v>
          </cell>
          <cell r="D197" t="str">
            <v>Boekwaarde van verkochte gedesinvesteerde vaste activa  en materialen</v>
          </cell>
          <cell r="E197" t="str">
            <v>Restwert der verkauften Anlagenvermögen und Materials</v>
          </cell>
        </row>
        <row r="198">
          <cell r="A198">
            <v>23</v>
          </cell>
          <cell r="B198" t="str">
            <v>Net book value of fixed assets sold</v>
          </cell>
          <cell r="C198" t="str">
            <v>Zůstatková cena prodaného dlouhodobého majetku</v>
          </cell>
        </row>
        <row r="199">
          <cell r="A199">
            <v>24</v>
          </cell>
          <cell r="B199" t="str">
            <v>Material sold</v>
          </cell>
          <cell r="C199" t="str">
            <v>Prodaný materiál</v>
          </cell>
        </row>
        <row r="200">
          <cell r="A200">
            <v>25</v>
          </cell>
          <cell r="B200" t="str">
            <v>Change in reserves and in complex deferred expenses</v>
          </cell>
          <cell r="C200" t="str">
            <v>Změna stavu rezerv a opravných položek v provozní oblasti a komplexních nákladů příštích období</v>
          </cell>
          <cell r="D200" t="str">
            <v>Onttrekkingen aan voorzieningen en nog te betalen kosten</v>
          </cell>
          <cell r="E200" t="str">
            <v>Verrechnung der Rückstellungen und der passiven RAP</v>
          </cell>
        </row>
        <row r="201">
          <cell r="A201">
            <v>26</v>
          </cell>
          <cell r="B201" t="str">
            <v>Other operating income</v>
          </cell>
          <cell r="C201" t="str">
            <v>Ostatní provozní výnosy</v>
          </cell>
          <cell r="D201" t="str">
            <v>Overige operationele opbrengsten</v>
          </cell>
          <cell r="E201" t="str">
            <v>Sonstige betriebliche Erträge</v>
          </cell>
        </row>
        <row r="202">
          <cell r="A202">
            <v>27</v>
          </cell>
          <cell r="B202" t="str">
            <v>Other operating expenses</v>
          </cell>
          <cell r="C202" t="str">
            <v>Ostatní provozní náklady</v>
          </cell>
          <cell r="D202" t="str">
            <v>Overige operationele kosten</v>
          </cell>
          <cell r="E202" t="str">
            <v>Sonstige betriebliche Aufwendungen</v>
          </cell>
        </row>
        <row r="203">
          <cell r="A203">
            <v>28</v>
          </cell>
          <cell r="B203" t="str">
            <v>Transfer of operating income</v>
          </cell>
          <cell r="C203" t="str">
            <v>Převod provozních výnosů</v>
          </cell>
          <cell r="D203" t="str">
            <v>Overboeking van operationele opbrengsten</v>
          </cell>
          <cell r="E203" t="str">
            <v>Überleitung der Betriebserträge</v>
          </cell>
        </row>
        <row r="204">
          <cell r="A204">
            <v>29</v>
          </cell>
          <cell r="B204" t="str">
            <v>Transfer of operating expenses</v>
          </cell>
          <cell r="C204" t="str">
            <v>Převod provozních nákladů</v>
          </cell>
          <cell r="D204" t="str">
            <v>Overboeking van operationele kosten</v>
          </cell>
          <cell r="E204" t="str">
            <v>Überleitung der Betriebsaufwendungen</v>
          </cell>
        </row>
        <row r="205">
          <cell r="A205">
            <v>30</v>
          </cell>
          <cell r="B205" t="str">
            <v>Operating profit or loss</v>
          </cell>
          <cell r="C205" t="str">
            <v>Provozní výsledek hospodaření</v>
          </cell>
          <cell r="D205" t="str">
            <v>Operationeel resultaat (11-12-17-18+19-20+21-22+23-24+25-26+(-27)-(-28)</v>
          </cell>
          <cell r="E205" t="str">
            <v>Betriebsergebnis</v>
          </cell>
        </row>
        <row r="206">
          <cell r="A206">
            <v>31</v>
          </cell>
          <cell r="B206" t="str">
            <v>Proceeds from sale of securities and ownership interests</v>
          </cell>
          <cell r="C206" t="str">
            <v>Tržby z prodeje cenných papírů a podílů</v>
          </cell>
          <cell r="D206" t="str">
            <v>Opbrengsten uit verkoop van effecten en aandelenbelangen</v>
          </cell>
          <cell r="E206" t="str">
            <v>Erlöse aus dem Verkauf von Wertpapieren und Beteiligungen</v>
          </cell>
        </row>
        <row r="207">
          <cell r="A207">
            <v>32</v>
          </cell>
          <cell r="B207" t="str">
            <v>Cost of securities and ownership interests sold</v>
          </cell>
          <cell r="C207" t="str">
            <v>Prodané cenné papíry a podíly</v>
          </cell>
          <cell r="D207" t="str">
            <v>Kostprijs verkochte effecten en aandelenbelangen</v>
          </cell>
          <cell r="E207" t="str">
            <v>Verkaufte Wertpapiere und Beteiligungen</v>
          </cell>
        </row>
        <row r="208">
          <cell r="A208">
            <v>33</v>
          </cell>
          <cell r="B208" t="str">
            <v>Income from investments</v>
          </cell>
          <cell r="C208" t="str">
            <v>Výnosy z dlouhodobého finančního majetku</v>
          </cell>
          <cell r="D208" t="str">
            <v>Opbrengsten van financiele vaste activa (33+34+35)</v>
          </cell>
          <cell r="E208" t="str">
            <v>Finanzanlagen</v>
          </cell>
        </row>
        <row r="209">
          <cell r="A209">
            <v>34</v>
          </cell>
          <cell r="B209" t="str">
            <v>Income from securities and ownership interests in susbsidiaries and associates</v>
          </cell>
          <cell r="C209" t="str">
            <v>Výnosy z podílů v ovládaných a řízených osobách a v účetních jednotkách pod podstatným vlivem</v>
          </cell>
          <cell r="D209" t="str">
            <v>Opbrengsten van intercompany effecten en aandelenbelangen</v>
          </cell>
          <cell r="E209" t="str">
            <v>Erträge aus den Wertpapieren und Beteiligungen an verbundenen Untern.</v>
          </cell>
        </row>
        <row r="210">
          <cell r="A210">
            <v>35</v>
          </cell>
          <cell r="B210" t="str">
            <v>Income from other securities and ownership interests</v>
          </cell>
          <cell r="C210" t="str">
            <v>Výnosy z ostatních dlouhodobých cenných papírů a podílů</v>
          </cell>
          <cell r="D210" t="str">
            <v>Opbrengsten van overige effecten en aandelenbelangen</v>
          </cell>
          <cell r="E210" t="str">
            <v>Erträge aus anderen Wertpapieren und Beteiligungen</v>
          </cell>
        </row>
        <row r="211">
          <cell r="A211">
            <v>36</v>
          </cell>
          <cell r="B211" t="str">
            <v>Income from other investments</v>
          </cell>
          <cell r="C211" t="str">
            <v>Výnosy z ostatního dlouhodobého finančního majetku</v>
          </cell>
          <cell r="D211" t="str">
            <v>Opbrengsten van overige financiele vaste activa</v>
          </cell>
          <cell r="E211" t="str">
            <v>Erträge aus sonstigen Finanzanlagen</v>
          </cell>
        </row>
        <row r="212">
          <cell r="A212">
            <v>37</v>
          </cell>
          <cell r="B212" t="str">
            <v>Income from short-term investments</v>
          </cell>
          <cell r="C212" t="str">
            <v>Výnosy z krátkodobého finančního majetku</v>
          </cell>
          <cell r="D212" t="str">
            <v>Opbrengsten van kortlopende financiele activa</v>
          </cell>
          <cell r="E212" t="str">
            <v>Erträge aus kurzfristigem Finanzvermögen</v>
          </cell>
        </row>
        <row r="213">
          <cell r="A213">
            <v>38</v>
          </cell>
          <cell r="B213" t="str">
            <v>Costs from Financial assets</v>
          </cell>
          <cell r="C213" t="str">
            <v>Náklady z finančního majetku</v>
          </cell>
        </row>
        <row r="214">
          <cell r="A214">
            <v>39</v>
          </cell>
          <cell r="B214" t="str">
            <v>Income from revaluation of securities and valuables</v>
          </cell>
          <cell r="C214" t="str">
            <v>Výnosy z přecenění cenných papírů a derivátů</v>
          </cell>
        </row>
        <row r="215">
          <cell r="A215">
            <v>40</v>
          </cell>
          <cell r="B215" t="str">
            <v>Costs from revaluation of securities and valuables</v>
          </cell>
          <cell r="C215" t="str">
            <v>Náklady z přecenění cenných papírů a derivátů</v>
          </cell>
        </row>
        <row r="216">
          <cell r="A216">
            <v>41</v>
          </cell>
          <cell r="B216" t="str">
            <v>Change of financial reserves and adjustments</v>
          </cell>
          <cell r="C216" t="str">
            <v>Změna stavu rezerv a opravných položek ve finanční oblasti</v>
          </cell>
          <cell r="D216" t="str">
            <v>Vrijval van financiele voorzieningen</v>
          </cell>
          <cell r="E216" t="str">
            <v>Nachbuchung der Rückstellungen in die Finanzerträge</v>
          </cell>
        </row>
        <row r="217">
          <cell r="A217">
            <v>42</v>
          </cell>
          <cell r="B217" t="str">
            <v>Interest income</v>
          </cell>
          <cell r="C217" t="str">
            <v>Výnosové úroky</v>
          </cell>
          <cell r="D217" t="str">
            <v>Rentebaten</v>
          </cell>
          <cell r="E217" t="str">
            <v>Zinsertrag</v>
          </cell>
        </row>
        <row r="218">
          <cell r="A218">
            <v>43</v>
          </cell>
          <cell r="B218" t="str">
            <v>Interest expense</v>
          </cell>
          <cell r="C218" t="str">
            <v>Nákladové úroky</v>
          </cell>
          <cell r="D218" t="str">
            <v>Rentelasten</v>
          </cell>
          <cell r="E218" t="str">
            <v>Zinsaufwand</v>
          </cell>
        </row>
        <row r="219">
          <cell r="A219">
            <v>44</v>
          </cell>
          <cell r="B219" t="str">
            <v>Other financial income</v>
          </cell>
          <cell r="C219" t="str">
            <v>Ostatní finanční výnosy</v>
          </cell>
          <cell r="D219" t="str">
            <v>Overige financiele opbrengsten</v>
          </cell>
          <cell r="E219" t="str">
            <v>Sonstige Finanzerträge</v>
          </cell>
        </row>
        <row r="220">
          <cell r="A220">
            <v>45</v>
          </cell>
          <cell r="B220" t="str">
            <v>Other financial expenses</v>
          </cell>
          <cell r="C220" t="str">
            <v>Ostatní finanční náklady</v>
          </cell>
          <cell r="D220" t="str">
            <v>Overige financiele kosten</v>
          </cell>
          <cell r="E220" t="str">
            <v>Sonstige Finanzaufwendungen</v>
          </cell>
        </row>
        <row r="221">
          <cell r="A221">
            <v>46</v>
          </cell>
          <cell r="B221" t="str">
            <v>Transfer of financial income</v>
          </cell>
          <cell r="C221" t="str">
            <v>Převod finančních výnosů</v>
          </cell>
          <cell r="D221" t="str">
            <v>Overboeking van financiele opbrengsten</v>
          </cell>
          <cell r="E221" t="str">
            <v>Nachbuchung der Finanzerträge</v>
          </cell>
        </row>
        <row r="222">
          <cell r="A222">
            <v>47</v>
          </cell>
          <cell r="B222" t="str">
            <v>Transfer of financial expenses</v>
          </cell>
          <cell r="C222" t="str">
            <v>Převod finančních nákladů</v>
          </cell>
          <cell r="D222" t="str">
            <v>Overboeking van financiele kosten</v>
          </cell>
          <cell r="E222" t="str">
            <v>Nachbuchung der Finanzaufwendungen</v>
          </cell>
        </row>
        <row r="223">
          <cell r="A223">
            <v>48</v>
          </cell>
          <cell r="B223" t="str">
            <v>Financial profit or loss</v>
          </cell>
          <cell r="C223" t="str">
            <v>Finanční výsledek hospodaření</v>
          </cell>
          <cell r="D223" t="str">
            <v>Financiel resultaat (30-31+32+36+37-38+39-40+41-42+43-44+(-45)-(-46)</v>
          </cell>
          <cell r="E223" t="str">
            <v>Ergebnis aus der gewöhnlichen Finanztätigkeit</v>
          </cell>
        </row>
        <row r="224">
          <cell r="A224">
            <v>49</v>
          </cell>
          <cell r="B224" t="str">
            <v>Income tax on ordinary activities</v>
          </cell>
          <cell r="C224" t="str">
            <v>Daň z příjmů za běžnou činnost</v>
          </cell>
          <cell r="D224" t="str">
            <v>Venootschapsbelasting op gewone bedrijfsuitoefening (49+50)</v>
          </cell>
          <cell r="E224" t="str">
            <v>Einkommensteuer aus der gewöhnlichen Geschäftstätigkeit</v>
          </cell>
        </row>
        <row r="225">
          <cell r="A225">
            <v>50</v>
          </cell>
          <cell r="B225" t="str">
            <v xml:space="preserve"> - due</v>
          </cell>
          <cell r="C225" t="str">
            <v xml:space="preserve"> - splatná</v>
          </cell>
          <cell r="D225" t="str">
            <v>Direct</v>
          </cell>
          <cell r="E225" t="str">
            <v xml:space="preserve"> - fällige</v>
          </cell>
        </row>
        <row r="226">
          <cell r="A226">
            <v>51</v>
          </cell>
          <cell r="B226" t="str">
            <v xml:space="preserve"> - deferred</v>
          </cell>
          <cell r="C226" t="str">
            <v xml:space="preserve"> - odložená</v>
          </cell>
          <cell r="D226" t="str">
            <v>Latent</v>
          </cell>
          <cell r="E226" t="str">
            <v xml:space="preserve"> - latente</v>
          </cell>
        </row>
        <row r="227">
          <cell r="A227">
            <v>52</v>
          </cell>
          <cell r="B227" t="str">
            <v>Profit or loss from ordinary activities</v>
          </cell>
          <cell r="C227" t="str">
            <v>Hospodářský výsledek za běžnou činnost</v>
          </cell>
          <cell r="D227" t="str">
            <v>Resultaat uit gewone bedrijfsuitoefening (29+47-48)</v>
          </cell>
          <cell r="E227" t="str">
            <v>Ergebnis der gewöhnlichen Geschäftstätigkeit</v>
          </cell>
        </row>
        <row r="228">
          <cell r="A228">
            <v>53</v>
          </cell>
          <cell r="B228" t="str">
            <v>Extraordinary income</v>
          </cell>
          <cell r="C228" t="str">
            <v>Mimořádné výnosy</v>
          </cell>
          <cell r="D228" t="str">
            <v>Buitengewone opbrengsten</v>
          </cell>
          <cell r="E228" t="str">
            <v>Außerordentliche Erträge</v>
          </cell>
        </row>
        <row r="229">
          <cell r="A229">
            <v>54</v>
          </cell>
          <cell r="B229" t="str">
            <v>Extraordinary expenses</v>
          </cell>
          <cell r="C229" t="str">
            <v>Mimořádné náklady</v>
          </cell>
          <cell r="D229" t="str">
            <v>Buitengewone kosten</v>
          </cell>
          <cell r="E229" t="str">
            <v>Außerordentliche Aufwendungen</v>
          </cell>
        </row>
        <row r="230">
          <cell r="A230">
            <v>55</v>
          </cell>
          <cell r="B230" t="str">
            <v>Income tax on extraordinary activities</v>
          </cell>
          <cell r="C230" t="str">
            <v>Daň z příjmů z mimořádné činnosti</v>
          </cell>
          <cell r="D230" t="str">
            <v>Vennootschapsbelasting op buitengewoon resultaat (56+57)</v>
          </cell>
          <cell r="E230" t="str">
            <v>Einkommentsteuer aus der außerordentlichen Geschäftstätigkeit</v>
          </cell>
        </row>
        <row r="231">
          <cell r="A231">
            <v>56</v>
          </cell>
          <cell r="B231" t="str">
            <v xml:space="preserve"> - due</v>
          </cell>
          <cell r="C231" t="str">
            <v xml:space="preserve"> - splatná</v>
          </cell>
          <cell r="D231" t="str">
            <v>Direct</v>
          </cell>
          <cell r="E231" t="str">
            <v xml:space="preserve"> - fällige</v>
          </cell>
        </row>
        <row r="232">
          <cell r="A232">
            <v>57</v>
          </cell>
          <cell r="B232" t="str">
            <v xml:space="preserve"> - deferred</v>
          </cell>
          <cell r="C232" t="str">
            <v xml:space="preserve"> - odložená</v>
          </cell>
          <cell r="D232" t="str">
            <v>Latent</v>
          </cell>
          <cell r="E232" t="str">
            <v xml:space="preserve"> - latente</v>
          </cell>
        </row>
        <row r="233">
          <cell r="A233">
            <v>58</v>
          </cell>
          <cell r="B233" t="str">
            <v>Extraordinary profit or loss</v>
          </cell>
          <cell r="C233" t="str">
            <v>Mimořádný výsledek hospodaření</v>
          </cell>
          <cell r="D233" t="str">
            <v>Buitengewoon resultaat  (53-54-55)</v>
          </cell>
          <cell r="E233" t="str">
            <v>Ergebnis der außerordentlichen Geschäftstätigkeit</v>
          </cell>
        </row>
        <row r="234">
          <cell r="A234">
            <v>59</v>
          </cell>
          <cell r="B234" t="str">
            <v>Transfer of shares on profit or loss of partnership to partners</v>
          </cell>
          <cell r="C234" t="str">
            <v>Převod podílu na výsledku hospodaření společníkům</v>
          </cell>
          <cell r="D234" t="str">
            <v>Overboeking resultaat deelname naar partners</v>
          </cell>
          <cell r="E234" t="str">
            <v>Gewinnausschüttung an Gesellschafter</v>
          </cell>
        </row>
        <row r="235">
          <cell r="A235">
            <v>60</v>
          </cell>
          <cell r="B235" t="str">
            <v>Profit or loss of current year</v>
          </cell>
          <cell r="C235" t="str">
            <v>Výsledek hospodaření za účetní období</v>
          </cell>
          <cell r="D235" t="str">
            <v>Resultaat boekjaar       (52+58-59)</v>
          </cell>
          <cell r="E235" t="str">
            <v>Jahresüberschuß/Jahresfehlbetrag</v>
          </cell>
        </row>
        <row r="236">
          <cell r="A236">
            <v>61</v>
          </cell>
          <cell r="B236" t="str">
            <v>Profit or loss of current year before taxation</v>
          </cell>
          <cell r="C236" t="str">
            <v>Výsledek hospodaření před zdaněním</v>
          </cell>
          <cell r="D236" t="str">
            <v>Resultaat voor belastingen (regel 01 t/m 60)</v>
          </cell>
          <cell r="E236" t="str">
            <v>Ergebnis vor Steuern</v>
          </cell>
        </row>
        <row r="240">
          <cell r="B240" t="str">
            <v>Denotation</v>
          </cell>
          <cell r="C240" t="str">
            <v>Označení</v>
          </cell>
          <cell r="D240" t="str">
            <v>Verwijzing</v>
          </cell>
          <cell r="E240" t="str">
            <v>Bezeichnung</v>
          </cell>
        </row>
        <row r="241">
          <cell r="B241" t="str">
            <v>Item</v>
          </cell>
          <cell r="C241" t="str">
            <v>TEXT</v>
          </cell>
          <cell r="D241" t="str">
            <v>Item</v>
          </cell>
          <cell r="E241" t="str">
            <v>TEXT</v>
          </cell>
        </row>
        <row r="242">
          <cell r="B242" t="str">
            <v>Row</v>
          </cell>
          <cell r="C242" t="str">
            <v>Řád.</v>
          </cell>
          <cell r="D242" t="str">
            <v>R.nr.</v>
          </cell>
          <cell r="E242" t="str">
            <v>Zeile</v>
          </cell>
        </row>
        <row r="243">
          <cell r="B243" t="str">
            <v>Accounting period</v>
          </cell>
          <cell r="C243" t="str">
            <v>Skutečnost v účetním období</v>
          </cell>
          <cell r="D243" t="str">
            <v>Boekjaar</v>
          </cell>
          <cell r="E243" t="str">
            <v>Geschäftsjahr</v>
          </cell>
        </row>
        <row r="244">
          <cell r="B244" t="str">
            <v xml:space="preserve">current </v>
          </cell>
          <cell r="C244" t="str">
            <v>sledovaném</v>
          </cell>
          <cell r="D244" t="str">
            <v>Huidig</v>
          </cell>
          <cell r="E244" t="str">
            <v>Laufendes Jahr</v>
          </cell>
        </row>
        <row r="245">
          <cell r="B245" t="str">
            <v>previous</v>
          </cell>
          <cell r="C245" t="str">
            <v>minulém</v>
          </cell>
          <cell r="D245" t="str">
            <v>Voorgaand</v>
          </cell>
          <cell r="E245" t="str">
            <v>Vorjahr</v>
          </cell>
        </row>
        <row r="247">
          <cell r="B247" t="str">
            <v>Date mailed:</v>
          </cell>
          <cell r="C247" t="str">
            <v>Odesláno
dne:</v>
          </cell>
          <cell r="D247" t="str">
            <v>Datum:</v>
          </cell>
          <cell r="E247" t="str">
            <v>Datum:</v>
          </cell>
        </row>
        <row r="248">
          <cell r="B248" t="str">
            <v>Signature of the statutory representative:</v>
          </cell>
          <cell r="C248" t="str">
            <v>Podpis statutárního orgánu nebo fyzické osoby,
která je účetní jednotkou:</v>
          </cell>
          <cell r="D248" t="str">
            <v>Ondertekening door de statutaire vertegenwoordiger:</v>
          </cell>
          <cell r="E248" t="str">
            <v>Unterschrift des satzunsmäßigen Organs oder der physischen Person, die Rechnungseinheit ist:</v>
          </cell>
        </row>
        <row r="249">
          <cell r="B249" t="str">
            <v>Person responsible for
accounting
(name and signature):</v>
          </cell>
          <cell r="C249" t="str">
            <v xml:space="preserve">Osoba odpovědná
za účetnictví
(jméno a podpis):
</v>
          </cell>
          <cell r="D249" t="str">
            <v xml:space="preserve">Persoon verantwordelijk
voor de boekhouding
(naam en handtekening):
</v>
          </cell>
          <cell r="E249" t="str">
            <v>Für die Rechnung verantwortliche Person
 (Name und Unterschrift):</v>
          </cell>
        </row>
        <row r="250">
          <cell r="B250" t="str">
            <v>Person responsible for
preparation of 
the financial statements
(name and signature):</v>
          </cell>
          <cell r="C250" t="str">
            <v>Osoba odpovědná
za účetní závěrku
(jméno a podpis):</v>
          </cell>
          <cell r="D250" t="str">
            <v>Persoon verantwoordelijk
voor het opmaken van de
jaarrekening
(naam en handtekening):</v>
          </cell>
          <cell r="E250" t="str">
            <v xml:space="preserve">Für den Rechnungsabschluss verantwortliche Person
 (Name und Unterschrift):
</v>
          </cell>
        </row>
        <row r="278">
          <cell r="B278" t="str">
            <v xml:space="preserve">Item </v>
          </cell>
          <cell r="D278" t="str">
            <v>Item</v>
          </cell>
          <cell r="E278" t="str">
            <v>TEXT</v>
          </cell>
        </row>
        <row r="280">
          <cell r="A280">
            <v>1</v>
          </cell>
          <cell r="B280" t="str">
            <v>Cash and cash equivalents at the beginning of the accounting period</v>
          </cell>
          <cell r="C280" t="str">
            <v>Stav peněžních prostředků a peněžních ekvivalentů na  na začátku účetního období</v>
          </cell>
          <cell r="D280" t="str">
            <v>Liquide middelen begin boekjaar</v>
          </cell>
          <cell r="E280" t="str">
            <v>Netto Finanzvermögen zum Jahresanfang</v>
          </cell>
        </row>
        <row r="281">
          <cell r="A281">
            <v>2</v>
          </cell>
          <cell r="B281" t="str">
            <v xml:space="preserve">Profit/(loss) from ordinary activities before tax </v>
          </cell>
          <cell r="C281" t="str">
            <v>Účetní zisk nebo ztráta z běžné činnosti před zdaněním</v>
          </cell>
          <cell r="D281" t="str">
            <v>Resultaat uit gewone bedrijfsuitoefening voor belastingen</v>
          </cell>
          <cell r="E281" t="str">
            <v>Ergebnis aus der gewöhnlichen Geschäftstätigkeit vor Steuern</v>
          </cell>
        </row>
        <row r="282">
          <cell r="A282">
            <v>3</v>
          </cell>
          <cell r="B282" t="str">
            <v>Adjustments for non-cash transactions</v>
          </cell>
          <cell r="C282" t="str">
            <v>Úpravy o nepeněžní operace</v>
          </cell>
          <cell r="D282" t="str">
            <v>Aanpassingen voor niet monetaire transacties</v>
          </cell>
          <cell r="E282" t="str">
            <v>Nicht geldwirksame Vorgänge</v>
          </cell>
        </row>
        <row r="283">
          <cell r="A283">
            <v>4</v>
          </cell>
          <cell r="B283" t="str">
            <v>Depreciation of fixed assets and accounting for adjustments to gained property</v>
          </cell>
          <cell r="C283" t="str">
            <v>Odpisy stálých aktiv a umořování opravné položky k nabytému majetku</v>
          </cell>
          <cell r="D283" t="str">
            <v>Afschrijvingen op vaste activa, afschrijvingen op vorderingen, afschrijving van goodwill</v>
          </cell>
          <cell r="E283" t="str">
            <v>Abschreibungen auf das Anlagevermögen</v>
          </cell>
        </row>
        <row r="284">
          <cell r="A284">
            <v>5</v>
          </cell>
          <cell r="B284" t="str">
            <v>Change in adjustments and reserves</v>
          </cell>
          <cell r="C284" t="str">
            <v>Změna stavu opravných položek, rezerv</v>
          </cell>
          <cell r="D284" t="str">
            <v>Wijzigingen in voorzieningen, reserves, overlopende activa en passiva en ongerealiseerde koerswinsten/koersverliezen</v>
          </cell>
          <cell r="E284" t="str">
            <v>Veränderungen des Bestands bei Wertberichtigungen, Rückstellungen sowie den aktiven und passiven Rechnungsabgrenzungsposten</v>
          </cell>
        </row>
        <row r="285">
          <cell r="A285">
            <v>6</v>
          </cell>
          <cell r="B285" t="str">
            <v>Gain on fixed assets sold</v>
          </cell>
          <cell r="C285" t="str">
            <v>Zisk z prodeje stálých aktiv</v>
          </cell>
          <cell r="D285" t="str">
            <v>Resultaat op de verkoop van vaste activa en waarderingsverschillen op financiele vaste activa</v>
          </cell>
          <cell r="E285" t="str">
            <v>Gewinn (Verlust) aus dem Verkauf von Anlagevermögen</v>
          </cell>
        </row>
        <row r="286">
          <cell r="A286">
            <v>7</v>
          </cell>
          <cell r="B286" t="str">
            <v>Revenues from dividends and shares on profits</v>
          </cell>
          <cell r="C286" t="str">
            <v>Výnosy z dividend a podíl na zisku</v>
          </cell>
          <cell r="D286" t="str">
            <v>Opbrengsten uit hoofde van dividenden en winstaandelen</v>
          </cell>
          <cell r="E286" t="str">
            <v>Erträge aus Dividenden</v>
          </cell>
        </row>
        <row r="287">
          <cell r="A287">
            <v>8</v>
          </cell>
          <cell r="B287" t="str">
            <v>Interest expense (+) excluding capitalised interest and interest income (-)</v>
          </cell>
          <cell r="C287" t="str">
            <v>Vyúčtované nákladové úroky (+) s výjimkou kapitalizovaných úroků a výnosové úroky (-)</v>
          </cell>
          <cell r="D287" t="str">
            <v>Rentelasten exclusief geactiveerde intrest en rentebaten</v>
          </cell>
          <cell r="E287" t="str">
            <v>Zinsaufwendungen</v>
          </cell>
        </row>
        <row r="288">
          <cell r="A288">
            <v>9</v>
          </cell>
          <cell r="B288" t="str">
            <v>Additional adjustments for non-cash transactions</v>
          </cell>
          <cell r="C288" t="str">
            <v>Případné úpravy o ostatní nepeněžní operace</v>
          </cell>
        </row>
        <row r="289">
          <cell r="A289">
            <v>10</v>
          </cell>
          <cell r="B289" t="str">
            <v xml:space="preserve">Net cash flow from operating activities before tax, movements in working capital and extraordinary items </v>
          </cell>
          <cell r="C289" t="str">
            <v>Čistý peněžní tok  z provozní činnosti před zdaněním, změnami pracovního kapitálu a mimořádnými položkami</v>
          </cell>
          <cell r="D289" t="str">
            <v>Netto-kasstroom uit gewone bedrijfsuitoefening voor belastingen, wijzigingen in het werkkapitaal en buitengewone posten</v>
          </cell>
          <cell r="E289" t="str">
            <v>Netto-Geldfluß aus gewöhnlicher Geschäftstätigkeit vor Steuern, Veränderung des Betriebkapitals</v>
          </cell>
        </row>
        <row r="290">
          <cell r="A290">
            <v>11</v>
          </cell>
          <cell r="B290" t="str">
            <v xml:space="preserve">Change in working capital </v>
          </cell>
          <cell r="C290" t="str">
            <v>Změna potřeby pracovního kapitálu</v>
          </cell>
          <cell r="D290" t="str">
            <v>Wijzigingen in het werkkapitaal</v>
          </cell>
          <cell r="E290" t="str">
            <v>Veränderung des Betriebskapitals</v>
          </cell>
        </row>
        <row r="291">
          <cell r="A291">
            <v>12</v>
          </cell>
          <cell r="B291" t="str">
            <v>Change in receivables from operating activities</v>
          </cell>
          <cell r="C291" t="str">
            <v>Změna stavu pohledávek z provozní činnosti</v>
          </cell>
          <cell r="D291" t="str">
            <v>Wijziging in de vorderingen uit operationele activiteiten</v>
          </cell>
          <cell r="E291" t="str">
            <v>Veränderung der Forderungen aus gewöhnlicher Geschäftstätigkeit</v>
          </cell>
        </row>
        <row r="292">
          <cell r="A292">
            <v>13</v>
          </cell>
          <cell r="B292" t="str">
            <v>Change in short-term payables from operating activities</v>
          </cell>
          <cell r="C292" t="str">
            <v>Změna stavu krátkodobých závazků z provozní činnosti</v>
          </cell>
          <cell r="D292" t="str">
            <v>Wijziging in de kortlopende schulden uit operationele activiteiten</v>
          </cell>
          <cell r="E292" t="str">
            <v>Veränderung der kurzfristigen Verbindlichkeiten aus gewöhnlicher Geschäftstätigkeit</v>
          </cell>
        </row>
        <row r="293">
          <cell r="A293">
            <v>14</v>
          </cell>
          <cell r="B293" t="str">
            <v>Change in inventory</v>
          </cell>
          <cell r="C293" t="str">
            <v>Změna stavu zásob</v>
          </cell>
          <cell r="D293" t="str">
            <v>Wijzigingen in de voorraden</v>
          </cell>
          <cell r="E293" t="str">
            <v>Veränderung der Vorräte</v>
          </cell>
        </row>
        <row r="294">
          <cell r="A294">
            <v>15</v>
          </cell>
          <cell r="B294" t="str">
            <v>Change in short-term investments, which are not considered as cash</v>
          </cell>
          <cell r="C294" t="str">
            <v>Změna stavu krátkodobého finančního majetku, který není zahrnut do peněžních prostředků</v>
          </cell>
          <cell r="D294" t="str">
            <v>Wijzigingen in de kortlopende financiele activa</v>
          </cell>
          <cell r="E294" t="str">
            <v>Veränderung des kurzfristigen Finanzvermögens</v>
          </cell>
        </row>
        <row r="295">
          <cell r="A295">
            <v>16</v>
          </cell>
          <cell r="B295" t="str">
            <v>Net cash flow from operating activities before financial items, tax and extraordinary items</v>
          </cell>
          <cell r="C295" t="str">
            <v>Čistý peněžní tok z provozní činnosti před finančními položkami, zdaněním a mimořádnými položkami</v>
          </cell>
          <cell r="D295" t="str">
            <v>Netto-kasstroom uit gewone bedrijfsuitoefening voor belastingen en buitengewone posten</v>
          </cell>
          <cell r="E295" t="str">
            <v>Netto-Geldfluß aus gewöhnlicher Geschäftstätigkeit vor Steuern und außerordentlichen Posten</v>
          </cell>
        </row>
        <row r="296">
          <cell r="A296">
            <v>17</v>
          </cell>
          <cell r="B296" t="str">
            <v xml:space="preserve">Interest paid (-), except interest capitalised </v>
          </cell>
          <cell r="C296" t="str">
            <v>Zaplacené úroky s výjimkou kapitalizovaných úroků</v>
          </cell>
          <cell r="D296" t="str">
            <v>Betaalde rentelasten, uitgezonderd geactiveerde rente</v>
          </cell>
          <cell r="E296" t="str">
            <v>Zinszahlungen ohne kapitalisierten Zinsen</v>
          </cell>
        </row>
        <row r="297">
          <cell r="A297">
            <v>18</v>
          </cell>
          <cell r="B297" t="str">
            <v>Interest received (+)</v>
          </cell>
          <cell r="C297" t="str">
            <v>Přijaté úroky (+)</v>
          </cell>
          <cell r="D297" t="str">
            <v>Ontvangen rentebaten</v>
          </cell>
          <cell r="E297" t="str">
            <v>Zinserträge</v>
          </cell>
        </row>
        <row r="298">
          <cell r="A298">
            <v>19</v>
          </cell>
          <cell r="B298" t="str">
            <v>Income tax paid for operating activities, additional tax paid for previous periods (-)</v>
          </cell>
          <cell r="C298" t="str">
            <v>Zaplacená daň z příjmů za běžnou činnost a za doměrky daně za minulá období (-)</v>
          </cell>
          <cell r="D298" t="str">
            <v>Betaalde vennootschapsbelasting over gewone bedrijfsuitoefening en aanvullende belastingen inzake voorgaande perioden</v>
          </cell>
          <cell r="E298" t="str">
            <v>Bezahlte Einkommensteuer</v>
          </cell>
        </row>
        <row r="299">
          <cell r="A299">
            <v>20</v>
          </cell>
          <cell r="B299" t="str">
            <v>Receipts and expenditures relating to extraordinary activities</v>
          </cell>
          <cell r="C299" t="str">
            <v>Příjmy a výdaje spojené s mimořádnými účetními případy (+,-)</v>
          </cell>
          <cell r="D299" t="str">
            <v>Ontvangsten en uitgaven uit buitengewone activiteiten en belastingen buitengewoon resultaat</v>
          </cell>
          <cell r="E299" t="str">
            <v>Bezüge und Ausgaben aus außerordentlichen Geschäftstätigkeiten</v>
          </cell>
        </row>
        <row r="300">
          <cell r="A300">
            <v>21</v>
          </cell>
          <cell r="B300" t="str">
            <v>Net cash flow from operating activities</v>
          </cell>
          <cell r="C300" t="str">
            <v>Čistý peněžní tok z provozní činnosti</v>
          </cell>
          <cell r="D300" t="str">
            <v>Netto-kasstroom uit operationele activiteiten</v>
          </cell>
          <cell r="E300" t="str">
            <v>Netto-Geldfluß aus gewöhnlicher Geschäftstätigkeit</v>
          </cell>
        </row>
        <row r="301">
          <cell r="A301">
            <v>22</v>
          </cell>
          <cell r="B301" t="str">
            <v>Cash flows from investing activities</v>
          </cell>
          <cell r="C301" t="str">
            <v>Peněžní toky z investiční činnosti</v>
          </cell>
          <cell r="D301" t="str">
            <v>Kasstroom uit investeringsactiviteiten</v>
          </cell>
          <cell r="E301" t="str">
            <v>Geldfluß aus der Investitionstätigkeit</v>
          </cell>
        </row>
        <row r="302">
          <cell r="A302">
            <v>23</v>
          </cell>
          <cell r="B302" t="str">
            <v xml:space="preserve">Fixed assets additions </v>
          </cell>
          <cell r="C302" t="str">
            <v>Nabytí stálých aktiv</v>
          </cell>
          <cell r="D302" t="str">
            <v>Investeringen in vaste activa</v>
          </cell>
          <cell r="E302" t="str">
            <v>Zugänge im Anlagevermögen</v>
          </cell>
        </row>
        <row r="303">
          <cell r="A303">
            <v>24</v>
          </cell>
          <cell r="B303" t="str">
            <v>Receipts from fixed assets sold (+)</v>
          </cell>
          <cell r="C303" t="str">
            <v>Příjmy z prodeje stálých aktiv (+)</v>
          </cell>
          <cell r="D303" t="str">
            <v>Ontvangsten uit hoofde van verkoop van vaste activa</v>
          </cell>
          <cell r="E303" t="str">
            <v>Erlöse aus dem Verkauf vom Anlagevermögen</v>
          </cell>
        </row>
        <row r="304">
          <cell r="A304">
            <v>25</v>
          </cell>
          <cell r="B304" t="str">
            <v>Loans provided to related parties (-/+)</v>
          </cell>
          <cell r="C304" t="str">
            <v>Půjčky a úvěry spřízněným osobám (-,+)</v>
          </cell>
          <cell r="D304" t="str">
            <v>Verstrekte leningen aan gelieerde ondernemingen</v>
          </cell>
          <cell r="E304" t="str">
            <v>Kredite an verbundene Personen</v>
          </cell>
        </row>
        <row r="305">
          <cell r="A305">
            <v>26</v>
          </cell>
          <cell r="B305" t="str">
            <v>Net cash flow from investing activities</v>
          </cell>
          <cell r="C305" t="str">
            <v>Čistý peněžní tok vztahující se k investiční činnosti</v>
          </cell>
          <cell r="D305" t="str">
            <v>Netto-kasstroom uit investeringsactiviteiten</v>
          </cell>
          <cell r="E305" t="str">
            <v>Netto-Geldfluß aus der Investitionstätigkeit</v>
          </cell>
        </row>
        <row r="306">
          <cell r="A306">
            <v>27</v>
          </cell>
          <cell r="B306" t="str">
            <v>Cash flow from financial activities</v>
          </cell>
          <cell r="C306" t="str">
            <v>Peněžní tok z finančních činností</v>
          </cell>
          <cell r="D306" t="str">
            <v>Kasstroom uit financieringsactiviteiten</v>
          </cell>
          <cell r="E306" t="str">
            <v>Geldfluß aus der finanziellen Tätigkeit</v>
          </cell>
        </row>
        <row r="307">
          <cell r="A307">
            <v>28</v>
          </cell>
          <cell r="B307" t="str">
            <v xml:space="preserve">Change in long term or short term payables (+,-) </v>
          </cell>
          <cell r="C307" t="str">
            <v>Změna stavu dlouhodobých, popř. krátkodobých závazků (+,-)</v>
          </cell>
          <cell r="D307" t="str">
            <v>Wijziging in de langlopende resp. kortlopende schulden</v>
          </cell>
          <cell r="E307" t="str">
            <v>Veränderung der langfristigen bzw. kurzfristigen Verbindlichkeiten</v>
          </cell>
        </row>
        <row r="308">
          <cell r="A308">
            <v>29</v>
          </cell>
          <cell r="B308" t="str">
            <v>Impact on cash due to change in equity</v>
          </cell>
          <cell r="C308" t="str">
            <v>Dopady změn vlastního kapitálu na peněžní prostředky</v>
          </cell>
          <cell r="D308" t="str">
            <v>Kasstroom uit hoofde van wijzigingen in het eigen vermogen</v>
          </cell>
          <cell r="E308" t="str">
            <v>Geldflüsse aus Veränderungen im Eigenkapital</v>
          </cell>
        </row>
        <row r="309">
          <cell r="A309">
            <v>30</v>
          </cell>
          <cell r="B309" t="str">
            <v>Increase of cash and cash equivavalents due to change in registered capital, reserve fund, including prepayments made for this increase (+)</v>
          </cell>
          <cell r="C309" t="str">
            <v>Zvýšení základního kapitálu, emisního ážia  event. rezervního fondu</v>
          </cell>
          <cell r="D309" t="str">
            <v xml:space="preserve">Kasstroom uit hoofde van verhoging van het geregistreerde kapitaal, reservefonds alsmede vooruitbetalingen terzake </v>
          </cell>
          <cell r="E309" t="str">
            <v>Geldflüsse aus der Erhöhung des Grundkapitals</v>
          </cell>
        </row>
        <row r="310">
          <cell r="A310">
            <v>31</v>
          </cell>
          <cell r="B310" t="str">
            <v>Capital payments to partners and shareholders (+)</v>
          </cell>
          <cell r="C310" t="str">
            <v>Vyplacení podílu na vlastním kapitálu společníkům</v>
          </cell>
          <cell r="D310" t="str">
            <v>Kapitaalbetalingen aan partners en aandeelhouders</v>
          </cell>
          <cell r="E310" t="str">
            <v>Auszahlung von Anteilen am Grundkapital</v>
          </cell>
        </row>
        <row r="311">
          <cell r="A311">
            <v>32</v>
          </cell>
          <cell r="B311" t="str">
            <v>Other injections into equity and other deposits of cash made by partners and shareholders (+)</v>
          </cell>
          <cell r="C311" t="str">
            <v xml:space="preserve">Další vklady peněžních prostředků společníků a akcionářů </v>
          </cell>
          <cell r="D311" t="str">
            <v>Geldelijke giften in het eigen vermogen en andere stortingen door aandeelhouders</v>
          </cell>
          <cell r="E311" t="str">
            <v>Spenden und Zuschüsse zum Eigenkapital und weitere Einlagen von Gesellschaftern</v>
          </cell>
        </row>
        <row r="312">
          <cell r="A312">
            <v>33</v>
          </cell>
          <cell r="B312" t="str">
            <v>Reimbursement of loss by partners (+)</v>
          </cell>
          <cell r="C312" t="str">
            <v>Úhrada ztráty společníky (+)</v>
          </cell>
          <cell r="D312" t="str">
            <v>Aanvulling van verliezen door de partners</v>
          </cell>
          <cell r="E312" t="str">
            <v>Verlustausgleich durch die Gesellschafter</v>
          </cell>
        </row>
        <row r="313">
          <cell r="A313">
            <v>34</v>
          </cell>
          <cell r="B313" t="str">
            <v>Payments made from funds (-)</v>
          </cell>
          <cell r="C313" t="str">
            <v>Platby z fondů tvořených ze zisku</v>
          </cell>
          <cell r="D313" t="str">
            <v>Betalingen uit fondsen</v>
          </cell>
          <cell r="E313" t="str">
            <v>Zahlungen zu Lasten von Rücklagefonds</v>
          </cell>
        </row>
        <row r="314">
          <cell r="A314">
            <v>35</v>
          </cell>
          <cell r="B314" t="str">
            <v xml:space="preserve">Dividends and ownership interests paid, including withholding tax related to these claims </v>
          </cell>
          <cell r="C314" t="str">
            <v xml:space="preserve">Vyplacené dividendy a podíly na zisku včetně zaplacené srážkové daně </v>
          </cell>
          <cell r="D314" t="str">
            <v>Betaalde dividenden (inclusief bronbelasting)</v>
          </cell>
          <cell r="E314" t="str">
            <v>Ausgezahlte Dividenden oder Anteile am Jahresüberschuß einschießlich daraus folgenden Quellensteuern</v>
          </cell>
        </row>
        <row r="315">
          <cell r="A315">
            <v>36</v>
          </cell>
          <cell r="B315" t="str">
            <v>Net cash flow from financing activities</v>
          </cell>
          <cell r="C315" t="str">
            <v>Čistý peněžní tok vztahující se k finanční činnosti</v>
          </cell>
          <cell r="D315" t="str">
            <v>Netto-kasstroom uit financieringsactiviteiten</v>
          </cell>
          <cell r="E315" t="str">
            <v>Netto-Geldfluß aus der finanziellen Tätigkeit</v>
          </cell>
        </row>
        <row r="316">
          <cell r="A316">
            <v>37</v>
          </cell>
          <cell r="B316" t="str">
            <v>Net increase or decrease of cash and cash equivalents</v>
          </cell>
          <cell r="C316" t="str">
            <v>Čisté zvýšení, resp. snížení peněžních prostředků</v>
          </cell>
          <cell r="D316" t="str">
            <v>Netto-toename (netto-afname) van liquide middelen</v>
          </cell>
          <cell r="E316" t="str">
            <v>Netto-Zunahme, bzw. Abnahme des Finanzvermögens</v>
          </cell>
        </row>
        <row r="317">
          <cell r="A317">
            <v>38</v>
          </cell>
          <cell r="B317" t="str">
            <v>Cash and cash equivalents at the end of the accounting period</v>
          </cell>
          <cell r="C317" t="str">
            <v>Stav peněžních prostředků a peněžních ekvivalentů na konci účetního období</v>
          </cell>
          <cell r="D317" t="str">
            <v>Liquide middelen per einde boekjaar</v>
          </cell>
          <cell r="E317" t="str">
            <v>Netto Finanzvermögen zum Jahresende</v>
          </cell>
        </row>
        <row r="322">
          <cell r="B322" t="str">
            <v>Denotation</v>
          </cell>
          <cell r="C322" t="str">
            <v>Označení</v>
          </cell>
          <cell r="D322" t="str">
            <v>Verwijzing</v>
          </cell>
          <cell r="E322" t="str">
            <v>Bezeichnung</v>
          </cell>
        </row>
        <row r="323">
          <cell r="B323" t="str">
            <v>Item</v>
          </cell>
          <cell r="C323" t="str">
            <v>TEXT</v>
          </cell>
          <cell r="D323" t="str">
            <v>Item</v>
          </cell>
          <cell r="E323" t="str">
            <v>TEXT</v>
          </cell>
        </row>
        <row r="324">
          <cell r="B324" t="str">
            <v>Accounting period</v>
          </cell>
          <cell r="C324" t="str">
            <v>Skutečnost v účetním období</v>
          </cell>
          <cell r="D324" t="str">
            <v>Boekjaar</v>
          </cell>
          <cell r="E324" t="str">
            <v>Geschäftsjahr</v>
          </cell>
        </row>
        <row r="325">
          <cell r="B325" t="str">
            <v xml:space="preserve">current </v>
          </cell>
          <cell r="C325" t="str">
            <v>sledovaném</v>
          </cell>
          <cell r="D325" t="str">
            <v>Huidig</v>
          </cell>
          <cell r="E325" t="str">
            <v>Laufendes Jahr</v>
          </cell>
        </row>
        <row r="326">
          <cell r="B326" t="str">
            <v>previous</v>
          </cell>
          <cell r="C326" t="str">
            <v>minulém</v>
          </cell>
          <cell r="D326" t="str">
            <v>Voorgaand</v>
          </cell>
          <cell r="E326" t="str">
            <v>Vorjahr</v>
          </cell>
        </row>
        <row r="329">
          <cell r="B329" t="str">
            <v>Date mailed:</v>
          </cell>
          <cell r="C329" t="str">
            <v>Odesláno
dne:</v>
          </cell>
          <cell r="D329" t="str">
            <v>Datum:</v>
          </cell>
          <cell r="E329" t="str">
            <v>Datum:</v>
          </cell>
        </row>
        <row r="330">
          <cell r="B330" t="str">
            <v>Signature of the statutory representative:</v>
          </cell>
          <cell r="C330" t="str">
            <v>Podpis statutárního orgánu nebo fyzické osoby,
která je účetní jednotkou:</v>
          </cell>
          <cell r="D330" t="str">
            <v>Ondertekening door de statutaire vertegenwoordiger:</v>
          </cell>
          <cell r="E330" t="str">
            <v>Unterschrift des satzunsmäßigen Organs oder der physischen Person, die Rechnungseinheit ist:</v>
          </cell>
        </row>
        <row r="331">
          <cell r="B331" t="str">
            <v>Person responsible for
accounting
(name and signature):</v>
          </cell>
          <cell r="C331" t="str">
            <v xml:space="preserve">Osoba odpovědná
za účetnictví
(jméno a podpis):
</v>
          </cell>
          <cell r="D331" t="str">
            <v xml:space="preserve">Persoon verantwordelijk
voor de boekhouding
(naam en handtekening):
</v>
          </cell>
          <cell r="E331" t="str">
            <v>Für die Rechnung verantwortliche Person
 (Name und Unterschrift):</v>
          </cell>
        </row>
        <row r="332">
          <cell r="B332" t="str">
            <v>Person responsible for
preparation of 
the financial statements
(name and signature):</v>
          </cell>
          <cell r="C332" t="str">
            <v>Osoba odpovědná
za účetní závěrku
(jméno a podpis):</v>
          </cell>
          <cell r="D332" t="str">
            <v>Persoon verantwoordelijk
voor het opmaken van de
jaarrekening
(naam en handtekening):</v>
          </cell>
          <cell r="E332" t="str">
            <v xml:space="preserve">Für den Rechnungsabschluss verantwortliche Person
 (Name und Unterschrift):
</v>
          </cell>
        </row>
      </sheetData>
      <sheetData sheetId="5" refreshError="1"/>
      <sheetData sheetId="6" refreshError="1"/>
      <sheetData sheetId="7" refreshError="1"/>
      <sheetData sheetId="8"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ecutiveSummary"/>
      <sheetName val="CostDetail"/>
      <sheetName val="IncomeDetail"/>
      <sheetName val="InterestCalculation"/>
      <sheetName val="CostSpreadDetail"/>
      <sheetName val="UserDefinedVariables"/>
    </sheetNames>
    <sheetDataSet>
      <sheetData sheetId="0" refreshError="1"/>
      <sheetData sheetId="1" refreshError="1"/>
      <sheetData sheetId="2" refreshError="1"/>
      <sheetData sheetId="3" refreshError="1"/>
      <sheetData sheetId="4" refreshError="1"/>
      <sheetData sheetId="5" refreshError="1">
        <row r="1">
          <cell r="B1" t="str">
            <v>Project Name</v>
          </cell>
        </row>
        <row r="2">
          <cell r="B2">
            <v>1</v>
          </cell>
        </row>
        <row r="3">
          <cell r="B3">
            <v>36347</v>
          </cell>
        </row>
        <row r="4">
          <cell r="B4" t="str">
            <v>Template</v>
          </cell>
        </row>
        <row r="5">
          <cell r="B5">
            <v>37438</v>
          </cell>
        </row>
        <row r="6">
          <cell r="B6" t="str">
            <v>US$</v>
          </cell>
        </row>
        <row r="8">
          <cell r="B8" t="str">
            <v>Euro$</v>
          </cell>
        </row>
        <row r="11">
          <cell r="B11" t="str">
            <v>Retail Shops</v>
          </cell>
          <cell r="D11">
            <v>25000</v>
          </cell>
          <cell r="E11">
            <v>600</v>
          </cell>
          <cell r="F11">
            <v>250</v>
          </cell>
          <cell r="G11">
            <v>0.05</v>
          </cell>
        </row>
        <row r="12">
          <cell r="B12" t="str">
            <v>Restaurants</v>
          </cell>
          <cell r="D12">
            <v>4000</v>
          </cell>
          <cell r="E12">
            <v>650</v>
          </cell>
          <cell r="F12">
            <v>1000</v>
          </cell>
          <cell r="G12">
            <v>0.05</v>
          </cell>
        </row>
        <row r="13">
          <cell r="B13" t="str">
            <v>Fast Food Shops</v>
          </cell>
          <cell r="D13">
            <v>1000</v>
          </cell>
          <cell r="E13">
            <v>700</v>
          </cell>
          <cell r="F13">
            <v>0</v>
          </cell>
          <cell r="G13">
            <v>0.05</v>
          </cell>
        </row>
        <row r="14">
          <cell r="B14" t="str">
            <v>Grocery Anchor</v>
          </cell>
          <cell r="D14">
            <v>0</v>
          </cell>
          <cell r="F14">
            <v>0</v>
          </cell>
          <cell r="G14">
            <v>0.05</v>
          </cell>
        </row>
        <row r="15">
          <cell r="B15" t="str">
            <v>Cinema Anchor</v>
          </cell>
          <cell r="D15">
            <v>0</v>
          </cell>
          <cell r="F15">
            <v>0</v>
          </cell>
          <cell r="G15">
            <v>0.05</v>
          </cell>
        </row>
        <row r="16">
          <cell r="B16" t="str">
            <v>Bookstore Anchor</v>
          </cell>
          <cell r="D16">
            <v>4500</v>
          </cell>
          <cell r="E16">
            <v>500</v>
          </cell>
          <cell r="F16">
            <v>400</v>
          </cell>
          <cell r="G16">
            <v>0.05</v>
          </cell>
        </row>
        <row r="17">
          <cell r="B17" t="str">
            <v>Sporting Goods Anchor</v>
          </cell>
          <cell r="D17">
            <v>8000</v>
          </cell>
          <cell r="E17">
            <v>550</v>
          </cell>
          <cell r="F17">
            <v>600</v>
          </cell>
          <cell r="G17">
            <v>0.05</v>
          </cell>
        </row>
        <row r="18">
          <cell r="B18" t="str">
            <v>MSU1</v>
          </cell>
          <cell r="D18">
            <v>5000</v>
          </cell>
          <cell r="E18">
            <v>575</v>
          </cell>
          <cell r="F18">
            <v>400</v>
          </cell>
          <cell r="G18">
            <v>0.05</v>
          </cell>
        </row>
        <row r="19">
          <cell r="B19" t="str">
            <v>MSU2</v>
          </cell>
          <cell r="D19">
            <v>2500</v>
          </cell>
          <cell r="E19">
            <v>580</v>
          </cell>
          <cell r="F19">
            <v>400</v>
          </cell>
          <cell r="G19">
            <v>0.05</v>
          </cell>
        </row>
        <row r="20">
          <cell r="B20" t="str">
            <v>MSU3</v>
          </cell>
          <cell r="D20">
            <v>0</v>
          </cell>
          <cell r="F20">
            <v>0</v>
          </cell>
          <cell r="G20">
            <v>0.05</v>
          </cell>
        </row>
        <row r="21">
          <cell r="B21" t="str">
            <v>MSU4</v>
          </cell>
          <cell r="D21">
            <v>0</v>
          </cell>
          <cell r="F21">
            <v>0</v>
          </cell>
          <cell r="G21">
            <v>0.05</v>
          </cell>
        </row>
        <row r="25">
          <cell r="B25" t="str">
            <v>Office Level 1</v>
          </cell>
          <cell r="D25">
            <v>10000</v>
          </cell>
          <cell r="E25">
            <v>600</v>
          </cell>
          <cell r="F25">
            <v>300</v>
          </cell>
          <cell r="G25">
            <v>0.05</v>
          </cell>
        </row>
        <row r="26">
          <cell r="B26" t="str">
            <v>Office Level 2</v>
          </cell>
          <cell r="D26">
            <v>10000</v>
          </cell>
          <cell r="E26">
            <v>600</v>
          </cell>
          <cell r="F26">
            <v>300</v>
          </cell>
          <cell r="G26">
            <v>0.05</v>
          </cell>
        </row>
        <row r="27">
          <cell r="B27" t="str">
            <v>Office Level 3</v>
          </cell>
          <cell r="D27">
            <v>10000</v>
          </cell>
          <cell r="E27">
            <v>600</v>
          </cell>
          <cell r="F27">
            <v>300</v>
          </cell>
          <cell r="G27">
            <v>0.05</v>
          </cell>
        </row>
        <row r="33">
          <cell r="B33" t="str">
            <v>Enclosed Mall</v>
          </cell>
          <cell r="C33">
            <v>15000</v>
          </cell>
          <cell r="D33">
            <v>850</v>
          </cell>
        </row>
        <row r="34">
          <cell r="B34" t="str">
            <v>Service Areas</v>
          </cell>
          <cell r="C34">
            <v>5000</v>
          </cell>
          <cell r="D34">
            <v>500</v>
          </cell>
        </row>
        <row r="35">
          <cell r="B35" t="str">
            <v>Mall Office</v>
          </cell>
          <cell r="C35">
            <v>200</v>
          </cell>
          <cell r="D35">
            <v>500</v>
          </cell>
        </row>
        <row r="49">
          <cell r="C49">
            <v>8.5000000000000006E-2</v>
          </cell>
        </row>
        <row r="51">
          <cell r="C51">
            <v>8.5000000000000006E-2</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ecutiveSummary"/>
      <sheetName val="CostDetail"/>
      <sheetName val="IncomeDetail"/>
      <sheetName val="InterestCalculation"/>
      <sheetName val="CostSpreadDetail"/>
      <sheetName val="UserDefinedVariables"/>
      <sheetName val="Criteria"/>
      <sheetName val="Sheet1"/>
      <sheetName val="Beg_Bal"/>
      <sheetName val="Blad1"/>
      <sheetName val="Costs to date"/>
      <sheetName val="Costs_to_date"/>
      <sheetName val="Costs_to_date1"/>
      <sheetName val="Costs_to_date2"/>
      <sheetName val="Financial"/>
      <sheetName val="EUR"/>
      <sheetName val="CZK"/>
      <sheetName val="Pick lists"/>
      <sheetName val="Casino_Actual v Budget"/>
      <sheetName val="CF_B-E"/>
      <sheetName val="Costs_to_date3"/>
      <sheetName val="Pick_lists"/>
      <sheetName val="Casino_Actual_v_Budget"/>
      <sheetName val="Costs_to_date4"/>
      <sheetName val="Pick_lists1"/>
      <sheetName val="Casino_Actual_v_Budget1"/>
      <sheetName val="Costs_to_date6"/>
      <sheetName val="Pick_lists3"/>
      <sheetName val="Casino_Actual_v_Budget3"/>
      <sheetName val="Costs_to_date5"/>
      <sheetName val="Pick_lists2"/>
      <sheetName val="Casino_Actual_v_Budget2"/>
      <sheetName val="Costs_to_date7"/>
      <sheetName val="Costs_to_date8"/>
      <sheetName val="Costs_to_date9"/>
      <sheetName val="Costs_to_date10"/>
      <sheetName val="Costs_to_date11"/>
      <sheetName val="Casino_Actual_v_Budget4"/>
      <sheetName val="Pick_lists4"/>
      <sheetName val="Casino_Actual_v_Budget5"/>
      <sheetName val="Pick_lists5"/>
      <sheetName val="Casino_Actual_v_Budget6"/>
      <sheetName val="Pick_lists6"/>
      <sheetName val="TableDataTemplate"/>
      <sheetName val="Retail CZ"/>
      <sheetName val="Costs_to_date13"/>
      <sheetName val="Casino_Actual_v_Budget8"/>
      <sheetName val="Pick_lists8"/>
      <sheetName val="Retail_CZ1"/>
      <sheetName val="Retail_CZ"/>
      <sheetName val="Costs_to_date12"/>
      <sheetName val="Casino_Actual_v_Budget7"/>
      <sheetName val="Pick_lists7"/>
      <sheetName val="Costs_to_date14"/>
      <sheetName val="Casino_Actual_v_Budget9"/>
      <sheetName val="Pick_lists9"/>
      <sheetName val="Retail_CZ2"/>
      <sheetName val="Cash Acct List"/>
      <sheetName val="MECHANICS"/>
      <sheetName val="FOOTFALL, TURNOVER &amp; CATCHMENT"/>
      <sheetName val="Section 3.2"/>
      <sheetName val="Turnovers_2004-2009_support"/>
      <sheetName val="Section 4"/>
      <sheetName val="Section 4.1"/>
      <sheetName val="Costs_to_date15"/>
      <sheetName val="Casino_Actual_v_Budget10"/>
      <sheetName val="Pick_lists10"/>
      <sheetName val="Retail_CZ3"/>
    </sheetNames>
    <sheetDataSet>
      <sheetData sheetId="0" refreshError="1"/>
      <sheetData sheetId="1" refreshError="1"/>
      <sheetData sheetId="2" refreshError="1"/>
      <sheetData sheetId="3" refreshError="1"/>
      <sheetData sheetId="4" refreshError="1"/>
      <sheetData sheetId="5" refreshError="1">
        <row r="1">
          <cell r="B1" t="str">
            <v>Project Name</v>
          </cell>
        </row>
        <row r="2">
          <cell r="B2">
            <v>1</v>
          </cell>
        </row>
        <row r="3">
          <cell r="B3">
            <v>36347</v>
          </cell>
        </row>
        <row r="4">
          <cell r="B4" t="str">
            <v>Template</v>
          </cell>
        </row>
        <row r="5">
          <cell r="B5">
            <v>37438</v>
          </cell>
        </row>
        <row r="6">
          <cell r="B6" t="str">
            <v>US$</v>
          </cell>
        </row>
        <row r="8">
          <cell r="B8" t="str">
            <v>Euro$</v>
          </cell>
        </row>
        <row r="11">
          <cell r="B11" t="str">
            <v>Retail Shops</v>
          </cell>
          <cell r="D11">
            <v>25000</v>
          </cell>
          <cell r="E11">
            <v>600</v>
          </cell>
          <cell r="F11">
            <v>250</v>
          </cell>
          <cell r="G11">
            <v>0.05</v>
          </cell>
        </row>
        <row r="12">
          <cell r="B12" t="str">
            <v>Restaurants</v>
          </cell>
          <cell r="D12">
            <v>4000</v>
          </cell>
          <cell r="E12">
            <v>650</v>
          </cell>
          <cell r="F12">
            <v>1000</v>
          </cell>
          <cell r="G12">
            <v>0.05</v>
          </cell>
        </row>
        <row r="13">
          <cell r="B13" t="str">
            <v>Fast Food Shops</v>
          </cell>
          <cell r="D13">
            <v>1000</v>
          </cell>
          <cell r="E13">
            <v>700</v>
          </cell>
          <cell r="F13">
            <v>0</v>
          </cell>
          <cell r="G13">
            <v>0.05</v>
          </cell>
        </row>
        <row r="14">
          <cell r="B14" t="str">
            <v>Grocery Anchor</v>
          </cell>
          <cell r="D14">
            <v>0</v>
          </cell>
          <cell r="F14">
            <v>0</v>
          </cell>
          <cell r="G14">
            <v>0.05</v>
          </cell>
        </row>
        <row r="15">
          <cell r="B15" t="str">
            <v>Cinema Anchor</v>
          </cell>
          <cell r="D15">
            <v>0</v>
          </cell>
          <cell r="F15">
            <v>0</v>
          </cell>
          <cell r="G15">
            <v>0.05</v>
          </cell>
        </row>
        <row r="16">
          <cell r="B16" t="str">
            <v>Bookstore Anchor</v>
          </cell>
          <cell r="D16">
            <v>4500</v>
          </cell>
          <cell r="E16">
            <v>500</v>
          </cell>
          <cell r="F16">
            <v>400</v>
          </cell>
          <cell r="G16">
            <v>0.05</v>
          </cell>
        </row>
        <row r="17">
          <cell r="B17" t="str">
            <v>Sporting Goods Anchor</v>
          </cell>
          <cell r="D17">
            <v>8000</v>
          </cell>
          <cell r="E17">
            <v>550</v>
          </cell>
          <cell r="F17">
            <v>600</v>
          </cell>
          <cell r="G17">
            <v>0.05</v>
          </cell>
        </row>
        <row r="18">
          <cell r="B18" t="str">
            <v>MSU1</v>
          </cell>
          <cell r="D18">
            <v>5000</v>
          </cell>
          <cell r="E18">
            <v>575</v>
          </cell>
          <cell r="F18">
            <v>400</v>
          </cell>
          <cell r="G18">
            <v>0.05</v>
          </cell>
        </row>
        <row r="19">
          <cell r="B19" t="str">
            <v>MSU2</v>
          </cell>
          <cell r="D19">
            <v>2500</v>
          </cell>
          <cell r="E19">
            <v>580</v>
          </cell>
          <cell r="F19">
            <v>400</v>
          </cell>
          <cell r="G19">
            <v>0.05</v>
          </cell>
        </row>
        <row r="20">
          <cell r="B20" t="str">
            <v>MSU3</v>
          </cell>
          <cell r="D20">
            <v>0</v>
          </cell>
          <cell r="F20">
            <v>0</v>
          </cell>
          <cell r="G20">
            <v>0.05</v>
          </cell>
        </row>
        <row r="21">
          <cell r="B21" t="str">
            <v>MSU4</v>
          </cell>
          <cell r="D21">
            <v>0</v>
          </cell>
          <cell r="F21">
            <v>0</v>
          </cell>
          <cell r="G21">
            <v>0.05</v>
          </cell>
        </row>
        <row r="25">
          <cell r="B25" t="str">
            <v>Office Level 1</v>
          </cell>
          <cell r="D25">
            <v>10000</v>
          </cell>
          <cell r="E25">
            <v>600</v>
          </cell>
          <cell r="F25">
            <v>300</v>
          </cell>
          <cell r="G25">
            <v>0.05</v>
          </cell>
        </row>
        <row r="26">
          <cell r="B26" t="str">
            <v>Office Level 2</v>
          </cell>
          <cell r="D26">
            <v>10000</v>
          </cell>
          <cell r="E26">
            <v>600</v>
          </cell>
          <cell r="F26">
            <v>300</v>
          </cell>
          <cell r="G26">
            <v>0.05</v>
          </cell>
        </row>
        <row r="27">
          <cell r="B27" t="str">
            <v>Office Level 3</v>
          </cell>
          <cell r="D27">
            <v>10000</v>
          </cell>
          <cell r="E27">
            <v>600</v>
          </cell>
          <cell r="F27">
            <v>300</v>
          </cell>
          <cell r="G27">
            <v>0.05</v>
          </cell>
        </row>
        <row r="33">
          <cell r="B33" t="str">
            <v>Enclosed Mall</v>
          </cell>
          <cell r="C33">
            <v>15000</v>
          </cell>
          <cell r="D33">
            <v>850</v>
          </cell>
        </row>
        <row r="34">
          <cell r="B34" t="str">
            <v>Service Areas</v>
          </cell>
          <cell r="C34">
            <v>5000</v>
          </cell>
          <cell r="D34">
            <v>500</v>
          </cell>
        </row>
        <row r="35">
          <cell r="B35" t="str">
            <v>Mall Office</v>
          </cell>
          <cell r="C35">
            <v>200</v>
          </cell>
          <cell r="D35">
            <v>500</v>
          </cell>
        </row>
        <row r="49">
          <cell r="C49">
            <v>8.5000000000000006E-2</v>
          </cell>
        </row>
        <row r="51">
          <cell r="C51">
            <v>8.5000000000000006E-2</v>
          </cell>
        </row>
      </sheetData>
      <sheetData sheetId="6" refreshError="1"/>
      <sheetData sheetId="7">
        <row r="33">
          <cell r="B33" t="str">
            <v>T</v>
          </cell>
        </row>
      </sheetData>
      <sheetData sheetId="8" refreshError="1"/>
      <sheetData sheetId="9" refreshError="1"/>
      <sheetData sheetId="10" refreshError="1"/>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 sheetId="64"/>
      <sheetData sheetId="65"/>
      <sheetData sheetId="66"/>
      <sheetData sheetId="6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B Auto"/>
      <sheetName val="CoA1997"/>
      <sheetName val="ID-Table"/>
      <sheetName val="CoA1997A"/>
      <sheetName val="#HIV"/>
      <sheetName val="Section 5"/>
      <sheetName val="#REF"/>
      <sheetName val="Monthly Footfall of SC "/>
      <sheetName val="Daily Footfall of SC"/>
      <sheetName val="sys"/>
      <sheetName val="CoA1997A.xls"/>
      <sheetName val="\Bud&amp;Con\B&amp;BP\1998\Estimate.223"/>
      <sheetName val="\\Daja\optima\Bud&amp;Con\B&amp;BP\1998"/>
      <sheetName val="VB_Auto"/>
      <sheetName val="\\Heitman\Bud&amp;Con\B&amp;BP\1998\Est"/>
      <sheetName val="Feeding-sheet"/>
      <sheetName val="kódy"/>
      <sheetName val="\Users\kasiakocinska\Downloads\"/>
      <sheetName val="\M\Bud&amp;Con\B&amp;BP\1998\Estimate.2"/>
      <sheetName val="Rent_roll +summary"/>
      <sheetName val="VB_Auto2"/>
      <sheetName val="Monthly_Footfall_of_SC_1"/>
      <sheetName val="CoA1997A_xls1"/>
      <sheetName val="Daily_Footfall_of_SC1"/>
      <sheetName val="Section_51"/>
      <sheetName val="\Bud&amp;Con\B&amp;BP\1998\Estimate_221"/>
      <sheetName val="VB_Auto1"/>
      <sheetName val="Monthly_Footfall_of_SC_"/>
      <sheetName val="CoA1997A_xls"/>
      <sheetName val="Daily_Footfall_of_SC"/>
      <sheetName val="Section_5"/>
      <sheetName val="\Bud&amp;Con\B&amp;BP\1998\Estimate_223"/>
      <sheetName val="VB_Auto3"/>
      <sheetName val="Monthly_Footfall_of_SC_2"/>
      <sheetName val="CoA1997A_xls2"/>
      <sheetName val="Daily_Footfall_of_SC2"/>
      <sheetName val="Section_52"/>
      <sheetName val="\Bud&amp;Con\B&amp;BP\1998\Estimate_222"/>
      <sheetName val="list"/>
      <sheetName val="lista"/>
      <sheetName val="VB_Auto4"/>
      <sheetName val="Monthly_Footfall_of_SC_3"/>
      <sheetName val="CoA1997A_xls3"/>
      <sheetName val="Daily_Footfall_of_SC3"/>
      <sheetName val="Section_53"/>
      <sheetName val="\Bud&amp;Con\B&amp;BP\1998\Estimate_224"/>
      <sheetName val="VB_Auto5"/>
      <sheetName val="Monthly_Footfall_of_SC_4"/>
      <sheetName val="CoA1997A_xls4"/>
      <sheetName val="Daily_Footfall_of_SC4"/>
      <sheetName val="Section_54"/>
      <sheetName val="\Bud&amp;Con\B&amp;BP\1998\Estimate_225"/>
      <sheetName val="\M\Bud&amp;Con\B&amp;BP\1998\Estimate_2"/>
      <sheetName val="VB_Auto6"/>
      <sheetName val="Monthly_Footfall_of_SC_5"/>
      <sheetName val="CoA1997A_xls5"/>
      <sheetName val="Daily_Footfall_of_SC5"/>
      <sheetName val="Section_55"/>
      <sheetName val="\Bud&amp;Con\B&amp;BP\1998\Estimate_226"/>
      <sheetName val="\M\Bud&amp;Con\B&amp;BP\1998\Estimate_1"/>
      <sheetName val="Roboczy"/>
      <sheetName val="podgrupy"/>
      <sheetName val="Benchmark"/>
      <sheetName val="Arkusz3"/>
      <sheetName val="List 1"/>
      <sheetName val="VB_Auto7"/>
      <sheetName val="Monthly_Footfall_of_SC_6"/>
      <sheetName val="CoA1997A_xls6"/>
      <sheetName val="Daily_Footfall_of_SC6"/>
      <sheetName val="Section_56"/>
      <sheetName val="\Bud&amp;Con\B&amp;BP\1998\Estimate_227"/>
      <sheetName val="\M\Bud&amp;Con\B&amp;BP\1998\Estimate_3"/>
      <sheetName val="Drop_list"/>
      <sheetName val="List1"/>
      <sheetName val="pomocná tab."/>
      <sheetName val="Lists"/>
      <sheetName val="Rent_EUR"/>
      <sheetName val="Codes"/>
    </sheetNames>
    <definedNames>
      <definedName name="_xlbgnm.CoA1997" refersTo="='CoA1997'!$B$8:$O$962"/>
      <definedName name="TransTable" refersTo="='ID-Table'!$B$10:$E$739"/>
    </definedNames>
    <sheetDataSet>
      <sheetData sheetId="0" refreshError="1">
        <row r="10">
          <cell r="B10" t="str">
            <v>ID #</v>
          </cell>
          <cell r="C10" t="str">
            <v>Polish</v>
          </cell>
          <cell r="D10" t="str">
            <v>English</v>
          </cell>
        </row>
        <row r="11">
          <cell r="B11">
            <v>1</v>
          </cell>
          <cell r="C11" t="str">
            <v>BUDŻET</v>
          </cell>
          <cell r="D11" t="str">
            <v>BUDGET</v>
          </cell>
        </row>
        <row r="12">
          <cell r="B12">
            <v>2</v>
          </cell>
          <cell r="C12" t="str">
            <v xml:space="preserve">Wartości nominalne </v>
          </cell>
          <cell r="D12" t="str">
            <v>Nominal prices</v>
          </cell>
        </row>
        <row r="13">
          <cell r="B13">
            <v>3</v>
          </cell>
          <cell r="C13" t="str">
            <v>Bieżące kursy wymiany walut</v>
          </cell>
          <cell r="D13" t="str">
            <v>Actual Exchange rates</v>
          </cell>
        </row>
        <row r="14">
          <cell r="B14">
            <v>4</v>
          </cell>
          <cell r="C14" t="str">
            <v>Wartości realne</v>
          </cell>
          <cell r="D14" t="str">
            <v>Real prices</v>
          </cell>
        </row>
        <row r="15">
          <cell r="B15">
            <v>5</v>
          </cell>
        </row>
        <row r="16">
          <cell r="B16">
            <v>6</v>
          </cell>
          <cell r="C16" t="str">
            <v xml:space="preserve">Przychody </v>
          </cell>
          <cell r="D16" t="str">
            <v>Revenue</v>
          </cell>
        </row>
        <row r="17">
          <cell r="B17">
            <v>7</v>
          </cell>
          <cell r="C17" t="str">
            <v>Opłaty za aktywację</v>
          </cell>
          <cell r="D17" t="str">
            <v>Activation fee</v>
          </cell>
        </row>
        <row r="18">
          <cell r="B18">
            <v>8</v>
          </cell>
          <cell r="C18" t="str">
            <v>Abonamenty miesięczne</v>
          </cell>
          <cell r="D18" t="str">
            <v>Monthly access fee</v>
          </cell>
        </row>
        <row r="19">
          <cell r="B19">
            <v>9</v>
          </cell>
          <cell r="C19" t="str">
            <v>Opłaty licznikowe</v>
          </cell>
          <cell r="D19" t="str">
            <v>Airtime</v>
          </cell>
        </row>
        <row r="20">
          <cell r="B20">
            <v>10</v>
          </cell>
          <cell r="C20" t="str">
            <v>Wpływy z tytułu roamingu</v>
          </cell>
          <cell r="D20" t="str">
            <v>Roaming</v>
          </cell>
        </row>
        <row r="21">
          <cell r="B21">
            <v>11</v>
          </cell>
          <cell r="C21" t="str">
            <v>Sprzedaż aparatów telefonicznych,kart SIM,akcesoriów</v>
          </cell>
          <cell r="D21" t="str">
            <v>Handsets, Sim cards &amp; accessories</v>
          </cell>
        </row>
        <row r="22">
          <cell r="B22">
            <v>12</v>
          </cell>
          <cell r="C22" t="str">
            <v>Przychody połączeń międzysieciowych</v>
          </cell>
          <cell r="D22" t="str">
            <v>Interconect</v>
          </cell>
        </row>
        <row r="23">
          <cell r="B23">
            <v>13</v>
          </cell>
          <cell r="C23" t="str">
            <v>Usługi dodatkowe</v>
          </cell>
          <cell r="D23" t="str">
            <v>Value added services</v>
          </cell>
        </row>
        <row r="24">
          <cell r="B24">
            <v>14</v>
          </cell>
          <cell r="C24" t="str">
            <v>Inne</v>
          </cell>
          <cell r="D24" t="str">
            <v>Other</v>
          </cell>
        </row>
        <row r="25">
          <cell r="B25">
            <v>15</v>
          </cell>
          <cell r="C25" t="str">
            <v>Razem przychody:</v>
          </cell>
          <cell r="D25" t="str">
            <v>Total Revenue</v>
          </cell>
        </row>
        <row r="26">
          <cell r="B26">
            <v>16</v>
          </cell>
          <cell r="C26" t="str">
            <v>Bezpośrednie koszty sprzedaży</v>
          </cell>
          <cell r="D26" t="str">
            <v>Direct Cost of Sales</v>
          </cell>
        </row>
        <row r="27">
          <cell r="B27">
            <v>17</v>
          </cell>
          <cell r="C27" t="str">
            <v>Prowizje</v>
          </cell>
          <cell r="D27" t="str">
            <v>Commissions</v>
          </cell>
        </row>
        <row r="28">
          <cell r="B28">
            <v>18</v>
          </cell>
          <cell r="C28" t="str">
            <v>Koszty z tytułu roamingu</v>
          </cell>
          <cell r="D28" t="str">
            <v>Roaming charges</v>
          </cell>
        </row>
        <row r="29">
          <cell r="B29">
            <v>19</v>
          </cell>
          <cell r="C29" t="str">
            <v>Koszty połączeń międzysieciowych</v>
          </cell>
          <cell r="D29" t="str">
            <v>Interconnect</v>
          </cell>
        </row>
        <row r="30">
          <cell r="B30">
            <v>20</v>
          </cell>
          <cell r="C30" t="str">
            <v>Koszty zakupu aparatów telefonicznych kart SIM i akces.</v>
          </cell>
          <cell r="D30" t="str">
            <v>Handsets, Sim cards &amp; accessories</v>
          </cell>
        </row>
        <row r="31">
          <cell r="B31">
            <v>21</v>
          </cell>
          <cell r="C31" t="str">
            <v>Opłaty za dzierżawę łączy</v>
          </cell>
          <cell r="D31" t="str">
            <v>Leased lines and spectrum fees</v>
          </cell>
        </row>
        <row r="32">
          <cell r="B32">
            <v>22</v>
          </cell>
          <cell r="C32" t="str">
            <v>Inne</v>
          </cell>
          <cell r="D32" t="str">
            <v>Other</v>
          </cell>
        </row>
        <row r="33">
          <cell r="B33">
            <v>23</v>
          </cell>
          <cell r="C33" t="str">
            <v>Razem bezpośrednie koszty sprzedaży</v>
          </cell>
          <cell r="D33" t="str">
            <v>Total Direct Cost of Sales</v>
          </cell>
        </row>
        <row r="34">
          <cell r="B34">
            <v>24</v>
          </cell>
        </row>
        <row r="35">
          <cell r="B35">
            <v>25</v>
          </cell>
          <cell r="C35" t="str">
            <v xml:space="preserve">Zysk brutto </v>
          </cell>
          <cell r="D35" t="str">
            <v>Gross profit</v>
          </cell>
        </row>
        <row r="36">
          <cell r="B36">
            <v>26</v>
          </cell>
          <cell r="C36" t="str">
            <v>Koszty ogólne</v>
          </cell>
          <cell r="D36" t="str">
            <v>Expenses</v>
          </cell>
        </row>
        <row r="37">
          <cell r="B37">
            <v>27</v>
          </cell>
          <cell r="C37" t="str">
            <v>Płace</v>
          </cell>
          <cell r="D37" t="str">
            <v>Wages &amp; salaries</v>
          </cell>
        </row>
        <row r="38">
          <cell r="B38">
            <v>28</v>
          </cell>
          <cell r="C38" t="str">
            <v>Świadczenia na rzecz ZUS</v>
          </cell>
          <cell r="D38" t="str">
            <v>Social security charges</v>
          </cell>
        </row>
        <row r="39">
          <cell r="B39">
            <v>29</v>
          </cell>
          <cell r="C39" t="str">
            <v>Inne koszty osobowe</v>
          </cell>
          <cell r="D39" t="str">
            <v>Other personnel costs</v>
          </cell>
        </row>
        <row r="40">
          <cell r="B40">
            <v>30</v>
          </cell>
          <cell r="C40" t="str">
            <v>Konsultanci umowy długoterminowe</v>
          </cell>
          <cell r="D40" t="str">
            <v>Consulting fees - long term</v>
          </cell>
        </row>
        <row r="41">
          <cell r="B41">
            <v>31</v>
          </cell>
          <cell r="C41" t="str">
            <v>Inne uługi doradcze</v>
          </cell>
          <cell r="D41" t="str">
            <v>Consulting fees - other</v>
          </cell>
        </row>
        <row r="42">
          <cell r="B42">
            <v>32</v>
          </cell>
          <cell r="C42" t="str">
            <v>Reklama i wydatki reprezentacyjne</v>
          </cell>
          <cell r="D42" t="str">
            <v>Advertising &amp; promotion</v>
          </cell>
        </row>
        <row r="43">
          <cell r="B43">
            <v>33</v>
          </cell>
          <cell r="C43" t="str">
            <v>Wydatki związane z marketingiem</v>
          </cell>
          <cell r="D43" t="str">
            <v>Other marketing expenses</v>
          </cell>
        </row>
        <row r="44">
          <cell r="B44">
            <v>34</v>
          </cell>
          <cell r="C44" t="str">
            <v>Opłaty licencyjne i obsługa techniczna</v>
          </cell>
          <cell r="D44" t="str">
            <v>Service &amp; license fees</v>
          </cell>
        </row>
        <row r="45">
          <cell r="B45">
            <v>35</v>
          </cell>
          <cell r="C45" t="str">
            <v xml:space="preserve">Narzędzia i wyposażenie </v>
          </cell>
          <cell r="D45" t="str">
            <v>Work tools &amp; equipment</v>
          </cell>
        </row>
        <row r="46">
          <cell r="B46">
            <v>36</v>
          </cell>
          <cell r="C46" t="str">
            <v>Czynsze i dzierżawy</v>
          </cell>
          <cell r="D46" t="str">
            <v>Rents &amp; Leases</v>
          </cell>
        </row>
        <row r="47">
          <cell r="B47">
            <v>37</v>
          </cell>
          <cell r="C47" t="str">
            <v>Koszty użytkowania pojazdów</v>
          </cell>
          <cell r="D47" t="str">
            <v>Vehicle costs</v>
          </cell>
        </row>
        <row r="48">
          <cell r="B48">
            <v>38</v>
          </cell>
          <cell r="C48" t="str">
            <v>Ochrona i ubezpieczenia</v>
          </cell>
          <cell r="D48" t="str">
            <v>Security &amp; Insurance</v>
          </cell>
        </row>
        <row r="49">
          <cell r="B49">
            <v>39</v>
          </cell>
          <cell r="C49" t="str">
            <v>Łączność biurowa</v>
          </cell>
          <cell r="D49" t="str">
            <v>Office &amp; data telecommunications</v>
          </cell>
        </row>
        <row r="50">
          <cell r="B50">
            <v>40</v>
          </cell>
          <cell r="C50" t="str">
            <v>Zużycie wody i energii</v>
          </cell>
          <cell r="D50" t="str">
            <v>Water &amp; Energy</v>
          </cell>
        </row>
        <row r="51">
          <cell r="B51">
            <v>41</v>
          </cell>
          <cell r="C51" t="str">
            <v>Konserwacje i naprawy</v>
          </cell>
          <cell r="D51" t="str">
            <v>Repairs &amp; maintenance</v>
          </cell>
        </row>
        <row r="52">
          <cell r="B52">
            <v>42</v>
          </cell>
          <cell r="C52" t="str">
            <v>Zaopatrzenie biura i opłaty pocztowe</v>
          </cell>
          <cell r="D52" t="str">
            <v>Office supplies and postage</v>
          </cell>
        </row>
        <row r="53">
          <cell r="B53">
            <v>43</v>
          </cell>
          <cell r="C53" t="str">
            <v xml:space="preserve">Koszty bankowe, obsługi kredytu, obsługi abonamentów </v>
          </cell>
          <cell r="D53" t="str">
            <v>Billing, Credit evaluation &amp; collection costs</v>
          </cell>
        </row>
        <row r="54">
          <cell r="B54">
            <v>44</v>
          </cell>
          <cell r="C54" t="str">
            <v>Należnosci nieściągalne</v>
          </cell>
          <cell r="D54" t="str">
            <v>Loss on bad debt</v>
          </cell>
        </row>
        <row r="55">
          <cell r="B55">
            <v>45</v>
          </cell>
          <cell r="C55" t="str">
            <v>Inne</v>
          </cell>
          <cell r="D55" t="str">
            <v>Other</v>
          </cell>
        </row>
        <row r="56">
          <cell r="B56">
            <v>46</v>
          </cell>
          <cell r="C56" t="str">
            <v>Razem koszty ogólne:</v>
          </cell>
          <cell r="D56" t="str">
            <v>Total Expenses</v>
          </cell>
        </row>
        <row r="57">
          <cell r="B57">
            <v>46.1</v>
          </cell>
          <cell r="C57" t="str">
            <v>Dochody Ośrodka Kosztów</v>
          </cell>
          <cell r="D57" t="str">
            <v>Cost Centre Income</v>
          </cell>
        </row>
        <row r="58">
          <cell r="B58">
            <v>46.21</v>
          </cell>
          <cell r="C58" t="str">
            <v>Nakłady Inwestycyjne</v>
          </cell>
          <cell r="D58" t="str">
            <v>Capital Expenditures</v>
          </cell>
        </row>
        <row r="59">
          <cell r="B59">
            <v>46.22</v>
          </cell>
          <cell r="C59" t="str">
            <v xml:space="preserve">Grunty i nieruchomości </v>
          </cell>
          <cell r="D59" t="str">
            <v>Land and buildings</v>
          </cell>
        </row>
        <row r="60">
          <cell r="B60">
            <v>46.23</v>
          </cell>
          <cell r="C60" t="str">
            <v>Oprogramowanie i inne wartości niemater.</v>
          </cell>
          <cell r="D60" t="str">
            <v>Software &amp; other intangible</v>
          </cell>
        </row>
        <row r="61">
          <cell r="B61">
            <v>46.24</v>
          </cell>
          <cell r="C61" t="str">
            <v>Komponenty sieci</v>
          </cell>
          <cell r="D61" t="str">
            <v>Network</v>
          </cell>
        </row>
        <row r="62">
          <cell r="B62">
            <v>46.25</v>
          </cell>
          <cell r="C62" t="str">
            <v>Systemy informatyczne</v>
          </cell>
          <cell r="D62" t="str">
            <v>IT - Systems</v>
          </cell>
        </row>
        <row r="63">
          <cell r="B63">
            <v>46.26</v>
          </cell>
          <cell r="C63" t="str">
            <v>Wyposażenie biura</v>
          </cell>
          <cell r="D63" t="str">
            <v>Office equipment</v>
          </cell>
        </row>
        <row r="64">
          <cell r="B64">
            <v>46.27</v>
          </cell>
          <cell r="C64" t="str">
            <v>Środki transportu</v>
          </cell>
          <cell r="D64" t="str">
            <v>Means of transportation</v>
          </cell>
        </row>
        <row r="65">
          <cell r="B65">
            <v>46.28</v>
          </cell>
          <cell r="C65" t="str">
            <v>Razem nakłady inwestycyjne</v>
          </cell>
          <cell r="D65" t="str">
            <v>Total Capital Expenditures</v>
          </cell>
        </row>
        <row r="67">
          <cell r="B67">
            <v>46.9</v>
          </cell>
          <cell r="C67" t="str">
            <v xml:space="preserve">Zysk(strata) brutto bez amortyzacji i przych. z dział. finans. </v>
          </cell>
          <cell r="D67" t="str">
            <v>Income (loss) before depreciation &amp; financial charges</v>
          </cell>
        </row>
        <row r="68">
          <cell r="B68">
            <v>47</v>
          </cell>
          <cell r="C68" t="str">
            <v xml:space="preserve">Amortyzacja </v>
          </cell>
          <cell r="D68" t="str">
            <v>Depreciation</v>
          </cell>
        </row>
        <row r="69">
          <cell r="B69">
            <v>48</v>
          </cell>
          <cell r="C69" t="str">
            <v xml:space="preserve">Grunty i nieruchomości </v>
          </cell>
          <cell r="D69" t="str">
            <v>Land and buildings</v>
          </cell>
        </row>
        <row r="70">
          <cell r="B70">
            <v>49</v>
          </cell>
          <cell r="C70" t="str">
            <v>Licencje i opłaty za wniosek</v>
          </cell>
          <cell r="D70" t="str">
            <v>License &amp; Application costs</v>
          </cell>
        </row>
        <row r="71">
          <cell r="B71">
            <v>50</v>
          </cell>
          <cell r="C71" t="str">
            <v>Komponenty sieci</v>
          </cell>
          <cell r="D71" t="str">
            <v>Network</v>
          </cell>
        </row>
        <row r="72">
          <cell r="B72">
            <v>51</v>
          </cell>
          <cell r="C72" t="str">
            <v>System administracyjny i wyposażenie biura</v>
          </cell>
          <cell r="D72" t="str">
            <v>Admin. system &amp; office equipment</v>
          </cell>
        </row>
        <row r="73">
          <cell r="B73">
            <v>52</v>
          </cell>
          <cell r="C73" t="str">
            <v>Pojazdy</v>
          </cell>
          <cell r="D73" t="str">
            <v>Vehicles</v>
          </cell>
        </row>
        <row r="74">
          <cell r="B74">
            <v>53</v>
          </cell>
          <cell r="C74" t="str">
            <v xml:space="preserve">Razem amortyzacja: </v>
          </cell>
          <cell r="D74" t="str">
            <v>Total Depreciation</v>
          </cell>
        </row>
        <row r="75">
          <cell r="B75">
            <v>54</v>
          </cell>
          <cell r="C75" t="str">
            <v xml:space="preserve">Wynik na pozostałej działalności operacyjnej </v>
          </cell>
          <cell r="D75" t="str">
            <v>Other operating revenues</v>
          </cell>
        </row>
        <row r="76">
          <cell r="B76">
            <v>55</v>
          </cell>
          <cell r="C76" t="str">
            <v xml:space="preserve">Pozostałe przychody operacyjne </v>
          </cell>
          <cell r="D76" t="str">
            <v>Other operating revenues</v>
          </cell>
        </row>
        <row r="77">
          <cell r="B77">
            <v>56</v>
          </cell>
          <cell r="C77" t="str">
            <v>Pozostałe koszty operacyjne</v>
          </cell>
          <cell r="D77" t="str">
            <v>Other operating expenses</v>
          </cell>
        </row>
        <row r="78">
          <cell r="B78">
            <v>57</v>
          </cell>
          <cell r="C78" t="str">
            <v xml:space="preserve">Razem wynik na pozostałej działalności operacyjnej </v>
          </cell>
          <cell r="D78" t="str">
            <v>Total Other operating revenues</v>
          </cell>
        </row>
        <row r="79">
          <cell r="B79">
            <v>58</v>
          </cell>
          <cell r="C79" t="str">
            <v>Opłata za wniosek</v>
          </cell>
          <cell r="D79" t="str">
            <v>Application Costs</v>
          </cell>
        </row>
        <row r="80">
          <cell r="B80">
            <v>59</v>
          </cell>
          <cell r="C80" t="str">
            <v xml:space="preserve">Zysk(strata) brutto bez przych. z dział. finans. </v>
          </cell>
          <cell r="D80" t="str">
            <v>Income (loss) before financial charges</v>
          </cell>
        </row>
        <row r="81">
          <cell r="B81">
            <v>60</v>
          </cell>
          <cell r="C81" t="str">
            <v xml:space="preserve">Wynik na działalności finansowej </v>
          </cell>
          <cell r="D81" t="str">
            <v>Financial income (expense), net</v>
          </cell>
        </row>
        <row r="82">
          <cell r="B82">
            <v>61</v>
          </cell>
          <cell r="C82" t="str">
            <v xml:space="preserve">Przychody z działalności finansowej </v>
          </cell>
          <cell r="D82" t="str">
            <v>Financial income</v>
          </cell>
        </row>
        <row r="83">
          <cell r="B83">
            <v>62</v>
          </cell>
          <cell r="C83" t="str">
            <v xml:space="preserve">Koszty z tytułu działalności finansowej </v>
          </cell>
          <cell r="D83" t="str">
            <v>Financial expense</v>
          </cell>
        </row>
        <row r="84">
          <cell r="B84">
            <v>63</v>
          </cell>
          <cell r="C84" t="str">
            <v xml:space="preserve">Wynik na działalności finansowej </v>
          </cell>
          <cell r="D84" t="str">
            <v>Total Financial income (expense), net</v>
          </cell>
        </row>
        <row r="85">
          <cell r="B85">
            <v>64</v>
          </cell>
          <cell r="C85" t="str">
            <v>Zyski (straty) nadzwyczajne netto</v>
          </cell>
          <cell r="D85" t="str">
            <v>Extraordinary gains (charges), net</v>
          </cell>
        </row>
        <row r="86">
          <cell r="B86">
            <v>65</v>
          </cell>
          <cell r="C86" t="str">
            <v xml:space="preserve">Zyski nadzwyczajne </v>
          </cell>
          <cell r="D86" t="str">
            <v>Extraordinary gains</v>
          </cell>
        </row>
        <row r="87">
          <cell r="B87">
            <v>66</v>
          </cell>
          <cell r="C87" t="str">
            <v xml:space="preserve">Straty nadzwyczajne </v>
          </cell>
          <cell r="D87" t="str">
            <v>Extraordinary charges</v>
          </cell>
        </row>
        <row r="88">
          <cell r="B88">
            <v>67</v>
          </cell>
          <cell r="C88" t="str">
            <v xml:space="preserve">Saldo zysków i strat nadzwyczajnych </v>
          </cell>
          <cell r="D88" t="str">
            <v>Total Extraordinary gains (charges), net</v>
          </cell>
        </row>
        <row r="89">
          <cell r="B89">
            <v>68</v>
          </cell>
        </row>
        <row r="90">
          <cell r="B90">
            <v>69</v>
          </cell>
          <cell r="C90" t="str">
            <v>Zysk (strata) brutto przed opodatkowaniem</v>
          </cell>
          <cell r="D90" t="str">
            <v>Income (loss) before income tax</v>
          </cell>
        </row>
        <row r="91">
          <cell r="B91">
            <v>70</v>
          </cell>
          <cell r="C91" t="str">
            <v xml:space="preserve">Podatek dochodowy </v>
          </cell>
          <cell r="D91" t="str">
            <v>Income tax</v>
          </cell>
        </row>
        <row r="92">
          <cell r="B92">
            <v>71</v>
          </cell>
          <cell r="C92" t="str">
            <v xml:space="preserve">Podatek dochodowy </v>
          </cell>
          <cell r="D92" t="str">
            <v>Income tax</v>
          </cell>
        </row>
        <row r="93">
          <cell r="B93">
            <v>72</v>
          </cell>
          <cell r="C93" t="str">
            <v>Razem podatek dochodowy:</v>
          </cell>
          <cell r="D93" t="str">
            <v>Total Income tax</v>
          </cell>
        </row>
        <row r="94">
          <cell r="B94">
            <v>73</v>
          </cell>
        </row>
        <row r="95">
          <cell r="B95">
            <v>74</v>
          </cell>
          <cell r="C95" t="str">
            <v xml:space="preserve">Zysk (strata) netto </v>
          </cell>
          <cell r="D95" t="str">
            <v>Net income (loss)</v>
          </cell>
        </row>
        <row r="96">
          <cell r="B96">
            <v>75</v>
          </cell>
        </row>
        <row r="97">
          <cell r="B97">
            <v>76</v>
          </cell>
        </row>
        <row r="98">
          <cell r="B98">
            <v>77</v>
          </cell>
          <cell r="C98" t="str">
            <v>BILANS</v>
          </cell>
          <cell r="D98" t="str">
            <v>BALANCE SHEET</v>
          </cell>
        </row>
        <row r="99">
          <cell r="B99">
            <v>84</v>
          </cell>
        </row>
        <row r="100">
          <cell r="B100">
            <v>85</v>
          </cell>
          <cell r="C100" t="str">
            <v>Wartości niematerialne</v>
          </cell>
          <cell r="D100" t="str">
            <v>Intangible assets</v>
          </cell>
        </row>
        <row r="101">
          <cell r="B101">
            <v>86</v>
          </cell>
          <cell r="C101" t="str">
            <v>Opłata licencyjna i opłata za wniosek</v>
          </cell>
          <cell r="D101" t="str">
            <v>License fee</v>
          </cell>
        </row>
        <row r="102">
          <cell r="B102">
            <v>87</v>
          </cell>
          <cell r="C102" t="str">
            <v>Koszty aplikacji</v>
          </cell>
          <cell r="D102" t="str">
            <v>Application Cost</v>
          </cell>
        </row>
        <row r="103">
          <cell r="B103">
            <v>88</v>
          </cell>
          <cell r="C103" t="str">
            <v>Razem wartości niematerialne</v>
          </cell>
          <cell r="D103" t="str">
            <v>Total Intangible assets</v>
          </cell>
        </row>
        <row r="104">
          <cell r="B104">
            <v>89</v>
          </cell>
          <cell r="C104" t="str">
            <v>Środki trwałe</v>
          </cell>
          <cell r="D104" t="str">
            <v>Property, plant &amp; equipment</v>
          </cell>
        </row>
        <row r="105">
          <cell r="B105">
            <v>90</v>
          </cell>
          <cell r="C105" t="str">
            <v>Grunty i budynki</v>
          </cell>
          <cell r="D105" t="str">
            <v>Land and buildings</v>
          </cell>
        </row>
        <row r="106">
          <cell r="B106">
            <v>91</v>
          </cell>
          <cell r="C106" t="str">
            <v>Komponenty sieci</v>
          </cell>
          <cell r="D106" t="str">
            <v>Network components</v>
          </cell>
        </row>
        <row r="107">
          <cell r="B107">
            <v>92</v>
          </cell>
          <cell r="C107" t="str">
            <v>Systemy administracyjne i wyposażenie biura</v>
          </cell>
          <cell r="D107" t="str">
            <v>Admin. system &amp; office equipment</v>
          </cell>
        </row>
        <row r="108">
          <cell r="B108">
            <v>93</v>
          </cell>
          <cell r="C108" t="str">
            <v>Samochody</v>
          </cell>
          <cell r="D108" t="str">
            <v>Motor Vehicles</v>
          </cell>
        </row>
        <row r="109">
          <cell r="B109">
            <v>94</v>
          </cell>
          <cell r="C109" t="str">
            <v xml:space="preserve">Inwestycje rozpoczęte </v>
          </cell>
          <cell r="D109" t="str">
            <v>Assets under construction</v>
          </cell>
        </row>
        <row r="110">
          <cell r="B110">
            <v>95</v>
          </cell>
          <cell r="C110" t="str">
            <v>Razem środki trwałe</v>
          </cell>
          <cell r="D110" t="str">
            <v>Total Property, plant &amp; equipment</v>
          </cell>
        </row>
        <row r="111">
          <cell r="B111">
            <v>96</v>
          </cell>
          <cell r="C111" t="str">
            <v>Majątek obrotowy</v>
          </cell>
          <cell r="D111" t="str">
            <v>Current assets</v>
          </cell>
        </row>
        <row r="112">
          <cell r="B112">
            <v>97</v>
          </cell>
          <cell r="C112" t="str">
            <v>Zapasy</v>
          </cell>
          <cell r="D112" t="str">
            <v>Inventory</v>
          </cell>
        </row>
        <row r="113">
          <cell r="B113">
            <v>98</v>
          </cell>
          <cell r="C113" t="str">
            <v>Należności i roszczenia</v>
          </cell>
          <cell r="D113" t="str">
            <v>Accounts receivable</v>
          </cell>
        </row>
        <row r="114">
          <cell r="B114">
            <v>99</v>
          </cell>
          <cell r="C114" t="str">
            <v xml:space="preserve">Należności od udziałowców </v>
          </cell>
          <cell r="D114" t="str">
            <v>Receivables from affiliated companies</v>
          </cell>
        </row>
        <row r="115">
          <cell r="B115">
            <v>100</v>
          </cell>
          <cell r="C115" t="str">
            <v>Pozostałe należności</v>
          </cell>
          <cell r="D115" t="str">
            <v>Other receivables</v>
          </cell>
        </row>
        <row r="116">
          <cell r="B116">
            <v>101</v>
          </cell>
          <cell r="C116" t="str">
            <v>Rozliczenia międzyokresowe czynne</v>
          </cell>
          <cell r="D116" t="str">
            <v>Prepayment &amp; accrued income</v>
          </cell>
        </row>
        <row r="117">
          <cell r="B117">
            <v>102</v>
          </cell>
          <cell r="C117" t="str">
            <v xml:space="preserve">Lokaty i inne inwestycje </v>
          </cell>
          <cell r="D117" t="str">
            <v>Deposits and temporary investments</v>
          </cell>
        </row>
        <row r="118">
          <cell r="B118">
            <v>103</v>
          </cell>
          <cell r="C118" t="str">
            <v>Środki pieniężne</v>
          </cell>
          <cell r="D118" t="str">
            <v>Cash</v>
          </cell>
        </row>
        <row r="119">
          <cell r="B119">
            <v>104</v>
          </cell>
          <cell r="C119" t="str">
            <v>Razem majątek obrotowy</v>
          </cell>
          <cell r="D119" t="str">
            <v>Total Current assets</v>
          </cell>
        </row>
        <row r="120">
          <cell r="B120">
            <v>105</v>
          </cell>
          <cell r="C120" t="str">
            <v>Wynik finansowy</v>
          </cell>
          <cell r="D120" t="str">
            <v>Result for the period</v>
          </cell>
        </row>
        <row r="121">
          <cell r="B121">
            <v>106</v>
          </cell>
          <cell r="C121" t="str">
            <v>Razem aktywa</v>
          </cell>
          <cell r="D121" t="str">
            <v>Total assets</v>
          </cell>
        </row>
        <row r="122">
          <cell r="B122">
            <v>107</v>
          </cell>
          <cell r="C122" t="str">
            <v>Fundusze wlasne</v>
          </cell>
          <cell r="D122" t="str">
            <v>Shareholder's equity</v>
          </cell>
        </row>
        <row r="123">
          <cell r="B123">
            <v>108</v>
          </cell>
          <cell r="C123" t="str">
            <v>Kapitał akcyjny</v>
          </cell>
          <cell r="D123" t="str">
            <v>Share capital</v>
          </cell>
        </row>
        <row r="124">
          <cell r="B124">
            <v>109</v>
          </cell>
          <cell r="C124" t="str">
            <v>Nierozliczony wynik z lat ubiegłych</v>
          </cell>
          <cell r="D124" t="str">
            <v>Retained Earnings</v>
          </cell>
        </row>
        <row r="125">
          <cell r="B125">
            <v>110</v>
          </cell>
          <cell r="C125" t="str">
            <v>Kapitał zapasowy</v>
          </cell>
          <cell r="D125" t="str">
            <v>Legal Reserve</v>
          </cell>
        </row>
        <row r="126">
          <cell r="B126">
            <v>111</v>
          </cell>
          <cell r="C126" t="str">
            <v>Razem fundusze wlasne</v>
          </cell>
          <cell r="D126" t="str">
            <v>Total Shareholder's equity</v>
          </cell>
        </row>
        <row r="127">
          <cell r="B127">
            <v>112</v>
          </cell>
          <cell r="C127" t="str">
            <v>Zobowiązania długoterminowe</v>
          </cell>
          <cell r="D127" t="str">
            <v>Long term debt</v>
          </cell>
        </row>
        <row r="128">
          <cell r="B128">
            <v>113</v>
          </cell>
          <cell r="C128" t="str">
            <v>Zobowiązania długoterminowe z tytułu opłat licencyjnych</v>
          </cell>
          <cell r="D128" t="str">
            <v>License fee payable - long term</v>
          </cell>
        </row>
        <row r="129">
          <cell r="B129">
            <v>114</v>
          </cell>
          <cell r="C129" t="str">
            <v>Bankowe kredyty długoterminowe</v>
          </cell>
          <cell r="D129" t="str">
            <v>Long term bank loans</v>
          </cell>
        </row>
        <row r="130">
          <cell r="B130">
            <v>115</v>
          </cell>
          <cell r="C130" t="str">
            <v>Pożyczki od akcjonariuszy</v>
          </cell>
          <cell r="D130" t="str">
            <v>Loans from shareholders</v>
          </cell>
        </row>
        <row r="131">
          <cell r="B131">
            <v>116</v>
          </cell>
          <cell r="C131" t="str">
            <v>Razem zobowiązania długoterminowe</v>
          </cell>
          <cell r="D131" t="str">
            <v>Total Long term debt</v>
          </cell>
        </row>
        <row r="132">
          <cell r="B132">
            <v>117</v>
          </cell>
          <cell r="C132" t="str">
            <v>Zobowiązania krótkoterminowe</v>
          </cell>
          <cell r="D132" t="str">
            <v>Current liabilities</v>
          </cell>
        </row>
        <row r="133">
          <cell r="B133">
            <v>118</v>
          </cell>
          <cell r="C133" t="str">
            <v>Zobowiązania krótkoterminowe z tytułu opłat licencyjnych</v>
          </cell>
          <cell r="D133" t="str">
            <v>License fee payable within one year</v>
          </cell>
        </row>
        <row r="134">
          <cell r="B134">
            <v>119</v>
          </cell>
          <cell r="C134" t="str">
            <v>Kredyty krótkoterminowe</v>
          </cell>
          <cell r="D134" t="str">
            <v>Short term loans and creditlines</v>
          </cell>
        </row>
        <row r="135">
          <cell r="B135">
            <v>120</v>
          </cell>
          <cell r="C135" t="str">
            <v>Zobowiązania wobec budżetu</v>
          </cell>
          <cell r="D135" t="str">
            <v>Taxes and other public charges</v>
          </cell>
        </row>
        <row r="136">
          <cell r="B136">
            <v>121</v>
          </cell>
          <cell r="C136" t="str">
            <v>Zobowiązania z tytułu dostaw towarów, robót i usług</v>
          </cell>
          <cell r="D136" t="str">
            <v>Accounts payable</v>
          </cell>
        </row>
        <row r="137">
          <cell r="B137">
            <v>122</v>
          </cell>
          <cell r="C137" t="str">
            <v xml:space="preserve">Zobowiązania wobec udziałowców </v>
          </cell>
          <cell r="D137" t="str">
            <v>Payables to affiliated companies</v>
          </cell>
        </row>
        <row r="138">
          <cell r="B138">
            <v>123</v>
          </cell>
          <cell r="C138" t="str">
            <v>Rozliczenia międzyokresowe bierne</v>
          </cell>
          <cell r="D138" t="str">
            <v>Accruals and other deferred income</v>
          </cell>
        </row>
        <row r="139">
          <cell r="B139">
            <v>124</v>
          </cell>
          <cell r="C139" t="str">
            <v>Pozostałe zobowiązania</v>
          </cell>
          <cell r="D139" t="str">
            <v>Other current liabilities</v>
          </cell>
        </row>
        <row r="140">
          <cell r="B140">
            <v>125</v>
          </cell>
          <cell r="C140" t="str">
            <v>Fundusze specjalne</v>
          </cell>
          <cell r="D140" t="str">
            <v>Special fund</v>
          </cell>
        </row>
        <row r="141">
          <cell r="B141">
            <v>126</v>
          </cell>
          <cell r="C141" t="str">
            <v>Razem zobowiązania krótkoterminowe</v>
          </cell>
          <cell r="D141" t="str">
            <v>Total Current liabilities</v>
          </cell>
        </row>
        <row r="142">
          <cell r="B142">
            <v>127</v>
          </cell>
          <cell r="C142" t="str">
            <v>Zobowiązania z tytułu dywidendy</v>
          </cell>
          <cell r="D142" t="str">
            <v>Payable Dividend</v>
          </cell>
        </row>
        <row r="143">
          <cell r="B143">
            <v>128</v>
          </cell>
          <cell r="C143" t="str">
            <v>Razem pasywa</v>
          </cell>
          <cell r="D143" t="str">
            <v>Total equity &amp; liabilities</v>
          </cell>
        </row>
        <row r="144">
          <cell r="B144">
            <v>129</v>
          </cell>
        </row>
        <row r="145">
          <cell r="B145">
            <v>130</v>
          </cell>
        </row>
        <row r="146">
          <cell r="B146">
            <v>131</v>
          </cell>
          <cell r="C146" t="str">
            <v>Rachunek przepływów 1997</v>
          </cell>
          <cell r="D146" t="str">
            <v>CASH FLOW STATEMENT</v>
          </cell>
        </row>
        <row r="147">
          <cell r="B147">
            <v>139</v>
          </cell>
          <cell r="C147" t="str">
            <v>Przepływy środków z działalności operacyjnej</v>
          </cell>
          <cell r="D147" t="str">
            <v>Cash flow from operating activities</v>
          </cell>
        </row>
        <row r="148">
          <cell r="B148">
            <v>140</v>
          </cell>
        </row>
        <row r="149">
          <cell r="B149">
            <v>141</v>
          </cell>
          <cell r="C149" t="str">
            <v>Dochód netto (strata)</v>
          </cell>
          <cell r="D149" t="str">
            <v>Net income (loss)</v>
          </cell>
        </row>
        <row r="150">
          <cell r="B150">
            <v>142</v>
          </cell>
        </row>
        <row r="151">
          <cell r="B151">
            <v>143</v>
          </cell>
          <cell r="C151" t="str">
            <v xml:space="preserve">Korekty o pozycje: </v>
          </cell>
          <cell r="D151" t="str">
            <v>Adjustment to reconcile net income to cash</v>
          </cell>
        </row>
        <row r="152">
          <cell r="B152">
            <v>144</v>
          </cell>
        </row>
        <row r="153">
          <cell r="B153">
            <v>145</v>
          </cell>
          <cell r="C153" t="str">
            <v>Amortyzacja</v>
          </cell>
          <cell r="D153" t="str">
            <v>Depreciation &amp; amortisation</v>
          </cell>
        </row>
        <row r="154">
          <cell r="B154">
            <v>146</v>
          </cell>
          <cell r="C154" t="str">
            <v>Niezrealizowane straty kursowe</v>
          </cell>
          <cell r="D154" t="str">
            <v>Unrealized foreign exchange (gains)/losses</v>
          </cell>
        </row>
        <row r="155">
          <cell r="B155">
            <v>147</v>
          </cell>
          <cell r="C155" t="str">
            <v>Zmiany w kapitale operacyjnym</v>
          </cell>
          <cell r="D155" t="str">
            <v>Change in working capital</v>
          </cell>
        </row>
        <row r="156">
          <cell r="B156">
            <v>148</v>
          </cell>
        </row>
        <row r="157">
          <cell r="B157">
            <v>149</v>
          </cell>
          <cell r="C157" t="str">
            <v>Zmiana stanu zapasów</v>
          </cell>
          <cell r="D157" t="str">
            <v>Inventory    (increase)/decrease</v>
          </cell>
        </row>
        <row r="158">
          <cell r="B158">
            <v>150</v>
          </cell>
          <cell r="C158" t="str">
            <v>Zmiana stanu należności</v>
          </cell>
          <cell r="D158" t="str">
            <v>Accounts receivable    (increase)/decrease</v>
          </cell>
        </row>
        <row r="159">
          <cell r="B159">
            <v>151</v>
          </cell>
          <cell r="C159" t="str">
            <v>Zmiana stanu zobowiązań</v>
          </cell>
          <cell r="D159" t="str">
            <v>Accounts payable    increase/(decrease)</v>
          </cell>
        </row>
        <row r="160">
          <cell r="B160">
            <v>152</v>
          </cell>
          <cell r="C160" t="str">
            <v>Zmiana stanu należności od udziałowców</v>
          </cell>
          <cell r="D160" t="str">
            <v>Payables to affiliated companies, net increase/(decrease)</v>
          </cell>
        </row>
        <row r="161">
          <cell r="B161">
            <v>153</v>
          </cell>
          <cell r="C161" t="str">
            <v>Zmiana stanu pozostałych pasywów</v>
          </cell>
          <cell r="D161" t="str">
            <v>Other, net    increase/(decrease)</v>
          </cell>
        </row>
        <row r="162">
          <cell r="B162">
            <v>154</v>
          </cell>
        </row>
        <row r="163">
          <cell r="B163">
            <v>155</v>
          </cell>
          <cell r="C163" t="str">
            <v>Przyrost środków z działalności operacyjnej</v>
          </cell>
          <cell r="D163" t="str">
            <v>Cash flow from operating activities</v>
          </cell>
        </row>
        <row r="164">
          <cell r="B164">
            <v>156</v>
          </cell>
          <cell r="C164" t="str">
            <v>Przyrost środków z działalności inwestycyjnej</v>
          </cell>
          <cell r="D164" t="str">
            <v>Cash flow from investing activities</v>
          </cell>
        </row>
        <row r="165">
          <cell r="B165">
            <v>157</v>
          </cell>
        </row>
        <row r="166">
          <cell r="B166">
            <v>158</v>
          </cell>
          <cell r="C166" t="str">
            <v>Opłata licencyjna i opłata za wniosek</v>
          </cell>
          <cell r="D166" t="str">
            <v>License and Application costs (excl. revaluation)</v>
          </cell>
        </row>
        <row r="167">
          <cell r="B167">
            <v>159</v>
          </cell>
          <cell r="C167" t="str">
            <v>Zakup środków trwałych</v>
          </cell>
          <cell r="D167" t="str">
            <v>Acquisitions of Property, Plant &amp; Equipment</v>
          </cell>
        </row>
        <row r="168">
          <cell r="B168">
            <v>160</v>
          </cell>
          <cell r="C168" t="str">
            <v xml:space="preserve">Lokaty i inne inwestycje  </v>
          </cell>
          <cell r="D168" t="str">
            <v>Deposits and temporary investments</v>
          </cell>
        </row>
        <row r="169">
          <cell r="B169">
            <v>161</v>
          </cell>
          <cell r="C169" t="str">
            <v>Przychody ze sprzedaży środków trwałych</v>
          </cell>
          <cell r="D169" t="str">
            <v>Proceeds form sales of fixed assets</v>
          </cell>
        </row>
        <row r="170">
          <cell r="B170">
            <v>162</v>
          </cell>
        </row>
        <row r="171">
          <cell r="B171">
            <v>163</v>
          </cell>
          <cell r="C171" t="str">
            <v>Przyrost środków z działalności inwestycyjnej</v>
          </cell>
          <cell r="D171" t="str">
            <v>Cash flow from investing activities</v>
          </cell>
        </row>
        <row r="172">
          <cell r="B172">
            <v>164</v>
          </cell>
          <cell r="C172" t="str">
            <v>Przyrost środków z działalności finansowej</v>
          </cell>
          <cell r="D172" t="str">
            <v>Cash flow from financing activities</v>
          </cell>
        </row>
        <row r="173">
          <cell r="B173">
            <v>165</v>
          </cell>
          <cell r="C173" t="str">
            <v>Zobowiązania z tytułu opłat za wnioski</v>
          </cell>
          <cell r="D173" t="str">
            <v>Application Costs</v>
          </cell>
        </row>
        <row r="174">
          <cell r="B174">
            <v>166</v>
          </cell>
          <cell r="C174" t="str">
            <v>Zobowiązania z tytułu opłat licencyjnych</v>
          </cell>
          <cell r="D174" t="str">
            <v>License payable (excl. revaluation)</v>
          </cell>
        </row>
        <row r="175">
          <cell r="B175">
            <v>167</v>
          </cell>
          <cell r="C175" t="str">
            <v>Obsługa długoterminowych pożyczek bankowych i od akcjonariuszy</v>
          </cell>
          <cell r="D175" t="str">
            <v>Proceeds from long term loans (bank &amp; shareholder)</v>
          </cell>
        </row>
        <row r="176">
          <cell r="B176">
            <v>168</v>
          </cell>
          <cell r="C176" t="str">
            <v xml:space="preserve">Zmiany stanu kredytów bankowych  </v>
          </cell>
          <cell r="D176" t="str">
            <v>Change in bank loans and creditlines</v>
          </cell>
        </row>
        <row r="177">
          <cell r="B177">
            <v>169</v>
          </cell>
          <cell r="C177" t="str">
            <v>Podwyżki kapitału akcyjnego</v>
          </cell>
          <cell r="D177" t="str">
            <v>Proceeds from shares issued</v>
          </cell>
        </row>
        <row r="178">
          <cell r="B178">
            <v>170</v>
          </cell>
          <cell r="C178" t="str">
            <v>Wypłaty dewidend z lat ubiegłych</v>
          </cell>
          <cell r="D178" t="str">
            <v>Paid dividend from previous year</v>
          </cell>
        </row>
        <row r="179">
          <cell r="B179">
            <v>171</v>
          </cell>
          <cell r="C179" t="str">
            <v>Kapitał zapasowy</v>
          </cell>
          <cell r="D179" t="str">
            <v>Legal Reserve</v>
          </cell>
        </row>
        <row r="180">
          <cell r="B180">
            <v>172</v>
          </cell>
          <cell r="C180" t="str">
            <v>Przyrost środków z działalności finansowej</v>
          </cell>
          <cell r="D180" t="str">
            <v>Cash flow from financing activities</v>
          </cell>
        </row>
        <row r="181">
          <cell r="B181">
            <v>173</v>
          </cell>
        </row>
        <row r="182">
          <cell r="B182">
            <v>174</v>
          </cell>
        </row>
        <row r="183">
          <cell r="B183">
            <v>175</v>
          </cell>
          <cell r="C183" t="str">
            <v>Zmiana stanu gotówki</v>
          </cell>
          <cell r="D183" t="str">
            <v>Change in cash and cash equivalents</v>
          </cell>
        </row>
        <row r="184">
          <cell r="B184">
            <v>176</v>
          </cell>
        </row>
        <row r="185">
          <cell r="B185">
            <v>177</v>
          </cell>
          <cell r="C185" t="str">
            <v>Stan  gotówki na początek okresu</v>
          </cell>
          <cell r="D185" t="str">
            <v>Cash and cash equivalents - opening balance</v>
          </cell>
        </row>
        <row r="186">
          <cell r="B186">
            <v>178</v>
          </cell>
        </row>
        <row r="187">
          <cell r="B187">
            <v>179</v>
          </cell>
          <cell r="C187" t="str">
            <v>Stan  gotówki na koniec okresu</v>
          </cell>
          <cell r="D187" t="str">
            <v>Cash and cash equivalents - ending balance</v>
          </cell>
        </row>
        <row r="188">
          <cell r="B188">
            <v>180</v>
          </cell>
          <cell r="C188" t="str">
            <v>Wartości niematerialne i prawne</v>
          </cell>
          <cell r="D188" t="str">
            <v>Intangible assets</v>
          </cell>
        </row>
        <row r="189">
          <cell r="B189">
            <v>181</v>
          </cell>
          <cell r="C189" t="str">
            <v>Opłaty licencyjne i z tytułu wniosku</v>
          </cell>
          <cell r="D189" t="str">
            <v>License Fee (excl. revaluation)</v>
          </cell>
        </row>
        <row r="190">
          <cell r="B190">
            <v>182</v>
          </cell>
          <cell r="C190" t="str">
            <v>Skapitalizowane koszty z tytułu wniosku koncesyjnego</v>
          </cell>
          <cell r="D190" t="str">
            <v>Application Costs Capitalized</v>
          </cell>
        </row>
        <row r="191">
          <cell r="B191">
            <v>183</v>
          </cell>
          <cell r="C191" t="str">
            <v>Razem wartości niematerialne i prawne</v>
          </cell>
          <cell r="D191" t="str">
            <v>Total Intangible assets</v>
          </cell>
        </row>
        <row r="192">
          <cell r="B192">
            <v>184</v>
          </cell>
          <cell r="C192" t="str">
            <v>Budżet inwestycji w 1997</v>
          </cell>
          <cell r="D192" t="str">
            <v>CAPITAL EXPENDITURES</v>
          </cell>
        </row>
        <row r="193">
          <cell r="B193">
            <v>194</v>
          </cell>
          <cell r="C193" t="str">
            <v xml:space="preserve">Grunty i budynki </v>
          </cell>
          <cell r="D193" t="str">
            <v>Land &amp; Buildings</v>
          </cell>
        </row>
        <row r="194">
          <cell r="B194">
            <v>195</v>
          </cell>
        </row>
        <row r="195">
          <cell r="B195">
            <v>196</v>
          </cell>
          <cell r="C195" t="str">
            <v xml:space="preserve">Grunty </v>
          </cell>
          <cell r="D195" t="str">
            <v>Land</v>
          </cell>
        </row>
        <row r="196">
          <cell r="B196">
            <v>197</v>
          </cell>
          <cell r="C196" t="str">
            <v>Budynki - modernizacja obiektów</v>
          </cell>
          <cell r="D196" t="str">
            <v>Buildings - Leasehold Improvements</v>
          </cell>
        </row>
        <row r="197">
          <cell r="B197">
            <v>198</v>
          </cell>
        </row>
        <row r="198">
          <cell r="B198">
            <v>199</v>
          </cell>
          <cell r="C198" t="str">
            <v>Razem grunty i budynki</v>
          </cell>
          <cell r="D198" t="str">
            <v>Total Land &amp; Buildings</v>
          </cell>
        </row>
        <row r="199">
          <cell r="B199">
            <v>200</v>
          </cell>
        </row>
        <row r="200">
          <cell r="B200">
            <v>201</v>
          </cell>
        </row>
        <row r="201">
          <cell r="B201">
            <v>202</v>
          </cell>
          <cell r="C201" t="str">
            <v xml:space="preserve">Komponenty sieci </v>
          </cell>
          <cell r="D201" t="str">
            <v>Network Components</v>
          </cell>
        </row>
        <row r="202">
          <cell r="B202">
            <v>203</v>
          </cell>
        </row>
        <row r="203">
          <cell r="B203">
            <v>204</v>
          </cell>
          <cell r="C203" t="str">
            <v>Warszawa</v>
          </cell>
          <cell r="D203" t="str">
            <v>Warsaw</v>
          </cell>
        </row>
        <row r="204">
          <cell r="B204">
            <v>205</v>
          </cell>
          <cell r="C204" t="str">
            <v>MSC (włącz.BSC, OMC, HLR, centra: Komputer. i Obsł. Klienta)</v>
          </cell>
          <cell r="D204" t="str">
            <v>MSC (inc. BSC, OMC, HLR &amp; Data &amp; Customer Ops Center)</v>
          </cell>
        </row>
        <row r="205">
          <cell r="B205">
            <v>206</v>
          </cell>
          <cell r="C205" t="str">
            <v xml:space="preserve">BTS (włącz prace budowlane) </v>
          </cell>
          <cell r="D205" t="str">
            <v>BTS (including Civil Work)</v>
          </cell>
        </row>
        <row r="206">
          <cell r="B206">
            <v>207</v>
          </cell>
          <cell r="C206" t="str">
            <v>Razem:</v>
          </cell>
          <cell r="D206" t="str">
            <v>Total Warsaw</v>
          </cell>
        </row>
        <row r="207">
          <cell r="B207">
            <v>208</v>
          </cell>
          <cell r="C207" t="str">
            <v>Katowice</v>
          </cell>
          <cell r="D207" t="str">
            <v>Katowice</v>
          </cell>
        </row>
        <row r="208">
          <cell r="B208">
            <v>209</v>
          </cell>
          <cell r="C208" t="str">
            <v>MSC (włącz. BSC, OMC, HLR)</v>
          </cell>
          <cell r="D208" t="str">
            <v>MSC (including BSC, OMC, HLR)</v>
          </cell>
        </row>
        <row r="209">
          <cell r="B209">
            <v>210</v>
          </cell>
          <cell r="C209" t="str">
            <v xml:space="preserve">BTS (włącz prace budowlane) </v>
          </cell>
          <cell r="D209" t="str">
            <v>BTS (including Civil Work)</v>
          </cell>
        </row>
        <row r="210">
          <cell r="B210">
            <v>211</v>
          </cell>
          <cell r="C210" t="str">
            <v>Razem:</v>
          </cell>
          <cell r="D210" t="str">
            <v>Total Katowice</v>
          </cell>
        </row>
        <row r="211">
          <cell r="B211">
            <v>212</v>
          </cell>
          <cell r="C211" t="str">
            <v>Poznań</v>
          </cell>
          <cell r="D211" t="str">
            <v>Poznan</v>
          </cell>
        </row>
        <row r="212">
          <cell r="B212">
            <v>213</v>
          </cell>
          <cell r="C212" t="str">
            <v>MSC (włącz. BSC, OMC, HLR)</v>
          </cell>
          <cell r="D212" t="str">
            <v>MSC (including BSC, OMC, HLR)</v>
          </cell>
        </row>
        <row r="213">
          <cell r="B213">
            <v>214</v>
          </cell>
          <cell r="C213" t="str">
            <v xml:space="preserve">BTS (włącz prace budowlane) </v>
          </cell>
          <cell r="D213" t="str">
            <v>BTS (including Civil Work)</v>
          </cell>
        </row>
        <row r="214">
          <cell r="B214">
            <v>215</v>
          </cell>
          <cell r="C214" t="str">
            <v>Razem:</v>
          </cell>
          <cell r="D214" t="str">
            <v>Total Poznan</v>
          </cell>
        </row>
        <row r="215">
          <cell r="B215">
            <v>216</v>
          </cell>
          <cell r="C215" t="str">
            <v>Gdansk</v>
          </cell>
          <cell r="D215" t="str">
            <v>Gdansk</v>
          </cell>
        </row>
        <row r="216">
          <cell r="B216">
            <v>217</v>
          </cell>
          <cell r="C216" t="str">
            <v>MSC (włącz. BSC, OMC, HLR)</v>
          </cell>
          <cell r="D216" t="str">
            <v>MSC (including BSC, OMC, HLR)</v>
          </cell>
        </row>
        <row r="217">
          <cell r="B217">
            <v>218</v>
          </cell>
          <cell r="C217" t="str">
            <v xml:space="preserve">BTS (włącz prace budowlane) </v>
          </cell>
          <cell r="D217" t="str">
            <v>BTS (including Civil Work)</v>
          </cell>
        </row>
        <row r="218">
          <cell r="B218">
            <v>219</v>
          </cell>
          <cell r="C218" t="str">
            <v>Razem:</v>
          </cell>
          <cell r="D218" t="str">
            <v>Total Gdansk</v>
          </cell>
        </row>
        <row r="219">
          <cell r="B219">
            <v>220</v>
          </cell>
          <cell r="C219" t="str">
            <v>Urządzenia transmisyjne i PBX</v>
          </cell>
          <cell r="D219" t="str">
            <v>Transmission and PBX</v>
          </cell>
        </row>
        <row r="220">
          <cell r="B220">
            <v>221</v>
          </cell>
          <cell r="C220" t="str">
            <v>Nokia rabat</v>
          </cell>
          <cell r="D220" t="str">
            <v>Nokia Discount</v>
          </cell>
        </row>
        <row r="221">
          <cell r="B221">
            <v>222</v>
          </cell>
          <cell r="C221" t="str">
            <v xml:space="preserve">Prace budowlane </v>
          </cell>
          <cell r="D221" t="str">
            <v>Base Station Civilwork</v>
          </cell>
        </row>
        <row r="222">
          <cell r="B222">
            <v>223</v>
          </cell>
          <cell r="C222" t="str">
            <v>Maszyny i urządzenia sieciowe</v>
          </cell>
          <cell r="D222" t="str">
            <v>Network Tools &amp; Test Equipment</v>
          </cell>
        </row>
        <row r="223">
          <cell r="B223">
            <v>224</v>
          </cell>
          <cell r="C223" t="str">
            <v>Inne koszty budowy sieci</v>
          </cell>
          <cell r="D223" t="str">
            <v>Other Network Costs</v>
          </cell>
        </row>
        <row r="224">
          <cell r="B224">
            <v>225</v>
          </cell>
        </row>
        <row r="225">
          <cell r="B225">
            <v>226</v>
          </cell>
          <cell r="C225" t="str">
            <v>Razem komponenty sieci:</v>
          </cell>
          <cell r="D225" t="str">
            <v>Total Network Components</v>
          </cell>
        </row>
        <row r="226">
          <cell r="B226">
            <v>227</v>
          </cell>
        </row>
        <row r="227">
          <cell r="B227">
            <v>228</v>
          </cell>
        </row>
        <row r="228">
          <cell r="B228">
            <v>229</v>
          </cell>
          <cell r="C228" t="str">
            <v xml:space="preserve">Systemy administracyjne i wyposażenie biurowe </v>
          </cell>
          <cell r="D228" t="str">
            <v>Administrative Systems &amp; Office Equipment</v>
          </cell>
        </row>
        <row r="229">
          <cell r="B229">
            <v>230</v>
          </cell>
        </row>
        <row r="230">
          <cell r="B230">
            <v>231</v>
          </cell>
          <cell r="C230" t="str">
            <v xml:space="preserve">Systemy: Obsługi Klienta i Billingowy (włącz. koncesję) </v>
          </cell>
          <cell r="D230" t="str">
            <v>Customer Support &amp; Billing Systems (including License)</v>
          </cell>
        </row>
        <row r="231">
          <cell r="B231">
            <v>232</v>
          </cell>
          <cell r="C231" t="str">
            <v>Systemy Wspomagania Działalności Gospodarczej</v>
          </cell>
          <cell r="D231" t="str">
            <v>Business Support Systems</v>
          </cell>
        </row>
        <row r="232">
          <cell r="B232">
            <v>233</v>
          </cell>
          <cell r="C232" t="str">
            <v xml:space="preserve">Wyposażenie biurowe i inne </v>
          </cell>
          <cell r="D232" t="str">
            <v>Office Equipment &amp; Other</v>
          </cell>
        </row>
        <row r="233">
          <cell r="B233">
            <v>234</v>
          </cell>
        </row>
        <row r="234">
          <cell r="B234">
            <v>235</v>
          </cell>
          <cell r="C234" t="str">
            <v xml:space="preserve">Razem systemy administracyjne i wyposażenie biurowe </v>
          </cell>
          <cell r="D234" t="str">
            <v>Total Administrative Systems &amp; Office Equipment</v>
          </cell>
        </row>
        <row r="235">
          <cell r="B235">
            <v>236</v>
          </cell>
        </row>
        <row r="236">
          <cell r="B236">
            <v>237</v>
          </cell>
          <cell r="C236" t="str">
            <v>Balony</v>
          </cell>
          <cell r="D236" t="str">
            <v>Balloons</v>
          </cell>
        </row>
        <row r="237">
          <cell r="B237">
            <v>238</v>
          </cell>
          <cell r="C237" t="str">
            <v>Samochody osobowe</v>
          </cell>
          <cell r="D237" t="str">
            <v>Motor Vehicles</v>
          </cell>
        </row>
        <row r="238">
          <cell r="B238">
            <v>239</v>
          </cell>
        </row>
        <row r="239">
          <cell r="B239">
            <v>240</v>
          </cell>
          <cell r="C239" t="str">
            <v>Razem samochody osobowe:</v>
          </cell>
          <cell r="D239" t="str">
            <v>Total Motor Vehicles</v>
          </cell>
        </row>
        <row r="240">
          <cell r="B240">
            <v>241</v>
          </cell>
        </row>
        <row r="241">
          <cell r="B241">
            <v>242</v>
          </cell>
        </row>
        <row r="242">
          <cell r="B242">
            <v>243</v>
          </cell>
          <cell r="C242" t="str">
            <v xml:space="preserve">Razem wydatki inwestycyjne: </v>
          </cell>
          <cell r="D242" t="str">
            <v>Total Capital Expenditures</v>
          </cell>
        </row>
        <row r="243">
          <cell r="B243">
            <v>244</v>
          </cell>
        </row>
        <row r="244">
          <cell r="B244">
            <v>245</v>
          </cell>
        </row>
        <row r="245">
          <cell r="B245">
            <v>246</v>
          </cell>
          <cell r="C245" t="str">
            <v>Zatrudnienie</v>
          </cell>
          <cell r="D245" t="str">
            <v>HEADCOUNT</v>
          </cell>
        </row>
        <row r="246">
          <cell r="B246">
            <v>253</v>
          </cell>
        </row>
        <row r="247">
          <cell r="B247">
            <v>254</v>
          </cell>
          <cell r="C247" t="str">
            <v>Polkomtel</v>
          </cell>
          <cell r="D247" t="str">
            <v>Polkomtel</v>
          </cell>
        </row>
        <row r="248">
          <cell r="B248">
            <v>255</v>
          </cell>
        </row>
        <row r="249">
          <cell r="B249">
            <v>256</v>
          </cell>
          <cell r="C249" t="str">
            <v xml:space="preserve">Pracownicy Polkomtel S.A. </v>
          </cell>
          <cell r="D249" t="str">
            <v>Employed by Polkomtel</v>
          </cell>
        </row>
        <row r="250">
          <cell r="B250">
            <v>257</v>
          </cell>
          <cell r="C250" t="str">
            <v>Delegowani przez AirTouch</v>
          </cell>
          <cell r="D250" t="str">
            <v>Expats - AirTouch</v>
          </cell>
        </row>
        <row r="251">
          <cell r="B251">
            <v>258</v>
          </cell>
          <cell r="C251" t="str">
            <v>Delegowani przezTeleDanmark</v>
          </cell>
          <cell r="D251" t="str">
            <v>Expats - TeleDanmark</v>
          </cell>
        </row>
        <row r="252">
          <cell r="B252">
            <v>259</v>
          </cell>
          <cell r="C252" t="str">
            <v xml:space="preserve">Delegowani przez S-com </v>
          </cell>
          <cell r="D252" t="str">
            <v>S-com  - Foreign</v>
          </cell>
        </row>
        <row r="253">
          <cell r="B253">
            <v>260</v>
          </cell>
          <cell r="C253" t="str">
            <v>Konsultanci polscy</v>
          </cell>
          <cell r="D253" t="str">
            <v>Consultants, Poland</v>
          </cell>
        </row>
        <row r="254">
          <cell r="B254">
            <v>261</v>
          </cell>
          <cell r="C254" t="str">
            <v xml:space="preserve">Razem </v>
          </cell>
          <cell r="D254" t="str">
            <v>Total number</v>
          </cell>
        </row>
        <row r="255">
          <cell r="B255">
            <v>262</v>
          </cell>
          <cell r="C255" t="str">
            <v xml:space="preserve">Działy </v>
          </cell>
          <cell r="D255" t="str">
            <v>Divisions</v>
          </cell>
        </row>
        <row r="256">
          <cell r="B256">
            <v>263</v>
          </cell>
          <cell r="C256" t="str">
            <v>Samochody osobowe</v>
          </cell>
          <cell r="D256" t="str">
            <v>Vehicles</v>
          </cell>
        </row>
        <row r="257">
          <cell r="B257">
            <v>264</v>
          </cell>
          <cell r="C257" t="str">
            <v xml:space="preserve">Biuro Zarządu </v>
          </cell>
          <cell r="D257" t="str">
            <v>General &amp; Administration</v>
          </cell>
        </row>
        <row r="258">
          <cell r="B258">
            <v>265</v>
          </cell>
          <cell r="C258" t="str">
            <v>Dział Finansowy</v>
          </cell>
          <cell r="D258" t="str">
            <v>Finance Division</v>
          </cell>
        </row>
        <row r="259">
          <cell r="B259">
            <v>266</v>
          </cell>
          <cell r="C259" t="str">
            <v>Dział Personalny</v>
          </cell>
          <cell r="D259" t="str">
            <v>Human Resource Division</v>
          </cell>
        </row>
        <row r="260">
          <cell r="B260">
            <v>267</v>
          </cell>
          <cell r="C260" t="str">
            <v>Dział Marketingu</v>
          </cell>
          <cell r="D260" t="str">
            <v>Marketing Division</v>
          </cell>
        </row>
        <row r="261">
          <cell r="B261">
            <v>268</v>
          </cell>
          <cell r="C261" t="str">
            <v>Dział Operacyjny</v>
          </cell>
          <cell r="D261" t="str">
            <v>Oprations Division</v>
          </cell>
        </row>
        <row r="262">
          <cell r="B262">
            <v>269</v>
          </cell>
          <cell r="C262" t="str">
            <v>Dział Informatyki</v>
          </cell>
          <cell r="D262" t="str">
            <v>IT Division</v>
          </cell>
        </row>
        <row r="263">
          <cell r="B263">
            <v>270</v>
          </cell>
          <cell r="C263" t="str">
            <v>Dział Obsługi Klienta</v>
          </cell>
          <cell r="D263" t="str">
            <v>Customer Operations Division</v>
          </cell>
        </row>
        <row r="264">
          <cell r="B264">
            <v>271</v>
          </cell>
          <cell r="C264" t="str">
            <v>Dział Techniczny</v>
          </cell>
          <cell r="D264" t="str">
            <v>Technical Division</v>
          </cell>
        </row>
        <row r="265">
          <cell r="B265">
            <v>272</v>
          </cell>
          <cell r="C265" t="str">
            <v>Biura regionalne</v>
          </cell>
          <cell r="D265" t="str">
            <v>Regions</v>
          </cell>
        </row>
        <row r="266">
          <cell r="B266">
            <v>273</v>
          </cell>
          <cell r="C266" t="str">
            <v>Razem Polkomtel</v>
          </cell>
          <cell r="D266" t="str">
            <v>Total number in Polkomtel</v>
          </cell>
        </row>
        <row r="267">
          <cell r="B267">
            <v>274</v>
          </cell>
        </row>
        <row r="268">
          <cell r="B268">
            <v>275</v>
          </cell>
          <cell r="D268" t="str">
            <v>Comparision</v>
          </cell>
        </row>
        <row r="269">
          <cell r="B269">
            <v>276</v>
          </cell>
          <cell r="C269" t="str">
            <v>Narastająco</v>
          </cell>
          <cell r="D269" t="str">
            <v>YTD</v>
          </cell>
        </row>
        <row r="270">
          <cell r="B270">
            <v>277</v>
          </cell>
          <cell r="C270" t="str">
            <v>czerwiec 97</v>
          </cell>
          <cell r="D270" t="str">
            <v>end June '97</v>
          </cell>
        </row>
        <row r="271">
          <cell r="B271">
            <v>278</v>
          </cell>
          <cell r="C271" t="str">
            <v>Koniec 1997 r.</v>
          </cell>
          <cell r="D271" t="str">
            <v>End 1997</v>
          </cell>
        </row>
        <row r="272">
          <cell r="B272">
            <v>279</v>
          </cell>
          <cell r="C272" t="str">
            <v>Prognoza</v>
          </cell>
          <cell r="D272" t="str">
            <v>Forecast</v>
          </cell>
        </row>
        <row r="273">
          <cell r="B273">
            <v>280</v>
          </cell>
          <cell r="C273" t="str">
            <v>Budżet</v>
          </cell>
          <cell r="D273" t="str">
            <v>Budget</v>
          </cell>
        </row>
        <row r="274">
          <cell r="B274">
            <v>281</v>
          </cell>
          <cell r="C274" t="str">
            <v>Różnica</v>
          </cell>
          <cell r="D274" t="str">
            <v>Difference</v>
          </cell>
        </row>
        <row r="275">
          <cell r="B275">
            <v>282</v>
          </cell>
          <cell r="C275" t="str">
            <v>Koniec 1998 r.</v>
          </cell>
          <cell r="D275" t="str">
            <v>End 1998</v>
          </cell>
        </row>
        <row r="276">
          <cell r="B276">
            <v>283</v>
          </cell>
        </row>
        <row r="277">
          <cell r="B277">
            <v>284</v>
          </cell>
        </row>
        <row r="278">
          <cell r="B278">
            <v>285</v>
          </cell>
        </row>
        <row r="279">
          <cell r="B279">
            <v>286</v>
          </cell>
        </row>
        <row r="280">
          <cell r="B280">
            <v>287</v>
          </cell>
        </row>
        <row r="281">
          <cell r="B281">
            <v>288</v>
          </cell>
        </row>
        <row r="282">
          <cell r="B282">
            <v>289</v>
          </cell>
        </row>
        <row r="283">
          <cell r="B283">
            <v>290</v>
          </cell>
        </row>
        <row r="284">
          <cell r="B284">
            <v>291</v>
          </cell>
        </row>
        <row r="285">
          <cell r="B285">
            <v>292</v>
          </cell>
        </row>
        <row r="286">
          <cell r="B286">
            <v>293</v>
          </cell>
        </row>
        <row r="287">
          <cell r="B287">
            <v>294</v>
          </cell>
        </row>
        <row r="288">
          <cell r="B288">
            <v>295</v>
          </cell>
        </row>
        <row r="289">
          <cell r="B289">
            <v>296</v>
          </cell>
        </row>
        <row r="290">
          <cell r="B290">
            <v>297</v>
          </cell>
        </row>
        <row r="291">
          <cell r="B291">
            <v>298</v>
          </cell>
        </row>
        <row r="292">
          <cell r="B292">
            <v>299</v>
          </cell>
        </row>
        <row r="293">
          <cell r="B293">
            <v>300</v>
          </cell>
        </row>
        <row r="294">
          <cell r="B294">
            <v>301</v>
          </cell>
          <cell r="C294" t="str">
            <v>BUDŻET nr 1</v>
          </cell>
          <cell r="D294" t="str">
            <v>BUDGET ver. 1</v>
          </cell>
        </row>
        <row r="295">
          <cell r="B295">
            <v>302</v>
          </cell>
          <cell r="C295" t="str">
            <v>SYMULACJA</v>
          </cell>
          <cell r="D295" t="str">
            <v>SIMULATION</v>
          </cell>
        </row>
        <row r="296">
          <cell r="B296">
            <v>303</v>
          </cell>
          <cell r="C296" t="str">
            <v>BUDŻET nr . 2.1</v>
          </cell>
          <cell r="D296" t="str">
            <v>BUDGET ver. 2.1</v>
          </cell>
        </row>
        <row r="297">
          <cell r="B297">
            <v>304</v>
          </cell>
          <cell r="C297" t="str">
            <v>BUDŻET nr. 2.2</v>
          </cell>
          <cell r="D297" t="str">
            <v>BUDGET ver. 2.2</v>
          </cell>
        </row>
        <row r="298">
          <cell r="B298">
            <v>305</v>
          </cell>
          <cell r="C298" t="str">
            <v>Prognoza 1997 - 1998</v>
          </cell>
          <cell r="D298" t="str">
            <v>Forecast 1997 - 1998</v>
          </cell>
        </row>
        <row r="299">
          <cell r="B299">
            <v>306</v>
          </cell>
        </row>
        <row r="300">
          <cell r="B300">
            <v>307</v>
          </cell>
          <cell r="C300" t="str">
            <v>BUDŻET nr. 3.1</v>
          </cell>
          <cell r="D300" t="str">
            <v>BUDGET ver. 3.1</v>
          </cell>
        </row>
        <row r="301">
          <cell r="B301">
            <v>308</v>
          </cell>
        </row>
        <row r="302">
          <cell r="B302">
            <v>309</v>
          </cell>
        </row>
        <row r="303">
          <cell r="B303">
            <v>310</v>
          </cell>
        </row>
        <row r="304">
          <cell r="B304">
            <v>311</v>
          </cell>
        </row>
        <row r="305">
          <cell r="B305">
            <v>312</v>
          </cell>
        </row>
        <row r="306">
          <cell r="B306">
            <v>313</v>
          </cell>
        </row>
        <row r="307">
          <cell r="B307">
            <v>314</v>
          </cell>
        </row>
        <row r="308">
          <cell r="B308">
            <v>315</v>
          </cell>
        </row>
        <row r="309">
          <cell r="B309">
            <v>316</v>
          </cell>
        </row>
        <row r="310">
          <cell r="B310">
            <v>317</v>
          </cell>
        </row>
        <row r="311">
          <cell r="B311">
            <v>318</v>
          </cell>
        </row>
        <row r="312">
          <cell r="B312">
            <v>319</v>
          </cell>
        </row>
        <row r="313">
          <cell r="B313">
            <v>320</v>
          </cell>
        </row>
        <row r="314">
          <cell r="B314">
            <v>321</v>
          </cell>
        </row>
        <row r="315">
          <cell r="B315">
            <v>322</v>
          </cell>
        </row>
        <row r="316">
          <cell r="B316">
            <v>323</v>
          </cell>
        </row>
        <row r="317">
          <cell r="B317">
            <v>324</v>
          </cell>
        </row>
        <row r="318">
          <cell r="B318">
            <v>325</v>
          </cell>
        </row>
        <row r="319">
          <cell r="B319">
            <v>326</v>
          </cell>
        </row>
        <row r="320">
          <cell r="B320">
            <v>327</v>
          </cell>
        </row>
        <row r="321">
          <cell r="B321">
            <v>328</v>
          </cell>
        </row>
        <row r="322">
          <cell r="B322">
            <v>329</v>
          </cell>
        </row>
        <row r="323">
          <cell r="B323">
            <v>330</v>
          </cell>
        </row>
        <row r="324">
          <cell r="B324">
            <v>331</v>
          </cell>
        </row>
        <row r="325">
          <cell r="B325">
            <v>332</v>
          </cell>
        </row>
        <row r="326">
          <cell r="B326">
            <v>333</v>
          </cell>
        </row>
        <row r="327">
          <cell r="B327">
            <v>334</v>
          </cell>
        </row>
        <row r="328">
          <cell r="B328">
            <v>335</v>
          </cell>
          <cell r="C328" t="str">
            <v>Tabela 8</v>
          </cell>
          <cell r="D328" t="str">
            <v>Table 8</v>
          </cell>
        </row>
        <row r="329">
          <cell r="B329">
            <v>336</v>
          </cell>
          <cell r="C329" t="str">
            <v>Tabela 2p</v>
          </cell>
          <cell r="D329" t="str">
            <v>Table 2p</v>
          </cell>
        </row>
        <row r="330">
          <cell r="B330">
            <v>337</v>
          </cell>
          <cell r="C330" t="str">
            <v>Tabela 6</v>
          </cell>
          <cell r="D330" t="str">
            <v>Table 6</v>
          </cell>
        </row>
        <row r="331">
          <cell r="B331">
            <v>338</v>
          </cell>
          <cell r="C331" t="str">
            <v>Tabela 5cc</v>
          </cell>
          <cell r="D331" t="str">
            <v>Table 5cc</v>
          </cell>
        </row>
        <row r="332">
          <cell r="B332">
            <v>339</v>
          </cell>
          <cell r="C332" t="str">
            <v>Estymacja</v>
          </cell>
          <cell r="D332" t="str">
            <v>Estimate</v>
          </cell>
        </row>
        <row r="333">
          <cell r="B333">
            <v>340</v>
          </cell>
          <cell r="C333" t="str">
            <v>Styczeń</v>
          </cell>
          <cell r="D333" t="str">
            <v>January</v>
          </cell>
        </row>
        <row r="334">
          <cell r="B334">
            <v>341</v>
          </cell>
          <cell r="C334" t="str">
            <v>Luty</v>
          </cell>
          <cell r="D334" t="str">
            <v>February</v>
          </cell>
        </row>
        <row r="335">
          <cell r="B335">
            <v>342</v>
          </cell>
          <cell r="C335" t="str">
            <v>Marzec</v>
          </cell>
          <cell r="D335" t="str">
            <v>March</v>
          </cell>
        </row>
        <row r="336">
          <cell r="B336">
            <v>343</v>
          </cell>
          <cell r="C336" t="str">
            <v>Kwiecień</v>
          </cell>
          <cell r="D336" t="str">
            <v>April</v>
          </cell>
        </row>
        <row r="337">
          <cell r="B337">
            <v>344</v>
          </cell>
          <cell r="C337" t="str">
            <v>Maj</v>
          </cell>
          <cell r="D337" t="str">
            <v>May</v>
          </cell>
        </row>
        <row r="338">
          <cell r="B338">
            <v>345</v>
          </cell>
          <cell r="C338" t="str">
            <v xml:space="preserve">Czerwiec </v>
          </cell>
          <cell r="D338" t="str">
            <v>June</v>
          </cell>
        </row>
        <row r="339">
          <cell r="B339">
            <v>346</v>
          </cell>
          <cell r="C339" t="str">
            <v>Lipiec</v>
          </cell>
          <cell r="D339" t="str">
            <v>July</v>
          </cell>
        </row>
        <row r="340">
          <cell r="B340">
            <v>347</v>
          </cell>
          <cell r="C340" t="str">
            <v>Sierpień</v>
          </cell>
          <cell r="D340" t="str">
            <v>August</v>
          </cell>
        </row>
        <row r="341">
          <cell r="B341">
            <v>348</v>
          </cell>
          <cell r="C341" t="str">
            <v xml:space="preserve">Wrzesień </v>
          </cell>
          <cell r="D341" t="str">
            <v>September</v>
          </cell>
        </row>
        <row r="342">
          <cell r="B342">
            <v>349</v>
          </cell>
          <cell r="C342" t="str">
            <v>Październik</v>
          </cell>
          <cell r="D342" t="str">
            <v>October</v>
          </cell>
        </row>
        <row r="343">
          <cell r="B343">
            <v>350</v>
          </cell>
          <cell r="C343" t="str">
            <v>Listopad</v>
          </cell>
          <cell r="D343" t="str">
            <v>November</v>
          </cell>
        </row>
        <row r="344">
          <cell r="B344">
            <v>351</v>
          </cell>
          <cell r="C344" t="str">
            <v xml:space="preserve">Grudzień </v>
          </cell>
          <cell r="D344" t="str">
            <v>December</v>
          </cell>
        </row>
        <row r="345">
          <cell r="B345">
            <v>352</v>
          </cell>
        </row>
        <row r="346">
          <cell r="B346">
            <v>353</v>
          </cell>
          <cell r="C346" t="str">
            <v>Tabela 1</v>
          </cell>
          <cell r="D346" t="str">
            <v>Table 1</v>
          </cell>
        </row>
        <row r="347">
          <cell r="B347">
            <v>354</v>
          </cell>
          <cell r="C347" t="str">
            <v>Tabela 2</v>
          </cell>
          <cell r="D347" t="str">
            <v>Table 2</v>
          </cell>
        </row>
        <row r="348">
          <cell r="B348">
            <v>355</v>
          </cell>
          <cell r="C348" t="str">
            <v>Tabela 3</v>
          </cell>
          <cell r="D348" t="str">
            <v>Table 3</v>
          </cell>
        </row>
        <row r="349">
          <cell r="B349">
            <v>356</v>
          </cell>
          <cell r="C349" t="str">
            <v>Tabela 4</v>
          </cell>
          <cell r="D349" t="str">
            <v>Table 4</v>
          </cell>
        </row>
        <row r="350">
          <cell r="B350">
            <v>357</v>
          </cell>
          <cell r="C350" t="str">
            <v>Tabela 5</v>
          </cell>
          <cell r="D350" t="str">
            <v>Table 5</v>
          </cell>
        </row>
        <row r="351">
          <cell r="B351">
            <v>358</v>
          </cell>
          <cell r="C351" t="str">
            <v>Tabela 7</v>
          </cell>
          <cell r="D351" t="str">
            <v>Table 7</v>
          </cell>
        </row>
        <row r="352">
          <cell r="B352">
            <v>359</v>
          </cell>
          <cell r="C352" t="str">
            <v>Rachunek wyników</v>
          </cell>
          <cell r="D352" t="str">
            <v>INCOME STATEMENT</v>
          </cell>
        </row>
        <row r="353">
          <cell r="B353">
            <v>360</v>
          </cell>
          <cell r="C353" t="str">
            <v>Bilans na koniec</v>
          </cell>
          <cell r="D353" t="str">
            <v>BALANCE SHEET</v>
          </cell>
        </row>
        <row r="354">
          <cell r="B354">
            <v>361</v>
          </cell>
          <cell r="C354" t="str">
            <v>Rachunek przepływów</v>
          </cell>
          <cell r="D354" t="str">
            <v>CASH FLOW STATEMENT</v>
          </cell>
        </row>
        <row r="355">
          <cell r="B355">
            <v>362</v>
          </cell>
          <cell r="C355" t="str">
            <v>Budżet inwestycji w</v>
          </cell>
          <cell r="D355" t="str">
            <v>CAPITAL EXPENDITURES</v>
          </cell>
        </row>
        <row r="356">
          <cell r="B356">
            <v>363</v>
          </cell>
          <cell r="C356" t="str">
            <v>Zatrudnienie w</v>
          </cell>
          <cell r="D356" t="str">
            <v>HEADCOUNT</v>
          </cell>
        </row>
        <row r="357">
          <cell r="B357">
            <v>364</v>
          </cell>
          <cell r="C357" t="str">
            <v>Zapotrzebowanie na środki finansowe</v>
          </cell>
          <cell r="D357" t="str">
            <v>FUNDING</v>
          </cell>
        </row>
        <row r="358">
          <cell r="B358">
            <v>365</v>
          </cell>
          <cell r="C358" t="str">
            <v>Punkty Sprzedaży Polkomtel</v>
          </cell>
          <cell r="D358" t="str">
            <v>Polkomtel Points of Sales</v>
          </cell>
        </row>
        <row r="359">
          <cell r="B359">
            <v>366</v>
          </cell>
          <cell r="C359" t="str">
            <v>Liczba Dealerów</v>
          </cell>
          <cell r="D359" t="str">
            <v>Point of Sales, Dealers</v>
          </cell>
        </row>
        <row r="360">
          <cell r="B360">
            <v>367</v>
          </cell>
        </row>
        <row r="361">
          <cell r="B361">
            <v>368</v>
          </cell>
        </row>
        <row r="362">
          <cell r="B362">
            <v>369</v>
          </cell>
        </row>
        <row r="363">
          <cell r="B363">
            <v>370</v>
          </cell>
          <cell r="C363" t="str">
            <v>Dodatkowe Statystyki</v>
          </cell>
          <cell r="D363" t="str">
            <v>Additional Statistics</v>
          </cell>
        </row>
        <row r="364">
          <cell r="B364">
            <v>371</v>
          </cell>
          <cell r="C364" t="str">
            <v>PODSTAWOWE ZAŁOŻENIA PLANU</v>
          </cell>
          <cell r="D364" t="str">
            <v>PLANNING DATA</v>
          </cell>
        </row>
        <row r="365">
          <cell r="B365">
            <v>371.1</v>
          </cell>
          <cell r="C365" t="str">
            <v>Rynek</v>
          </cell>
          <cell r="D365" t="str">
            <v>Market</v>
          </cell>
        </row>
        <row r="366">
          <cell r="B366">
            <v>371.2</v>
          </cell>
          <cell r="C366" t="str">
            <v>Populacja (w tys.)</v>
          </cell>
          <cell r="D366" t="str">
            <v>Population - ('000)</v>
          </cell>
        </row>
        <row r="367">
          <cell r="B367">
            <v>371.3</v>
          </cell>
          <cell r="C367" t="str">
            <v>Ilość abonentów telefonii tradycyjnej</v>
          </cell>
          <cell r="D367" t="str">
            <v>No. of fixed line subscribers</v>
          </cell>
        </row>
        <row r="368">
          <cell r="B368">
            <v>371.4</v>
          </cell>
          <cell r="C368" t="str">
            <v>Ilość abonentów telefonii bezprzewodowych</v>
          </cell>
          <cell r="D368" t="str">
            <v>No. of wireless subscribers</v>
          </cell>
        </row>
        <row r="369">
          <cell r="B369">
            <v>371.5</v>
          </cell>
          <cell r="C369" t="str">
            <v>Ilość abonentów systemu GSM</v>
          </cell>
          <cell r="D369" t="str">
            <v>No. of GSM subscribers</v>
          </cell>
        </row>
        <row r="370">
          <cell r="B370">
            <v>371.6</v>
          </cell>
        </row>
        <row r="371">
          <cell r="B371">
            <v>372</v>
          </cell>
          <cell r="C371" t="str">
            <v>Abonenci</v>
          </cell>
          <cell r="D371" t="str">
            <v>Subscibers - Plus GSM</v>
          </cell>
        </row>
        <row r="372">
          <cell r="B372">
            <v>373</v>
          </cell>
          <cell r="C372" t="str">
            <v>Początek okresu</v>
          </cell>
          <cell r="D372" t="str">
            <v>Beginning period - ('000)</v>
          </cell>
        </row>
        <row r="373">
          <cell r="B373">
            <v>374</v>
          </cell>
          <cell r="C373" t="str">
            <v>Przyrost brutto abononentów</v>
          </cell>
          <cell r="D373" t="str">
            <v>Gross adds</v>
          </cell>
        </row>
        <row r="374">
          <cell r="B374">
            <v>375</v>
          </cell>
          <cell r="C374" t="str">
            <v>Fluktuacja</v>
          </cell>
          <cell r="D374" t="str">
            <v>Churn</v>
          </cell>
        </row>
        <row r="375">
          <cell r="B375">
            <v>376</v>
          </cell>
          <cell r="C375" t="str">
            <v>Przyrost netto abononentów</v>
          </cell>
          <cell r="D375" t="str">
            <v>Net adds</v>
          </cell>
        </row>
        <row r="376">
          <cell r="B376">
            <v>377</v>
          </cell>
          <cell r="C376" t="str">
            <v>Okres końcowy</v>
          </cell>
          <cell r="D376" t="str">
            <v>End period</v>
          </cell>
        </row>
        <row r="377">
          <cell r="B377">
            <v>378</v>
          </cell>
          <cell r="C377" t="str">
            <v>Średnia liczba abonentów</v>
          </cell>
          <cell r="D377" t="str">
            <v>Avr. subscribers</v>
          </cell>
        </row>
        <row r="378">
          <cell r="B378">
            <v>379</v>
          </cell>
          <cell r="C378" t="str">
            <v>Stopa fluktuacji w procentach</v>
          </cell>
          <cell r="D378" t="str">
            <v>Churn rate, pct.</v>
          </cell>
        </row>
        <row r="379">
          <cell r="B379">
            <v>380</v>
          </cell>
          <cell r="C379" t="str">
            <v>Ruch</v>
          </cell>
          <cell r="D379" t="str">
            <v>Traffic</v>
          </cell>
        </row>
        <row r="380">
          <cell r="B380">
            <v>381</v>
          </cell>
          <cell r="C380" t="str">
            <v>Średnia liczba minut na abonenta w m-cu</v>
          </cell>
          <cell r="D380" t="str">
            <v>Avr. minutes per subscriber per month</v>
          </cell>
        </row>
        <row r="381">
          <cell r="B381">
            <v>381.1</v>
          </cell>
          <cell r="C381" t="str">
            <v>Połączenia krajowe wychodzące</v>
          </cell>
          <cell r="D381" t="str">
            <v>Outgoing domestic</v>
          </cell>
        </row>
        <row r="382">
          <cell r="B382">
            <v>381.11</v>
          </cell>
          <cell r="C382" t="str">
            <v xml:space="preserve">      - Połączenia krajowe wychodzące</v>
          </cell>
          <cell r="D382" t="str">
            <v xml:space="preserve">      - Outgoing domestic</v>
          </cell>
        </row>
        <row r="383">
          <cell r="B383">
            <v>381.12</v>
          </cell>
          <cell r="C383" t="str">
            <v xml:space="preserve">      - Połączenia krajowe komórkowe abonenci Plus GSM</v>
          </cell>
          <cell r="D383" t="str">
            <v xml:space="preserve">      - Mobile to mobile Plus GSM</v>
          </cell>
        </row>
        <row r="384">
          <cell r="B384">
            <v>381.13</v>
          </cell>
          <cell r="C384" t="str">
            <v xml:space="preserve">      - Intra Account</v>
          </cell>
          <cell r="D384" t="str">
            <v xml:space="preserve">      - Intra Account</v>
          </cell>
        </row>
        <row r="385">
          <cell r="B385">
            <v>381.2</v>
          </cell>
          <cell r="C385" t="str">
            <v>Połączenia międzynarodowe wychodzące</v>
          </cell>
          <cell r="D385" t="str">
            <v>Outgoing international</v>
          </cell>
        </row>
        <row r="386">
          <cell r="B386">
            <v>381.3</v>
          </cell>
          <cell r="C386" t="str">
            <v>Połączenia krajowe przychodzące</v>
          </cell>
          <cell r="D386" t="str">
            <v>Incoming domestic</v>
          </cell>
        </row>
        <row r="387">
          <cell r="B387">
            <v>381.4</v>
          </cell>
          <cell r="C387" t="str">
            <v>Połączenia międzynarodowe przychodzące</v>
          </cell>
          <cell r="D387" t="str">
            <v>Incoming international</v>
          </cell>
        </row>
        <row r="388">
          <cell r="B388">
            <v>381.5</v>
          </cell>
          <cell r="C388" t="str">
            <v>Połączenia komórkowe Plus GSM</v>
          </cell>
          <cell r="D388" t="str">
            <v>Mobile to mobile Plus GSM</v>
          </cell>
        </row>
        <row r="389">
          <cell r="B389">
            <v>381.6</v>
          </cell>
          <cell r="C389" t="str">
            <v xml:space="preserve">      - Połączenia komórkowe - Inne</v>
          </cell>
          <cell r="D389" t="str">
            <v xml:space="preserve">      - Mobile to mobile - Other</v>
          </cell>
        </row>
        <row r="390">
          <cell r="B390">
            <v>381.7</v>
          </cell>
          <cell r="C390" t="str">
            <v>Roaming abonenci Plus GSM</v>
          </cell>
          <cell r="D390" t="str">
            <v>Roaming by Polkomtel subscribers</v>
          </cell>
        </row>
        <row r="391">
          <cell r="B391">
            <v>381.8</v>
          </cell>
          <cell r="C391" t="str">
            <v>Usługi Dodatkowe</v>
          </cell>
          <cell r="D391" t="str">
            <v>Value Added Services</v>
          </cell>
        </row>
        <row r="392">
          <cell r="B392">
            <v>381.9</v>
          </cell>
        </row>
        <row r="393">
          <cell r="B393">
            <v>382</v>
          </cell>
          <cell r="C393" t="str">
            <v>Połączenia wypływające w procentach</v>
          </cell>
          <cell r="D393" t="str">
            <v>- outbound, pct.</v>
          </cell>
        </row>
        <row r="394">
          <cell r="B394">
            <v>383</v>
          </cell>
          <cell r="C394" t="str">
            <v>Połączenia wpływające w procentach</v>
          </cell>
          <cell r="D394" t="str">
            <v>- inbound, pct.</v>
          </cell>
        </row>
        <row r="395">
          <cell r="B395">
            <v>384</v>
          </cell>
          <cell r="C395" t="str">
            <v>Połączenia komórka-komórka, w procentach</v>
          </cell>
          <cell r="D395" t="str">
            <v>- mobile to mobile, pct.</v>
          </cell>
        </row>
        <row r="396">
          <cell r="B396">
            <v>385</v>
          </cell>
          <cell r="C396" t="str">
            <v>Razem liczba minut na m.-c</v>
          </cell>
          <cell r="D396" t="str">
            <v>Total minutes per month (mio)</v>
          </cell>
        </row>
        <row r="397">
          <cell r="B397">
            <v>386</v>
          </cell>
          <cell r="C397" t="str">
            <v>Dział techniczny</v>
          </cell>
          <cell r="D397" t="str">
            <v>Technical</v>
          </cell>
        </row>
        <row r="398">
          <cell r="B398">
            <v>386.1</v>
          </cell>
          <cell r="C398" t="str">
            <v>Liczba BTS</v>
          </cell>
          <cell r="D398" t="str">
            <v>No. of BTSs</v>
          </cell>
        </row>
        <row r="399">
          <cell r="B399">
            <v>386.2</v>
          </cell>
          <cell r="C399" t="str">
            <v>Liczba BSC</v>
          </cell>
          <cell r="D399" t="str">
            <v>No. of BSC</v>
          </cell>
        </row>
        <row r="400">
          <cell r="B400">
            <v>386.3</v>
          </cell>
          <cell r="C400" t="str">
            <v>Liczba MSC / VLR</v>
          </cell>
          <cell r="D400" t="str">
            <v>No. of MSC / VLR</v>
          </cell>
        </row>
        <row r="401">
          <cell r="B401">
            <v>386.4</v>
          </cell>
          <cell r="C401" t="str">
            <v>Liczba HLR</v>
          </cell>
          <cell r="D401" t="str">
            <v>No. of HLR</v>
          </cell>
        </row>
        <row r="402">
          <cell r="B402">
            <v>386.5</v>
          </cell>
          <cell r="C402" t="str">
            <v>Liczba VMS</v>
          </cell>
          <cell r="D402" t="str">
            <v>No. of VMS</v>
          </cell>
        </row>
        <row r="403">
          <cell r="B403">
            <v>386.6</v>
          </cell>
          <cell r="C403" t="str">
            <v>Liczba SMSC</v>
          </cell>
          <cell r="D403" t="str">
            <v>No. of SMSC</v>
          </cell>
        </row>
        <row r="404">
          <cell r="B404">
            <v>386.7</v>
          </cell>
          <cell r="C404" t="str">
            <v>Liczba MW</v>
          </cell>
          <cell r="D404" t="str">
            <v>No. of MV</v>
          </cell>
        </row>
        <row r="405">
          <cell r="B405">
            <v>386.8</v>
          </cell>
          <cell r="C405" t="str">
            <v>Liczba Stacji Mikrofalowych</v>
          </cell>
          <cell r="D405" t="str">
            <v>Backbone MW</v>
          </cell>
        </row>
        <row r="406">
          <cell r="B406">
            <v>389</v>
          </cell>
          <cell r="C406" t="str">
            <v xml:space="preserve">Liczba pracowników danej kategorii </v>
          </cell>
          <cell r="D406" t="str">
            <v>Headcounts by category</v>
          </cell>
        </row>
        <row r="407">
          <cell r="B407">
            <v>390</v>
          </cell>
          <cell r="C407" t="str">
            <v xml:space="preserve">Liczba pracowników w dziale </v>
          </cell>
          <cell r="D407" t="str">
            <v>Headcounts by division</v>
          </cell>
        </row>
        <row r="408">
          <cell r="B408">
            <v>391</v>
          </cell>
        </row>
        <row r="409">
          <cell r="B409">
            <v>392</v>
          </cell>
          <cell r="C409" t="str">
            <v>Wskaźniki</v>
          </cell>
          <cell r="D409" t="str">
            <v>RATIOS</v>
          </cell>
        </row>
        <row r="410">
          <cell r="B410">
            <v>393</v>
          </cell>
          <cell r="C410" t="str">
            <v>Ogólne</v>
          </cell>
          <cell r="D410" t="str">
            <v xml:space="preserve">General </v>
          </cell>
        </row>
        <row r="411">
          <cell r="B411">
            <v>394</v>
          </cell>
          <cell r="C411" t="str">
            <v>Przyrost netto penetracji rynku (Polkomtel)</v>
          </cell>
          <cell r="D411" t="str">
            <v>Net Incremental Penetration (Polkomtel)</v>
          </cell>
        </row>
        <row r="412">
          <cell r="B412">
            <v>395</v>
          </cell>
          <cell r="C412" t="str">
            <v>Przyrost netto penetracji rynku (telefonia bezprzewodowa)</v>
          </cell>
          <cell r="D412" t="str">
            <v>Net Incremental Penetration (Wireless)</v>
          </cell>
        </row>
        <row r="413">
          <cell r="B413">
            <v>396</v>
          </cell>
          <cell r="C413" t="str">
            <v>Podział rynku telefonii komórkowej</v>
          </cell>
          <cell r="D413" t="str">
            <v>Share of Wireless Market</v>
          </cell>
        </row>
        <row r="414">
          <cell r="B414">
            <v>397</v>
          </cell>
          <cell r="C414" t="str">
            <v>Wydatki inwestycyjne na przyrost netto abonentów  w tys.</v>
          </cell>
          <cell r="D414" t="str">
            <v>Capital Expenditure per Net Add in '000</v>
          </cell>
        </row>
        <row r="415">
          <cell r="B415">
            <v>398</v>
          </cell>
          <cell r="C415" t="str">
            <v>Zysk brutto na jednego zatrudnionego</v>
          </cell>
          <cell r="D415" t="str">
            <v>Gross Gains per employee</v>
          </cell>
        </row>
        <row r="416">
          <cell r="B416">
            <v>399</v>
          </cell>
        </row>
        <row r="417">
          <cell r="B417">
            <v>400</v>
          </cell>
          <cell r="C417" t="str">
            <v>Wskaźniki finansowe</v>
          </cell>
          <cell r="D417" t="str">
            <v>Financial Measurements</v>
          </cell>
        </row>
        <row r="418">
          <cell r="B418">
            <v>401</v>
          </cell>
          <cell r="C418" t="str">
            <v>Stos. zysku  po amortyzacji do przychodów w %</v>
          </cell>
          <cell r="D418" t="str">
            <v>Operating Profit Margin</v>
          </cell>
        </row>
        <row r="419">
          <cell r="B419">
            <v>402</v>
          </cell>
          <cell r="C419" t="str">
            <v>Przepływy operacyjne do przychodów w %</v>
          </cell>
          <cell r="D419" t="str">
            <v>Operating Cash Flow Margin</v>
          </cell>
        </row>
        <row r="420">
          <cell r="B420">
            <v>403</v>
          </cell>
          <cell r="C420" t="str">
            <v>Przepływy operacyjne</v>
          </cell>
          <cell r="D420" t="str">
            <v>Operating Cash Flow in '000.000</v>
          </cell>
        </row>
        <row r="421">
          <cell r="B421">
            <v>404</v>
          </cell>
          <cell r="C421" t="str">
            <v>Zwrot na przychodach</v>
          </cell>
          <cell r="D421" t="str">
            <v>Return on Sales</v>
          </cell>
        </row>
        <row r="422">
          <cell r="B422">
            <v>405</v>
          </cell>
          <cell r="C422" t="str">
            <v>Wydatki łącznie/Przychody</v>
          </cell>
          <cell r="D422" t="str">
            <v>Total expenses/Revenue</v>
          </cell>
        </row>
        <row r="423">
          <cell r="B423">
            <v>406</v>
          </cell>
          <cell r="C423" t="str">
            <v>Koszty pozyskania kapitału</v>
          </cell>
          <cell r="D423" t="str">
            <v>Cost of Capital</v>
          </cell>
        </row>
        <row r="424">
          <cell r="B424">
            <v>407</v>
          </cell>
          <cell r="C424" t="str">
            <v>Analiza przychodów</v>
          </cell>
          <cell r="D424" t="str">
            <v>Marketing &amp; Sales analysis</v>
          </cell>
        </row>
        <row r="425">
          <cell r="B425">
            <v>408</v>
          </cell>
          <cell r="C425" t="str">
            <v>Średnia opłata aktywacyjna na jednostkę przyrostu abonentów brutto</v>
          </cell>
          <cell r="D425" t="str">
            <v>Avr. activation fee per gross add</v>
          </cell>
        </row>
        <row r="426">
          <cell r="B426">
            <v>409</v>
          </cell>
          <cell r="C426" t="str">
            <v>Średni przychód na jednostkę na m-c bez połaczeń wpływających</v>
          </cell>
          <cell r="D426" t="str">
            <v>ARPU / Month (excl. inbound)</v>
          </cell>
        </row>
        <row r="427">
          <cell r="B427">
            <v>410</v>
          </cell>
          <cell r="C427" t="str">
            <v>Średni przychód na jednostkę na m-c z połacz. wpływających</v>
          </cell>
          <cell r="D427" t="str">
            <v>ARPU / Month (incl. inbound)</v>
          </cell>
        </row>
        <row r="428">
          <cell r="B428">
            <v>411</v>
          </cell>
          <cell r="C428" t="str">
            <v>Średnia wartość opł. aktyw  na abonenta na koniec okresu</v>
          </cell>
          <cell r="D428" t="str">
            <v>Avr. monthly access per EOP subscriber</v>
          </cell>
        </row>
        <row r="429">
          <cell r="B429">
            <v>412</v>
          </cell>
          <cell r="C429" t="str">
            <v xml:space="preserve">Średnia  cena opłat licznikowych za minutę </v>
          </cell>
          <cell r="D429" t="str">
            <v>Avr. airtime price per minute</v>
          </cell>
        </row>
        <row r="430">
          <cell r="B430">
            <v>413</v>
          </cell>
          <cell r="C430" t="str">
            <v xml:space="preserve">Roaming, w procentach od połączeń wychodzących </v>
          </cell>
          <cell r="D430" t="str">
            <v>Roaming, pct. of outbound + mobile-to-mobile</v>
          </cell>
        </row>
        <row r="431">
          <cell r="B431">
            <v>414</v>
          </cell>
          <cell r="C431" t="str">
            <v>Koszt połączenia międzysieciowego na minutę</v>
          </cell>
          <cell r="D431" t="str">
            <v>Variable interconnect cost per minute</v>
          </cell>
        </row>
        <row r="432">
          <cell r="B432">
            <v>415</v>
          </cell>
          <cell r="C432" t="str">
            <v>Łącza dzierżawione na minutę</v>
          </cell>
          <cell r="D432" t="str">
            <v>Leased lines &amp; spectrum fee per minute</v>
          </cell>
        </row>
        <row r="433">
          <cell r="B433">
            <v>416</v>
          </cell>
          <cell r="C433" t="str">
            <v>Sprzedaż telefonów i akcesor. do  przyrostu abonentów brutto</v>
          </cell>
          <cell r="D433" t="str">
            <v>Handsets etc., Revenue per gross add</v>
          </cell>
        </row>
        <row r="434">
          <cell r="B434">
            <v>417</v>
          </cell>
          <cell r="C434" t="str">
            <v>Koszt własny telefonów i akcesor. do  przyrostu abonentów brutto</v>
          </cell>
          <cell r="D434" t="str">
            <v>Handsets etc., cost per gross add</v>
          </cell>
        </row>
        <row r="435">
          <cell r="B435">
            <v>418</v>
          </cell>
          <cell r="C435" t="str">
            <v xml:space="preserve">Prowizje na jednostkę przyrostu abonentów brutto </v>
          </cell>
          <cell r="D435" t="str">
            <v>Commisions per gross add</v>
          </cell>
        </row>
        <row r="436">
          <cell r="B436">
            <v>419</v>
          </cell>
          <cell r="C436" t="str">
            <v>Bezpośredni koszt sprzedaży/Przychody</v>
          </cell>
          <cell r="D436" t="str">
            <v>Direct cost of sales/Revenue</v>
          </cell>
        </row>
        <row r="437">
          <cell r="B437">
            <v>420</v>
          </cell>
          <cell r="C437" t="str">
            <v>Średnie wydatki market. i na PR na abonenta</v>
          </cell>
          <cell r="D437" t="str">
            <v>Marketing &amp; PR expenses per subscriber</v>
          </cell>
        </row>
        <row r="438">
          <cell r="B438">
            <v>421</v>
          </cell>
          <cell r="C438" t="str">
            <v xml:space="preserve">Średnie wydatki market. i na PR na jednostkę przyrostu abonentów brutto </v>
          </cell>
          <cell r="D438" t="str">
            <v>Marketing &amp; PR expenses per gross ad</v>
          </cell>
        </row>
        <row r="439">
          <cell r="B439">
            <v>422</v>
          </cell>
          <cell r="C439" t="str">
            <v>Zyski brutto na zatrudn. w Market/Sprzed w tys.</v>
          </cell>
          <cell r="D439" t="str">
            <v>Gross Gains per Maketing &amp; Sales employee in '000</v>
          </cell>
        </row>
        <row r="440">
          <cell r="B440">
            <v>423</v>
          </cell>
        </row>
        <row r="441">
          <cell r="B441">
            <v>424</v>
          </cell>
          <cell r="C441" t="str">
            <v>Dział Operacyjny - analiza</v>
          </cell>
          <cell r="D441" t="str">
            <v>Customer Operation - analysis</v>
          </cell>
        </row>
        <row r="442">
          <cell r="B442">
            <v>425</v>
          </cell>
          <cell r="C442" t="str">
            <v>Średnie wydatki na billing i koszty bankowe na abonenta</v>
          </cell>
          <cell r="D442" t="str">
            <v>Avr. billing, credit &amp; collection, per subscriber</v>
          </cell>
        </row>
        <row r="443">
          <cell r="B443">
            <v>426</v>
          </cell>
          <cell r="C443" t="str">
            <v>Należ. nieść.z przych. za poł.(wypł.,wpł. podł.,roaming) w proc.</v>
          </cell>
          <cell r="D443" t="str">
            <v>Bad debt of revenue (outbound, mobile, access)  pct.</v>
          </cell>
        </row>
        <row r="444">
          <cell r="B444">
            <v>427</v>
          </cell>
          <cell r="C444" t="str">
            <v>Koszty pozyskania abonentów na jednostkę przyrostu abonentów brutto</v>
          </cell>
          <cell r="D444" t="str">
            <v>Customers Acquisitions Cost per Gross Add in '000</v>
          </cell>
        </row>
        <row r="445">
          <cell r="B445">
            <v>428</v>
          </cell>
          <cell r="C445" t="str">
            <v>Zasoby Ludzkie - analiza</v>
          </cell>
          <cell r="D445" t="str">
            <v>Human Resource  - analysis</v>
          </cell>
        </row>
        <row r="446">
          <cell r="B446">
            <v>429</v>
          </cell>
          <cell r="C446" t="str">
            <v>Średnia płaca na pracownika Polkomtel</v>
          </cell>
          <cell r="D446" t="str">
            <v>Avr. monthly salary per Polkomtel employee</v>
          </cell>
        </row>
        <row r="447">
          <cell r="B447">
            <v>430</v>
          </cell>
          <cell r="C447" t="str">
            <v>Średni koszt miesieczny na pracownika Polkomtel</v>
          </cell>
          <cell r="D447" t="str">
            <v>Avr. total monthly cost per Polkomtel employee</v>
          </cell>
        </row>
        <row r="448">
          <cell r="B448">
            <v>431</v>
          </cell>
          <cell r="C448" t="str">
            <v>Średni koszt miesieczny na konsultanta</v>
          </cell>
          <cell r="D448" t="str">
            <v>Avr. monthly cost per consultant</v>
          </cell>
        </row>
        <row r="449">
          <cell r="B449">
            <v>432</v>
          </cell>
          <cell r="C449" t="str">
            <v xml:space="preserve">Liczba abonentów na pracownika Polkomtel </v>
          </cell>
          <cell r="D449" t="str">
            <v>No. of subscribers per employee</v>
          </cell>
        </row>
        <row r="450">
          <cell r="B450">
            <v>433</v>
          </cell>
          <cell r="C450" t="str">
            <v>Liczba abonentów na pracownika Działu Mark. i Oper.</v>
          </cell>
          <cell r="D450" t="str">
            <v>No. of subs per employee in Marketing &amp; Operation</v>
          </cell>
        </row>
        <row r="451">
          <cell r="B451">
            <v>434</v>
          </cell>
          <cell r="C451" t="str">
            <v xml:space="preserve">Liczba abonentów na pracownika Działu Obsługi Klienta </v>
          </cell>
          <cell r="D451" t="str">
            <v>No. of subs per employee in Costumer Operation</v>
          </cell>
        </row>
        <row r="452">
          <cell r="B452">
            <v>435</v>
          </cell>
          <cell r="C452" t="str">
            <v xml:space="preserve">Liczba abonentów na pracownika Działu I. </v>
          </cell>
          <cell r="D452" t="str">
            <v>No. of subs per employee in Information Technology</v>
          </cell>
        </row>
        <row r="453">
          <cell r="B453">
            <v>436</v>
          </cell>
          <cell r="C453" t="str">
            <v>Liczba abonentów na pracownika Działów G., F. i P..</v>
          </cell>
          <cell r="D453" t="str">
            <v>No. of subs per employee in G&amp;A, Finance and HR</v>
          </cell>
        </row>
        <row r="454">
          <cell r="B454">
            <v>437</v>
          </cell>
          <cell r="C454" t="str">
            <v>Średni czynsz na BTS + MSC + pracownika w tys.</v>
          </cell>
          <cell r="D454" t="str">
            <v>Avr. rent &amp; lease per BTS + MSC + Headquarter in '000</v>
          </cell>
        </row>
        <row r="455">
          <cell r="B455">
            <v>438</v>
          </cell>
          <cell r="C455" t="str">
            <v>Liczba pracowników na samochód</v>
          </cell>
          <cell r="D455" t="str">
            <v>No. of employee per vehicle</v>
          </cell>
        </row>
        <row r="456">
          <cell r="B456">
            <v>439</v>
          </cell>
          <cell r="C456" t="str">
            <v>Średni koszt utrzymania samochodu na samochód</v>
          </cell>
          <cell r="D456" t="str">
            <v>Avr. vehicle cost per vehicle</v>
          </cell>
        </row>
        <row r="457">
          <cell r="B457">
            <v>440</v>
          </cell>
        </row>
        <row r="458">
          <cell r="B458">
            <v>441</v>
          </cell>
          <cell r="C458" t="str">
            <v>Dział Techniczny - analiza</v>
          </cell>
          <cell r="D458" t="str">
            <v>Technical - analysis</v>
          </cell>
        </row>
        <row r="459">
          <cell r="B459">
            <v>442</v>
          </cell>
          <cell r="C459" t="str">
            <v>Liczba pracowników technicznych na BTS</v>
          </cell>
          <cell r="D459" t="str">
            <v>No. of technical employees per BTS</v>
          </cell>
        </row>
        <row r="460">
          <cell r="B460">
            <v>443</v>
          </cell>
          <cell r="C460" t="str">
            <v>Liczba abonentów przypadająca na 1 MSC</v>
          </cell>
          <cell r="D460" t="str">
            <v xml:space="preserve">No. of subscribers per MSC </v>
          </cell>
        </row>
        <row r="461">
          <cell r="B461">
            <v>444</v>
          </cell>
          <cell r="C461" t="str">
            <v>Liczba abonentów przypadająca na 1 BTS</v>
          </cell>
          <cell r="D461" t="str">
            <v>No. of Subscribers per BTS</v>
          </cell>
        </row>
        <row r="462">
          <cell r="B462">
            <v>445</v>
          </cell>
          <cell r="C462" t="str">
            <v>Liczba BTS przypadająca na 1 MSC</v>
          </cell>
          <cell r="D462" t="str">
            <v>No. of BTS per MSC</v>
          </cell>
        </row>
        <row r="463">
          <cell r="B463">
            <v>446</v>
          </cell>
          <cell r="C463" t="str">
            <v>Ilość minut  przypadająca na 1 MSC w tys.</v>
          </cell>
          <cell r="D463" t="str">
            <v>Minutes per MSC in '000</v>
          </cell>
        </row>
        <row r="464">
          <cell r="B464">
            <v>447</v>
          </cell>
          <cell r="C464" t="str">
            <v>Ilośc minut przypadająca na 1 BTS w tys.</v>
          </cell>
          <cell r="D464" t="str">
            <v>Minutes per BTS in '000</v>
          </cell>
        </row>
        <row r="465">
          <cell r="B465">
            <v>448</v>
          </cell>
          <cell r="C465" t="str">
            <v>Średnie wydatki inwestycyjne na 1 BTS w tys.</v>
          </cell>
          <cell r="D465" t="str">
            <v xml:space="preserve">Capex per BTS in '000 </v>
          </cell>
        </row>
        <row r="466">
          <cell r="B466">
            <v>449</v>
          </cell>
          <cell r="C466" t="str">
            <v>Średnie wydatki inwestycyjne na 1 MSC w tys.</v>
          </cell>
          <cell r="D466" t="str">
            <v>Capex per MSC in '000</v>
          </cell>
        </row>
        <row r="467">
          <cell r="B467">
            <v>450</v>
          </cell>
          <cell r="C467" t="str">
            <v>Konserwacje i naprawy na 1 BTS + MSC w tys.</v>
          </cell>
          <cell r="D467" t="str">
            <v>Repair &amp; maintenance per BTS+MSC in '000</v>
          </cell>
        </row>
        <row r="468">
          <cell r="B468">
            <v>451</v>
          </cell>
          <cell r="C468" t="str">
            <v>Prace budowlane na 1 BTS w tys.</v>
          </cell>
          <cell r="D468" t="str">
            <v>Civil Works per BST in '000</v>
          </cell>
        </row>
        <row r="469">
          <cell r="B469">
            <v>452</v>
          </cell>
        </row>
        <row r="470">
          <cell r="B470">
            <v>453</v>
          </cell>
          <cell r="C470" t="str">
            <v>Dział Informatyczny - analiza</v>
          </cell>
          <cell r="D470" t="str">
            <v>IT - analysis</v>
          </cell>
        </row>
        <row r="471">
          <cell r="B471">
            <v>454</v>
          </cell>
          <cell r="C471" t="str">
            <v>System administracyjny i wyposażenie biura na jednego pracownika</v>
          </cell>
          <cell r="D471" t="str">
            <v>Administrative &amp; Office system per Employee</v>
          </cell>
        </row>
        <row r="472">
          <cell r="B472">
            <v>455</v>
          </cell>
        </row>
        <row r="473">
          <cell r="B473">
            <v>456</v>
          </cell>
        </row>
        <row r="474">
          <cell r="B474">
            <v>457</v>
          </cell>
          <cell r="C474" t="str">
            <v>Liczba miesięcy działania sieci</v>
          </cell>
          <cell r="D474" t="str">
            <v>Airtime months</v>
          </cell>
        </row>
        <row r="475">
          <cell r="B475">
            <v>458</v>
          </cell>
        </row>
        <row r="476">
          <cell r="B476">
            <v>459</v>
          </cell>
        </row>
        <row r="477">
          <cell r="B477">
            <v>460</v>
          </cell>
          <cell r="C477" t="str">
            <v>Dane szacunkowe</v>
          </cell>
          <cell r="D477" t="str">
            <v xml:space="preserve">VALUATION </v>
          </cell>
        </row>
        <row r="478">
          <cell r="B478">
            <v>461</v>
          </cell>
        </row>
        <row r="479">
          <cell r="B479">
            <v>462</v>
          </cell>
          <cell r="C479" t="str">
            <v>Szacowane przepływy</v>
          </cell>
          <cell r="D479" t="str">
            <v>Cash Flow valuation</v>
          </cell>
        </row>
        <row r="480">
          <cell r="B480">
            <v>463</v>
          </cell>
          <cell r="C480" t="str">
            <v>Dopłaty do kapitalu</v>
          </cell>
          <cell r="D480" t="str">
            <v>Injections of equity capital</v>
          </cell>
        </row>
        <row r="481">
          <cell r="B481">
            <v>464</v>
          </cell>
          <cell r="C481" t="str">
            <v>Przepływy kapitałowe</v>
          </cell>
          <cell r="D481" t="str">
            <v>Equity Cash Flow</v>
          </cell>
        </row>
        <row r="482">
          <cell r="B482">
            <v>465</v>
          </cell>
          <cell r="C482" t="str">
            <v>Przepływy kapitałowe wraz z wartością końcową</v>
          </cell>
          <cell r="D482" t="str">
            <v>Equity Cash Flow with equity salvage value</v>
          </cell>
        </row>
        <row r="483">
          <cell r="B483">
            <v>466</v>
          </cell>
        </row>
        <row r="484">
          <cell r="B484">
            <v>467</v>
          </cell>
          <cell r="C484" t="str">
            <v>Deflacyjne</v>
          </cell>
          <cell r="D484" t="str">
            <v>Deflated</v>
          </cell>
        </row>
        <row r="485">
          <cell r="B485">
            <v>468</v>
          </cell>
        </row>
        <row r="486">
          <cell r="B486">
            <v>469</v>
          </cell>
          <cell r="C486" t="str">
            <v>Przepływy operacyjne</v>
          </cell>
          <cell r="D486" t="str">
            <v>Operating Cash Flow</v>
          </cell>
        </row>
        <row r="487">
          <cell r="B487">
            <v>470</v>
          </cell>
        </row>
        <row r="488">
          <cell r="B488">
            <v>471</v>
          </cell>
          <cell r="C488" t="str">
            <v>Przepływy netto</v>
          </cell>
          <cell r="D488" t="str">
            <v>Net Cash Flow</v>
          </cell>
        </row>
        <row r="489">
          <cell r="B489">
            <v>472</v>
          </cell>
          <cell r="C489" t="str">
            <v>Przepływy razem wraz z wartością końcową</v>
          </cell>
          <cell r="D489" t="str">
            <v>Total Cash Flow with salvage value</v>
          </cell>
        </row>
        <row r="490">
          <cell r="B490">
            <v>473</v>
          </cell>
          <cell r="C490" t="str">
            <v>Przpływy brutto</v>
          </cell>
          <cell r="D490" t="str">
            <v>Gross Cash Flow</v>
          </cell>
        </row>
        <row r="491">
          <cell r="B491">
            <v>474</v>
          </cell>
          <cell r="C491" t="str">
            <v>Przychody przed opodatkowaniem</v>
          </cell>
          <cell r="D491" t="str">
            <v>Income Before Tax</v>
          </cell>
        </row>
        <row r="492">
          <cell r="B492">
            <v>475</v>
          </cell>
          <cell r="C492" t="str">
            <v>Odsetki netto/zobowiązania</v>
          </cell>
          <cell r="D492" t="str">
            <v>Net interest payable on debt</v>
          </cell>
        </row>
        <row r="493">
          <cell r="B493">
            <v>476</v>
          </cell>
          <cell r="C493" t="str">
            <v>Zaliczki na podatek/przychody przed opodatkowaniem</v>
          </cell>
          <cell r="D493" t="str">
            <v>Cash Taxes on EBIT</v>
          </cell>
        </row>
        <row r="494">
          <cell r="B494">
            <v>477</v>
          </cell>
          <cell r="D494" t="str">
            <v>Net operating profit less adjusted taxes</v>
          </cell>
        </row>
        <row r="495">
          <cell r="B495">
            <v>478</v>
          </cell>
          <cell r="C495" t="str">
            <v>Wydatki bezgotówkowe</v>
          </cell>
          <cell r="D495" t="str">
            <v>Non cash expenses</v>
          </cell>
        </row>
        <row r="496">
          <cell r="B496">
            <v>479</v>
          </cell>
          <cell r="C496" t="str">
            <v>Zmiany kapitału obrotowego</v>
          </cell>
          <cell r="D496" t="str">
            <v>Change in working capital</v>
          </cell>
        </row>
        <row r="497">
          <cell r="B497">
            <v>480</v>
          </cell>
          <cell r="C497" t="str">
            <v xml:space="preserve">Wydatki inwestycyjne </v>
          </cell>
          <cell r="D497" t="str">
            <v>Capital expenditures</v>
          </cell>
        </row>
        <row r="498">
          <cell r="B498">
            <v>481</v>
          </cell>
          <cell r="C498" t="str">
            <v>Inwestycje w aktywa niematerialne</v>
          </cell>
          <cell r="D498" t="str">
            <v>Investment in goodwill</v>
          </cell>
        </row>
        <row r="499">
          <cell r="B499">
            <v>482</v>
          </cell>
          <cell r="C499" t="str">
            <v>Przyrost innych aktywów netto</v>
          </cell>
          <cell r="D499" t="str">
            <v>Increase in other net assets</v>
          </cell>
        </row>
        <row r="500">
          <cell r="B500">
            <v>483</v>
          </cell>
          <cell r="C500" t="str">
            <v>Inwestycje brutto</v>
          </cell>
          <cell r="D500" t="str">
            <v>Gross investment</v>
          </cell>
        </row>
        <row r="501">
          <cell r="B501">
            <v>484</v>
          </cell>
        </row>
        <row r="502">
          <cell r="B502">
            <v>485</v>
          </cell>
          <cell r="C502" t="str">
            <v>Razem przepływy do dyspozycji (przepływy brutto+inwestycje brutto)</v>
          </cell>
          <cell r="D502" t="str">
            <v>Total free Cash Flow (Gross cash flow + gross inv)</v>
          </cell>
        </row>
        <row r="503">
          <cell r="B503">
            <v>486</v>
          </cell>
          <cell r="C503" t="str">
            <v>Razem przepływy do dyspozycji wraz z wartością końcową</v>
          </cell>
          <cell r="D503" t="str">
            <v>Total free Cash Flow with salvage value</v>
          </cell>
        </row>
        <row r="504">
          <cell r="B504">
            <v>487</v>
          </cell>
        </row>
        <row r="505">
          <cell r="B505">
            <v>488</v>
          </cell>
          <cell r="C505" t="str">
            <v>Wartość końcowa (salvage value)</v>
          </cell>
          <cell r="D505" t="str">
            <v>Salvage value</v>
          </cell>
        </row>
        <row r="506">
          <cell r="B506">
            <v>489</v>
          </cell>
          <cell r="C506" t="str">
            <v>Wartość końcowa kapitałów (equity salvage value)</v>
          </cell>
          <cell r="D506" t="str">
            <v>Equity salvage value</v>
          </cell>
        </row>
        <row r="507">
          <cell r="B507">
            <v>490</v>
          </cell>
        </row>
        <row r="508">
          <cell r="B508">
            <v>491</v>
          </cell>
        </row>
        <row r="509">
          <cell r="B509">
            <v>492</v>
          </cell>
          <cell r="C509" t="str">
            <v>Różnice pomiędzy BP zaw. w aplikacji o licencję i budżetem</v>
          </cell>
          <cell r="D509" t="str">
            <v>Differences between ABP and Budget</v>
          </cell>
        </row>
        <row r="510">
          <cell r="B510">
            <v>493</v>
          </cell>
          <cell r="C510" t="str">
            <v>Wewnętrzna stopa zwrotu z kapitałów</v>
          </cell>
          <cell r="D510" t="str">
            <v xml:space="preserve">IRR  </v>
          </cell>
        </row>
        <row r="511">
          <cell r="B511">
            <v>494</v>
          </cell>
          <cell r="C511" t="str">
            <v xml:space="preserve">Wartości nominalne </v>
          </cell>
          <cell r="D511" t="str">
            <v>Nominal prices</v>
          </cell>
        </row>
        <row r="512">
          <cell r="B512">
            <v>495</v>
          </cell>
          <cell r="C512" t="str">
            <v>Wartości realne</v>
          </cell>
          <cell r="D512" t="str">
            <v>Real prices</v>
          </cell>
        </row>
        <row r="513">
          <cell r="B513">
            <v>496</v>
          </cell>
        </row>
        <row r="514">
          <cell r="B514">
            <v>497</v>
          </cell>
        </row>
        <row r="515">
          <cell r="B515">
            <v>498</v>
          </cell>
        </row>
        <row r="516">
          <cell r="B516">
            <v>499</v>
          </cell>
        </row>
        <row r="517">
          <cell r="B517">
            <v>500</v>
          </cell>
          <cell r="C517" t="str">
            <v>Biznes Plan dołączony do Wniosku Licencyjnego</v>
          </cell>
          <cell r="D517" t="str">
            <v>Application Business Plan</v>
          </cell>
        </row>
        <row r="518">
          <cell r="B518">
            <v>501</v>
          </cell>
        </row>
        <row r="519">
          <cell r="B519">
            <v>502</v>
          </cell>
          <cell r="C519" t="str">
            <v>Bezpośredni koszt sprzedaży sprzetu</v>
          </cell>
          <cell r="D519" t="str">
            <v>Direct cost of equipment sales</v>
          </cell>
        </row>
        <row r="520">
          <cell r="B520">
            <v>503</v>
          </cell>
          <cell r="C520" t="str">
            <v>Wydatki operacyjne razem</v>
          </cell>
          <cell r="D520" t="str">
            <v xml:space="preserve">Total operating expenses </v>
          </cell>
        </row>
        <row r="521">
          <cell r="B521">
            <v>504</v>
          </cell>
          <cell r="C521" t="str">
            <v>Skapitalizowane koszta przed-operacyjne</v>
          </cell>
          <cell r="D521" t="str">
            <v>Capitalized Pre-Operating Expense</v>
          </cell>
        </row>
        <row r="522">
          <cell r="B522">
            <v>505</v>
          </cell>
          <cell r="C522" t="str">
            <v>Nieruchomości, wyposażenie i zakłady</v>
          </cell>
          <cell r="D522" t="str">
            <v>Property, Plant and  Equipment</v>
          </cell>
        </row>
        <row r="523">
          <cell r="B523">
            <v>506</v>
          </cell>
          <cell r="C523" t="str">
            <v>Opłata licencyjna</v>
          </cell>
          <cell r="D523" t="str">
            <v>Concession Fee</v>
          </cell>
        </row>
        <row r="524">
          <cell r="B524">
            <v>507</v>
          </cell>
          <cell r="C524" t="str">
            <v>Koszty przed-operacyjne</v>
          </cell>
          <cell r="D524" t="str">
            <v>Pre-Op Expenses</v>
          </cell>
        </row>
        <row r="525">
          <cell r="B525">
            <v>508</v>
          </cell>
        </row>
        <row r="526">
          <cell r="B526">
            <v>509</v>
          </cell>
        </row>
        <row r="527">
          <cell r="B527">
            <v>510</v>
          </cell>
        </row>
        <row r="528">
          <cell r="B528">
            <v>511</v>
          </cell>
        </row>
        <row r="529">
          <cell r="B529">
            <v>512</v>
          </cell>
          <cell r="C529" t="str">
            <v>W porównaniu do:</v>
          </cell>
          <cell r="D529" t="str">
            <v>Compared to:</v>
          </cell>
        </row>
        <row r="530">
          <cell r="B530">
            <v>513</v>
          </cell>
        </row>
        <row r="531">
          <cell r="B531">
            <v>514</v>
          </cell>
        </row>
        <row r="532">
          <cell r="B532">
            <v>515</v>
          </cell>
        </row>
        <row r="533">
          <cell r="B533">
            <v>516</v>
          </cell>
          <cell r="C533" t="str">
            <v>Nadwyżka gotowki</v>
          </cell>
          <cell r="D533" t="str">
            <v>Excess Cash</v>
          </cell>
        </row>
        <row r="534">
          <cell r="B534">
            <v>517</v>
          </cell>
          <cell r="C534" t="str">
            <v>Inna gotówka bieżąca</v>
          </cell>
          <cell r="D534" t="str">
            <v>Other Current Cash</v>
          </cell>
        </row>
        <row r="535">
          <cell r="B535">
            <v>518</v>
          </cell>
        </row>
        <row r="536">
          <cell r="B536">
            <v>519</v>
          </cell>
        </row>
        <row r="537">
          <cell r="B537">
            <v>520</v>
          </cell>
          <cell r="C537" t="str">
            <v>Cudzoziemcy</v>
          </cell>
          <cell r="D537" t="str">
            <v xml:space="preserve">Expats </v>
          </cell>
        </row>
        <row r="538">
          <cell r="B538">
            <v>521</v>
          </cell>
          <cell r="C538" t="str">
            <v xml:space="preserve">Konsultanci </v>
          </cell>
          <cell r="D538" t="str">
            <v>Consultants</v>
          </cell>
        </row>
        <row r="539">
          <cell r="B539">
            <v>522</v>
          </cell>
        </row>
        <row r="540">
          <cell r="B540">
            <v>523</v>
          </cell>
        </row>
        <row r="541">
          <cell r="B541">
            <v>524</v>
          </cell>
          <cell r="C541" t="str">
            <v xml:space="preserve">Sprzęt, zatrudnienie i pojazdy </v>
          </cell>
          <cell r="D541" t="str">
            <v>Technical, Headcounts and Vehicles</v>
          </cell>
        </row>
        <row r="542">
          <cell r="B542">
            <v>525</v>
          </cell>
        </row>
        <row r="543">
          <cell r="B543">
            <v>526</v>
          </cell>
          <cell r="C543" t="str">
            <v>Wariant nr 1</v>
          </cell>
          <cell r="D543" t="str">
            <v>Scenario no. 1</v>
          </cell>
        </row>
        <row r="544">
          <cell r="B544">
            <v>527</v>
          </cell>
          <cell r="C544" t="str">
            <v>Wariant nr 2</v>
          </cell>
          <cell r="D544" t="str">
            <v>Scenario no. 2</v>
          </cell>
        </row>
        <row r="545">
          <cell r="B545">
            <v>528</v>
          </cell>
        </row>
        <row r="546">
          <cell r="B546">
            <v>529</v>
          </cell>
          <cell r="D546" t="str">
            <v>More Planing Data</v>
          </cell>
        </row>
        <row r="547">
          <cell r="B547">
            <v>530</v>
          </cell>
          <cell r="C547" t="str">
            <v>Liczba punktów Sprzedaży</v>
          </cell>
          <cell r="D547" t="str">
            <v>Numbers of Points Of Sales</v>
          </cell>
        </row>
        <row r="548">
          <cell r="B548">
            <v>531</v>
          </cell>
        </row>
        <row r="549">
          <cell r="B549">
            <v>532</v>
          </cell>
        </row>
        <row r="550">
          <cell r="B550">
            <v>533</v>
          </cell>
        </row>
        <row r="551">
          <cell r="B551">
            <v>534</v>
          </cell>
        </row>
        <row r="552">
          <cell r="B552">
            <v>535</v>
          </cell>
        </row>
        <row r="553">
          <cell r="B553">
            <v>536</v>
          </cell>
        </row>
        <row r="554">
          <cell r="B554">
            <v>537</v>
          </cell>
        </row>
        <row r="555">
          <cell r="B555">
            <v>538</v>
          </cell>
        </row>
        <row r="556">
          <cell r="B556">
            <v>539</v>
          </cell>
        </row>
        <row r="557">
          <cell r="B557">
            <v>540</v>
          </cell>
        </row>
        <row r="558">
          <cell r="B558">
            <v>541</v>
          </cell>
        </row>
        <row r="559">
          <cell r="B559">
            <v>542</v>
          </cell>
        </row>
        <row r="560">
          <cell r="B560">
            <v>543</v>
          </cell>
        </row>
        <row r="561">
          <cell r="B561">
            <v>544</v>
          </cell>
        </row>
        <row r="562">
          <cell r="B562">
            <v>545</v>
          </cell>
        </row>
        <row r="563">
          <cell r="B563">
            <v>546</v>
          </cell>
        </row>
        <row r="564">
          <cell r="B564">
            <v>547</v>
          </cell>
        </row>
        <row r="565">
          <cell r="B565">
            <v>548</v>
          </cell>
        </row>
        <row r="566">
          <cell r="B566">
            <v>549</v>
          </cell>
        </row>
        <row r="567">
          <cell r="B567">
            <v>550</v>
          </cell>
          <cell r="C567" t="str">
            <v xml:space="preserve">Rachunek Wyników  </v>
          </cell>
          <cell r="D567" t="str">
            <v>Income Statement</v>
          </cell>
        </row>
        <row r="568">
          <cell r="B568">
            <v>551</v>
          </cell>
        </row>
        <row r="569">
          <cell r="B569">
            <v>552</v>
          </cell>
        </row>
        <row r="570">
          <cell r="B570">
            <v>553</v>
          </cell>
        </row>
        <row r="571">
          <cell r="B571">
            <v>554</v>
          </cell>
        </row>
        <row r="572">
          <cell r="B572">
            <v>555</v>
          </cell>
        </row>
        <row r="573">
          <cell r="B573">
            <v>556</v>
          </cell>
        </row>
        <row r="574">
          <cell r="B574">
            <v>557</v>
          </cell>
        </row>
        <row r="575">
          <cell r="B575">
            <v>558</v>
          </cell>
        </row>
        <row r="576">
          <cell r="B576">
            <v>559</v>
          </cell>
        </row>
        <row r="577">
          <cell r="B577">
            <v>560</v>
          </cell>
        </row>
        <row r="578">
          <cell r="B578">
            <v>561</v>
          </cell>
        </row>
        <row r="579">
          <cell r="B579">
            <v>562</v>
          </cell>
        </row>
        <row r="580">
          <cell r="B580">
            <v>563</v>
          </cell>
        </row>
        <row r="581">
          <cell r="B581">
            <v>564</v>
          </cell>
        </row>
        <row r="582">
          <cell r="B582">
            <v>565</v>
          </cell>
        </row>
        <row r="583">
          <cell r="B583">
            <v>566</v>
          </cell>
        </row>
        <row r="584">
          <cell r="B584">
            <v>567</v>
          </cell>
        </row>
        <row r="585">
          <cell r="B585">
            <v>568</v>
          </cell>
        </row>
        <row r="586">
          <cell r="B586">
            <v>569</v>
          </cell>
        </row>
        <row r="587">
          <cell r="B587">
            <v>570</v>
          </cell>
        </row>
        <row r="588">
          <cell r="B588">
            <v>571</v>
          </cell>
        </row>
        <row r="589">
          <cell r="B589">
            <v>572</v>
          </cell>
        </row>
        <row r="590">
          <cell r="B590">
            <v>573</v>
          </cell>
        </row>
        <row r="591">
          <cell r="B591">
            <v>574</v>
          </cell>
        </row>
        <row r="592">
          <cell r="B592">
            <v>575</v>
          </cell>
        </row>
        <row r="593">
          <cell r="B593">
            <v>576</v>
          </cell>
        </row>
        <row r="594">
          <cell r="B594">
            <v>577</v>
          </cell>
        </row>
        <row r="595">
          <cell r="B595">
            <v>578</v>
          </cell>
        </row>
        <row r="596">
          <cell r="B596">
            <v>579</v>
          </cell>
        </row>
        <row r="597">
          <cell r="B597">
            <v>580</v>
          </cell>
          <cell r="C597" t="str">
            <v>Przepływy Pieniężne</v>
          </cell>
          <cell r="D597" t="str">
            <v>Cash Flow Statement</v>
          </cell>
        </row>
        <row r="598">
          <cell r="B598">
            <v>581</v>
          </cell>
        </row>
        <row r="599">
          <cell r="B599">
            <v>582</v>
          </cell>
        </row>
        <row r="600">
          <cell r="B600">
            <v>583</v>
          </cell>
        </row>
        <row r="601">
          <cell r="B601">
            <v>584</v>
          </cell>
        </row>
        <row r="602">
          <cell r="B602">
            <v>585</v>
          </cell>
        </row>
        <row r="603">
          <cell r="B603">
            <v>586</v>
          </cell>
        </row>
        <row r="604">
          <cell r="B604">
            <v>587</v>
          </cell>
        </row>
        <row r="605">
          <cell r="B605">
            <v>588</v>
          </cell>
        </row>
        <row r="606">
          <cell r="B606">
            <v>589</v>
          </cell>
        </row>
        <row r="607">
          <cell r="B607">
            <v>590</v>
          </cell>
        </row>
        <row r="608">
          <cell r="B608">
            <v>591</v>
          </cell>
        </row>
        <row r="609">
          <cell r="B609">
            <v>592</v>
          </cell>
        </row>
        <row r="610">
          <cell r="B610">
            <v>593</v>
          </cell>
        </row>
        <row r="611">
          <cell r="B611">
            <v>594</v>
          </cell>
        </row>
        <row r="612">
          <cell r="B612">
            <v>595</v>
          </cell>
        </row>
        <row r="613">
          <cell r="B613">
            <v>596</v>
          </cell>
        </row>
        <row r="614">
          <cell r="B614">
            <v>597</v>
          </cell>
        </row>
        <row r="615">
          <cell r="B615">
            <v>598</v>
          </cell>
        </row>
        <row r="616">
          <cell r="B616">
            <v>599</v>
          </cell>
        </row>
        <row r="617">
          <cell r="B617">
            <v>600</v>
          </cell>
        </row>
        <row r="618">
          <cell r="B618">
            <v>601</v>
          </cell>
        </row>
        <row r="619">
          <cell r="B619">
            <v>602</v>
          </cell>
        </row>
        <row r="620">
          <cell r="B620">
            <v>603</v>
          </cell>
        </row>
        <row r="621">
          <cell r="B621">
            <v>604</v>
          </cell>
        </row>
        <row r="622">
          <cell r="B622">
            <v>605</v>
          </cell>
        </row>
        <row r="623">
          <cell r="B623">
            <v>606</v>
          </cell>
        </row>
        <row r="624">
          <cell r="B624">
            <v>607</v>
          </cell>
        </row>
        <row r="625">
          <cell r="B625">
            <v>608</v>
          </cell>
        </row>
        <row r="626">
          <cell r="B626">
            <v>609</v>
          </cell>
        </row>
        <row r="627">
          <cell r="B627">
            <v>610</v>
          </cell>
        </row>
        <row r="628">
          <cell r="B628">
            <v>611</v>
          </cell>
        </row>
        <row r="629">
          <cell r="B629">
            <v>612</v>
          </cell>
        </row>
        <row r="630">
          <cell r="B630">
            <v>613</v>
          </cell>
        </row>
        <row r="631">
          <cell r="B631">
            <v>614</v>
          </cell>
        </row>
        <row r="632">
          <cell r="B632">
            <v>615</v>
          </cell>
        </row>
        <row r="633">
          <cell r="B633">
            <v>616</v>
          </cell>
        </row>
        <row r="634">
          <cell r="B634">
            <v>617</v>
          </cell>
        </row>
        <row r="635">
          <cell r="B635">
            <v>618</v>
          </cell>
        </row>
        <row r="636">
          <cell r="B636">
            <v>619</v>
          </cell>
        </row>
        <row r="637">
          <cell r="B637">
            <v>620</v>
          </cell>
          <cell r="C637" t="str">
            <v>Bilans</v>
          </cell>
          <cell r="D637" t="str">
            <v>Balance Sheet</v>
          </cell>
        </row>
        <row r="638">
          <cell r="B638">
            <v>621</v>
          </cell>
        </row>
        <row r="639">
          <cell r="B639">
            <v>622</v>
          </cell>
        </row>
        <row r="640">
          <cell r="B640">
            <v>623</v>
          </cell>
        </row>
        <row r="641">
          <cell r="B641">
            <v>624</v>
          </cell>
        </row>
        <row r="642">
          <cell r="B642">
            <v>625</v>
          </cell>
        </row>
        <row r="643">
          <cell r="B643">
            <v>626</v>
          </cell>
        </row>
        <row r="644">
          <cell r="B644">
            <v>627</v>
          </cell>
        </row>
        <row r="645">
          <cell r="B645">
            <v>628</v>
          </cell>
        </row>
        <row r="646">
          <cell r="B646">
            <v>629</v>
          </cell>
        </row>
        <row r="647">
          <cell r="B647">
            <v>630</v>
          </cell>
        </row>
        <row r="648">
          <cell r="B648">
            <v>631</v>
          </cell>
        </row>
        <row r="649">
          <cell r="B649">
            <v>632</v>
          </cell>
        </row>
        <row r="650">
          <cell r="B650">
            <v>633</v>
          </cell>
        </row>
        <row r="651">
          <cell r="B651">
            <v>634</v>
          </cell>
        </row>
        <row r="652">
          <cell r="B652">
            <v>635</v>
          </cell>
        </row>
        <row r="653">
          <cell r="B653">
            <v>636</v>
          </cell>
        </row>
        <row r="654">
          <cell r="B654">
            <v>637</v>
          </cell>
        </row>
        <row r="655">
          <cell r="B655">
            <v>638</v>
          </cell>
        </row>
        <row r="656">
          <cell r="B656">
            <v>639</v>
          </cell>
        </row>
        <row r="657">
          <cell r="B657">
            <v>640</v>
          </cell>
        </row>
        <row r="658">
          <cell r="B658">
            <v>641</v>
          </cell>
        </row>
        <row r="659">
          <cell r="B659">
            <v>642</v>
          </cell>
        </row>
        <row r="660">
          <cell r="B660">
            <v>643</v>
          </cell>
        </row>
        <row r="661">
          <cell r="B661">
            <v>644</v>
          </cell>
        </row>
        <row r="662">
          <cell r="B662">
            <v>645</v>
          </cell>
        </row>
        <row r="663">
          <cell r="B663">
            <v>646</v>
          </cell>
        </row>
        <row r="664">
          <cell r="B664">
            <v>647</v>
          </cell>
        </row>
        <row r="665">
          <cell r="B665">
            <v>648</v>
          </cell>
        </row>
        <row r="666">
          <cell r="B666">
            <v>649</v>
          </cell>
        </row>
        <row r="667">
          <cell r="B667">
            <v>650</v>
          </cell>
        </row>
        <row r="668">
          <cell r="B668">
            <v>651</v>
          </cell>
        </row>
        <row r="669">
          <cell r="B669">
            <v>652</v>
          </cell>
        </row>
        <row r="670">
          <cell r="B670">
            <v>653</v>
          </cell>
        </row>
        <row r="671">
          <cell r="B671">
            <v>654</v>
          </cell>
        </row>
        <row r="672">
          <cell r="B672">
            <v>655</v>
          </cell>
        </row>
        <row r="673">
          <cell r="B673">
            <v>656</v>
          </cell>
        </row>
        <row r="674">
          <cell r="B674">
            <v>657</v>
          </cell>
        </row>
        <row r="675">
          <cell r="B675">
            <v>658</v>
          </cell>
        </row>
        <row r="676">
          <cell r="B676">
            <v>659</v>
          </cell>
        </row>
        <row r="677">
          <cell r="B677">
            <v>660</v>
          </cell>
        </row>
        <row r="678">
          <cell r="B678">
            <v>661</v>
          </cell>
        </row>
        <row r="679">
          <cell r="B679">
            <v>662</v>
          </cell>
        </row>
        <row r="680">
          <cell r="B680">
            <v>663</v>
          </cell>
        </row>
        <row r="681">
          <cell r="B681">
            <v>664</v>
          </cell>
        </row>
        <row r="682">
          <cell r="B682">
            <v>665</v>
          </cell>
        </row>
        <row r="683">
          <cell r="B683">
            <v>666</v>
          </cell>
        </row>
        <row r="684">
          <cell r="B684">
            <v>667</v>
          </cell>
        </row>
        <row r="685">
          <cell r="B685">
            <v>668</v>
          </cell>
        </row>
        <row r="686">
          <cell r="B686">
            <v>669</v>
          </cell>
        </row>
        <row r="687">
          <cell r="B687">
            <v>670</v>
          </cell>
        </row>
        <row r="688">
          <cell r="B688">
            <v>671</v>
          </cell>
        </row>
        <row r="689">
          <cell r="B689">
            <v>672</v>
          </cell>
        </row>
        <row r="690">
          <cell r="B690">
            <v>673</v>
          </cell>
        </row>
        <row r="691">
          <cell r="B691">
            <v>674</v>
          </cell>
        </row>
        <row r="692">
          <cell r="B692">
            <v>675</v>
          </cell>
        </row>
        <row r="693">
          <cell r="B693">
            <v>676</v>
          </cell>
        </row>
        <row r="694">
          <cell r="B694">
            <v>677</v>
          </cell>
        </row>
        <row r="695">
          <cell r="B695">
            <v>678</v>
          </cell>
        </row>
        <row r="696">
          <cell r="B696">
            <v>679</v>
          </cell>
        </row>
        <row r="697">
          <cell r="B697">
            <v>680</v>
          </cell>
        </row>
        <row r="698">
          <cell r="B698">
            <v>681</v>
          </cell>
        </row>
        <row r="699">
          <cell r="B699">
            <v>682</v>
          </cell>
        </row>
        <row r="700">
          <cell r="B700">
            <v>683</v>
          </cell>
        </row>
        <row r="701">
          <cell r="B701">
            <v>684</v>
          </cell>
        </row>
        <row r="702">
          <cell r="B702">
            <v>685</v>
          </cell>
        </row>
        <row r="703">
          <cell r="B703">
            <v>686</v>
          </cell>
        </row>
        <row r="704">
          <cell r="B704">
            <v>687</v>
          </cell>
        </row>
        <row r="705">
          <cell r="B705">
            <v>688</v>
          </cell>
        </row>
        <row r="706">
          <cell r="B706">
            <v>689</v>
          </cell>
        </row>
        <row r="707">
          <cell r="B707">
            <v>690</v>
          </cell>
        </row>
        <row r="708">
          <cell r="B708">
            <v>691</v>
          </cell>
        </row>
        <row r="709">
          <cell r="B709">
            <v>692</v>
          </cell>
        </row>
        <row r="710">
          <cell r="B710">
            <v>693</v>
          </cell>
        </row>
        <row r="711">
          <cell r="B711">
            <v>694</v>
          </cell>
        </row>
        <row r="712">
          <cell r="B712">
            <v>695</v>
          </cell>
        </row>
        <row r="713">
          <cell r="B713">
            <v>696</v>
          </cell>
        </row>
        <row r="714">
          <cell r="B714">
            <v>697</v>
          </cell>
        </row>
        <row r="715">
          <cell r="B715">
            <v>698</v>
          </cell>
        </row>
        <row r="716">
          <cell r="B716">
            <v>699</v>
          </cell>
        </row>
        <row r="717">
          <cell r="B717">
            <v>700</v>
          </cell>
        </row>
        <row r="718">
          <cell r="B718">
            <v>701</v>
          </cell>
        </row>
        <row r="719">
          <cell r="B719">
            <v>702</v>
          </cell>
        </row>
        <row r="720">
          <cell r="B720">
            <v>703</v>
          </cell>
        </row>
        <row r="721">
          <cell r="B721">
            <v>704</v>
          </cell>
        </row>
        <row r="722">
          <cell r="B722">
            <v>705</v>
          </cell>
        </row>
        <row r="723">
          <cell r="B723">
            <v>706</v>
          </cell>
        </row>
        <row r="724">
          <cell r="B724">
            <v>707</v>
          </cell>
        </row>
        <row r="725">
          <cell r="B725">
            <v>708</v>
          </cell>
        </row>
        <row r="726">
          <cell r="B726">
            <v>709</v>
          </cell>
        </row>
        <row r="727">
          <cell r="B727">
            <v>710</v>
          </cell>
        </row>
        <row r="728">
          <cell r="B728">
            <v>711</v>
          </cell>
        </row>
        <row r="729">
          <cell r="B729">
            <v>712</v>
          </cell>
        </row>
        <row r="730">
          <cell r="B730">
            <v>713</v>
          </cell>
        </row>
        <row r="731">
          <cell r="B731">
            <v>714</v>
          </cell>
        </row>
        <row r="732">
          <cell r="B732">
            <v>715</v>
          </cell>
        </row>
        <row r="733">
          <cell r="B733">
            <v>716</v>
          </cell>
        </row>
        <row r="734">
          <cell r="B734">
            <v>717</v>
          </cell>
        </row>
        <row r="735">
          <cell r="B735">
            <v>718</v>
          </cell>
        </row>
        <row r="736">
          <cell r="B736">
            <v>719</v>
          </cell>
        </row>
        <row r="737">
          <cell r="B737">
            <v>720</v>
          </cell>
        </row>
        <row r="738">
          <cell r="B738">
            <v>721</v>
          </cell>
        </row>
        <row r="739">
          <cell r="B739">
            <v>722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10">
          <cell r="B10" t="str">
            <v>ID #</v>
          </cell>
        </row>
      </sheetData>
      <sheetData sheetId="21">
        <row r="10">
          <cell r="B10" t="str">
            <v>ID #</v>
          </cell>
        </row>
      </sheetData>
      <sheetData sheetId="22"/>
      <sheetData sheetId="23"/>
      <sheetData sheetId="24"/>
      <sheetData sheetId="25"/>
      <sheetData sheetId="26">
        <row r="10">
          <cell r="B10" t="str">
            <v>ID #</v>
          </cell>
        </row>
      </sheetData>
      <sheetData sheetId="27">
        <row r="10">
          <cell r="B10" t="str">
            <v>ID #</v>
          </cell>
        </row>
      </sheetData>
      <sheetData sheetId="28"/>
      <sheetData sheetId="29"/>
      <sheetData sheetId="30"/>
      <sheetData sheetId="31"/>
      <sheetData sheetId="32">
        <row r="10">
          <cell r="B10" t="str">
            <v>ID #</v>
          </cell>
        </row>
      </sheetData>
      <sheetData sheetId="33"/>
      <sheetData sheetId="34"/>
      <sheetData sheetId="35"/>
      <sheetData sheetId="36"/>
      <sheetData sheetId="37">
        <row r="10">
          <cell r="B10" t="str">
            <v>ID #</v>
          </cell>
        </row>
      </sheetData>
      <sheetData sheetId="38" refreshError="1"/>
      <sheetData sheetId="39" refreshError="1"/>
      <sheetData sheetId="40">
        <row r="10">
          <cell r="B10" t="str">
            <v>ID #</v>
          </cell>
        </row>
      </sheetData>
      <sheetData sheetId="41"/>
      <sheetData sheetId="42"/>
      <sheetData sheetId="43"/>
      <sheetData sheetId="44"/>
      <sheetData sheetId="45"/>
      <sheetData sheetId="46">
        <row r="10">
          <cell r="B10" t="str">
            <v>ID #</v>
          </cell>
        </row>
      </sheetData>
      <sheetData sheetId="47">
        <row r="10">
          <cell r="B10" t="str">
            <v>ID #</v>
          </cell>
        </row>
      </sheetData>
      <sheetData sheetId="48">
        <row r="10">
          <cell r="B10" t="str">
            <v>ID #</v>
          </cell>
        </row>
      </sheetData>
      <sheetData sheetId="49">
        <row r="10">
          <cell r="B10" t="str">
            <v>ID #</v>
          </cell>
        </row>
      </sheetData>
      <sheetData sheetId="50">
        <row r="10">
          <cell r="B10" t="str">
            <v>ID #</v>
          </cell>
        </row>
      </sheetData>
      <sheetData sheetId="51">
        <row r="10">
          <cell r="B10" t="str">
            <v>ID #</v>
          </cell>
        </row>
      </sheetData>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sheetData sheetId="66"/>
      <sheetData sheetId="67"/>
      <sheetData sheetId="68"/>
      <sheetData sheetId="69"/>
      <sheetData sheetId="70"/>
      <sheetData sheetId="7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view"/>
      <sheetName val="PL"/>
      <sheetName val="PL_NEW"/>
      <sheetName val="CF"/>
      <sheetName val="BS"/>
      <sheetName val="KPI"/>
      <sheetName val="PL_1"/>
      <sheetName val="PL_1_percentage"/>
      <sheetName val="PL_1_presentation"/>
      <sheetName val="BS_1"/>
      <sheetName val="CF_1"/>
      <sheetName val="KPI_1"/>
      <sheetName val="PL_2"/>
      <sheetName val="PL_David_variance"/>
      <sheetName val="PL_2_presentation"/>
      <sheetName val="BS_2"/>
      <sheetName val="CF_2"/>
      <sheetName val="KPI_2"/>
      <sheetName val="PL_G"/>
      <sheetName val="PL_G_YTD"/>
      <sheetName val="PL_David"/>
      <sheetName val="PL_YTD_David"/>
      <sheetName val="PL_G_YTD_perc"/>
      <sheetName val="BS_G"/>
      <sheetName val="CF_G"/>
      <sheetName val="KPI_G"/>
      <sheetName val="E_Summary"/>
      <sheetName val="E_Summary_I"/>
      <sheetName val="E_Summary_II"/>
      <sheetName val="E_Ratios"/>
      <sheetName val="E_Revenues"/>
      <sheetName val="E_GM_perc"/>
      <sheetName val="E_EBITDA"/>
      <sheetName val="E_PBT"/>
      <sheetName val="Net_Income"/>
      <sheetName val="Net_Income_A"/>
      <sheetName val="E_OOC"/>
      <sheetName val="E_Receivables_days"/>
      <sheetName val="E_Payables_days"/>
      <sheetName val="E_Quick_Ratio"/>
      <sheetName val="E_Debt_Ratio"/>
      <sheetName val="E_ROI"/>
      <sheetName val="E_Employees"/>
      <sheetName val="E_Advertising"/>
      <sheetName val="E_PersonnelCosts"/>
      <sheetName val="Setup"/>
      <sheetName val="DATA_PL_2008"/>
      <sheetName val="DATA_BS_2008"/>
      <sheetName val="DATA_BS_2007"/>
      <sheetName val="DATA_PL_2007"/>
      <sheetName val="DATA_PL_B_2008"/>
      <sheetName val="DATA_BS_B_2008"/>
      <sheetName val="DATA_CF_2008"/>
      <sheetName val="DATA_CF_2007"/>
      <sheetName val="DATA_CF_B_2008"/>
      <sheetName val="Comments_PL_2007"/>
      <sheetName val="Comments_BS_2007"/>
      <sheetName val="Comments_CF_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row r="26">
          <cell r="C26" t="str">
            <v>AAA Auto Group N.V.</v>
          </cell>
        </row>
        <row r="27">
          <cell r="C27" t="str">
            <v>CZECH REPUBLIC</v>
          </cell>
        </row>
        <row r="28">
          <cell r="C28" t="str">
            <v>SLOVAKIA</v>
          </cell>
        </row>
        <row r="29">
          <cell r="C29" t="str">
            <v>POLAND</v>
          </cell>
        </row>
        <row r="30">
          <cell r="C30" t="str">
            <v>HUNGARY</v>
          </cell>
        </row>
        <row r="31">
          <cell r="C31" t="str">
            <v>ROMANIA</v>
          </cell>
        </row>
        <row r="32">
          <cell r="C32" t="str">
            <v>KAPITÁL AUTOMOTIVE</v>
          </cell>
        </row>
        <row r="33">
          <cell r="C33" t="str">
            <v>GENERAL AUTOMOBIL</v>
          </cell>
        </row>
        <row r="34">
          <cell r="C34" t="str">
            <v>MEDIA ACTION</v>
          </cell>
        </row>
        <row r="35">
          <cell r="C35" t="str">
            <v>EAS POLAND</v>
          </cell>
        </row>
        <row r="36">
          <cell r="C36" t="str">
            <v>EAS HUNGARY</v>
          </cell>
        </row>
        <row r="37">
          <cell r="C37" t="str">
            <v>HK PARTNER</v>
          </cell>
        </row>
        <row r="38">
          <cell r="C38" t="str">
            <v>AUTO DISKONT SK</v>
          </cell>
        </row>
        <row r="39">
          <cell r="C39" t="str">
            <v>UKRAINE</v>
          </cell>
        </row>
        <row r="40">
          <cell r="C40" t="str">
            <v>TURKIA</v>
          </cell>
        </row>
        <row r="41">
          <cell r="C41" t="str">
            <v>RUSSIA</v>
          </cell>
        </row>
        <row r="42">
          <cell r="C42" t="str">
            <v>YYY_19</v>
          </cell>
        </row>
        <row r="43">
          <cell r="C43" t="str">
            <v>EAS</v>
          </cell>
        </row>
        <row r="44">
          <cell r="C44" t="str">
            <v>AAA DIRECT</v>
          </cell>
        </row>
        <row r="45">
          <cell r="C45" t="str">
            <v>CONSO ADJUSTMENT</v>
          </cell>
        </row>
        <row r="46">
          <cell r="C46" t="str">
            <v>AAA GROUP</v>
          </cell>
        </row>
      </sheetData>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Summary"/>
      <sheetName val="Annual Summary"/>
      <sheetName val="ACT 2005"/>
      <sheetName val="ACT_2006_CZK"/>
      <sheetName val="BUD_2007_CZK"/>
      <sheetName val="EST_2007_CZK"/>
      <sheetName val="BUD_2008_CZK"/>
      <sheetName val="BUD_2009_CZK"/>
      <sheetName val="BUD_2010_CZK"/>
      <sheetName val="BUD_2011_CZK"/>
      <sheetName val="KPI´s_Overview"/>
      <sheetName val="KPI´s 2"/>
    </sheetNames>
    <sheetDataSet>
      <sheetData sheetId="0" refreshError="1">
        <row r="22">
          <cell r="C22" t="str">
            <v>CZECH REPUBLIC</v>
          </cell>
        </row>
      </sheetData>
      <sheetData sheetId="1"/>
      <sheetData sheetId="2"/>
      <sheetData sheetId="3"/>
      <sheetData sheetId="4"/>
      <sheetData sheetId="5"/>
      <sheetData sheetId="6" refreshError="1"/>
      <sheetData sheetId="7"/>
      <sheetData sheetId="8" refreshError="1"/>
      <sheetData sheetId="9" refreshError="1"/>
      <sheetData sheetId="10"/>
      <sheetData sheetId="11"/>
      <sheetData sheetId="12"/>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V2 Revisions"/>
      <sheetName val="Control Sheet"/>
      <sheetName val="Analysis"/>
      <sheetName val="MGMT"/>
      <sheetName val="Local"/>
      <sheetName val="Mgmt vs Local"/>
      <sheetName val="Expense_Pvt"/>
      <sheetName val="Balance Sheet"/>
      <sheetName val="Cash Flow"/>
      <sheetName val="Data"/>
      <sheetName val="Shareholders Equity &amp; Loans"/>
      <sheetName val="Assumptions"/>
      <sheetName val="Ratios"/>
      <sheetName val="Ratio Definitions"/>
      <sheetName val="Cash Flow Forecast"/>
      <sheetName val="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ntrol Sheet"/>
      <sheetName val="Analysis"/>
      <sheetName val="Goals"/>
      <sheetName val="MGMT"/>
      <sheetName val="Local"/>
      <sheetName val="Mgmt vs Local"/>
      <sheetName val="Expense_Pvt"/>
      <sheetName val="Expense_Pvt2"/>
      <sheetName val="Balance Sheet"/>
      <sheetName val="Cash Flow"/>
      <sheetName val="Sheet1"/>
      <sheetName val="Assumptions"/>
      <sheetName val="Scorecard"/>
      <sheetName val="Scoreard Definitions"/>
      <sheetName val="Data"/>
      <sheetName val="Rev_Form"/>
      <sheetName val="Existing Prod PVT"/>
      <sheetName val="New Prod PVT"/>
      <sheetName val="New Prod PVT (2)"/>
      <sheetName val="Cash Flow Forecast"/>
      <sheetName val="Organigram"/>
      <sheetName val="HeadCount Data"/>
      <sheetName val="Headcount Summary"/>
      <sheetName val="Capital Expenditures"/>
      <sheetName val=" "/>
      <sheetName val="V"/>
      <sheetName val="Assumptions1"/>
      <sheetName val="Ratios"/>
      <sheetName val="Ratio Definitions"/>
      <sheetName val="Pvt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
      <sheetName val="213100"/>
      <sheetName val="311020"/>
      <sheetName val="314"/>
      <sheetName val="321+361"/>
      <sheetName val="333000"/>
      <sheetName val="335050"/>
      <sheetName val="343900"/>
      <sheetName val="341"/>
      <sheetName val="389"/>
      <sheetName val="Advance-utilities379100"/>
      <sheetName val="389000"/>
      <sheetName val="Ledger movements"/>
      <sheetName val="movement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mall"/>
      <sheetName val="Figure Hypernova"/>
      <sheetName val="Figure Petrol St."/>
      <sheetName val="Tenants review"/>
      <sheetName val="Výkony nájemců"/>
    </sheetNames>
    <sheetDataSet>
      <sheetData sheetId="0"/>
      <sheetData sheetId="1"/>
      <sheetData sheetId="2"/>
      <sheetData sheetId="3">
        <row r="2">
          <cell r="A2" t="str">
            <v>P01</v>
          </cell>
          <cell r="B2" t="str">
            <v xml:space="preserve">Ahold CR, a.s. </v>
          </cell>
          <cell r="C2" t="str">
            <v>A</v>
          </cell>
          <cell r="D2" t="e">
            <v>#REF!</v>
          </cell>
          <cell r="E2" t="str">
            <v>hypernova</v>
          </cell>
          <cell r="F2" t="str">
            <v>hypermarket</v>
          </cell>
          <cell r="G2">
            <v>14719</v>
          </cell>
          <cell r="H2">
            <v>11.347066999999999</v>
          </cell>
          <cell r="J2">
            <v>1.0162</v>
          </cell>
          <cell r="K2" t="str">
            <v>monthly</v>
          </cell>
          <cell r="L2" t="str">
            <v>yes</v>
          </cell>
          <cell r="M2">
            <v>0.03</v>
          </cell>
          <cell r="N2">
            <v>2.2496848000000003</v>
          </cell>
          <cell r="O2">
            <v>0.5</v>
          </cell>
          <cell r="P2" t="str">
            <v>yes</v>
          </cell>
          <cell r="Q2">
            <v>38019</v>
          </cell>
          <cell r="R2">
            <v>43498</v>
          </cell>
          <cell r="S2">
            <v>15</v>
          </cell>
          <cell r="T2" t="str">
            <v>x</v>
          </cell>
          <cell r="U2">
            <v>38070</v>
          </cell>
          <cell r="V2" t="str">
            <v>Lease Guarantee</v>
          </cell>
          <cell r="X2">
            <v>36701020.740000002</v>
          </cell>
          <cell r="Y2">
            <v>33842891.670000002</v>
          </cell>
          <cell r="Z2">
            <v>39496007.899999999</v>
          </cell>
          <cell r="AA2">
            <v>39818905.5</v>
          </cell>
          <cell r="AB2">
            <v>40998089.799999997</v>
          </cell>
          <cell r="AC2">
            <v>41521792.119999997</v>
          </cell>
          <cell r="AD2">
            <v>48612105.789999999</v>
          </cell>
          <cell r="AE2">
            <v>44996417.57</v>
          </cell>
          <cell r="AF2">
            <v>46561286.43</v>
          </cell>
          <cell r="AG2">
            <v>41192751.43</v>
          </cell>
          <cell r="AH2">
            <v>49211331.359999999</v>
          </cell>
          <cell r="AK2">
            <v>13160830.43</v>
          </cell>
          <cell r="AL2">
            <v>37693940.439999998</v>
          </cell>
          <cell r="AM2">
            <v>35468109.140000001</v>
          </cell>
          <cell r="AN2">
            <v>37332895.670000002</v>
          </cell>
          <cell r="AO2">
            <v>45698037.539999999</v>
          </cell>
          <cell r="AP2">
            <v>44032973.490000002</v>
          </cell>
          <cell r="AQ2">
            <v>38027837.259999998</v>
          </cell>
          <cell r="AR2">
            <v>39314602.979999997</v>
          </cell>
          <cell r="AS2">
            <v>47397657.869999997</v>
          </cell>
          <cell r="AT2">
            <v>71169502.840000004</v>
          </cell>
        </row>
        <row r="3">
          <cell r="A3" t="str">
            <v>P01a</v>
          </cell>
          <cell r="B3" t="str">
            <v>Ahold CR, a.s. Petrol station</v>
          </cell>
          <cell r="C3" t="str">
            <v>A</v>
          </cell>
          <cell r="D3" t="e">
            <v>#REF!</v>
          </cell>
          <cell r="E3" t="str">
            <v>petrol station</v>
          </cell>
          <cell r="F3" t="str">
            <v>petrol station</v>
          </cell>
          <cell r="G3">
            <v>0</v>
          </cell>
          <cell r="H3">
            <v>10891.666666666666</v>
          </cell>
          <cell r="J3">
            <v>1.0086999999999999</v>
          </cell>
          <cell r="K3" t="str">
            <v>quaterly</v>
          </cell>
          <cell r="L3" t="str">
            <v>yes</v>
          </cell>
          <cell r="M3">
            <v>0.03</v>
          </cell>
          <cell r="N3">
            <v>300</v>
          </cell>
          <cell r="O3">
            <v>0</v>
          </cell>
          <cell r="P3" t="str">
            <v>yes</v>
          </cell>
          <cell r="Q3">
            <v>38127</v>
          </cell>
          <cell r="R3">
            <v>43605</v>
          </cell>
          <cell r="S3">
            <v>15</v>
          </cell>
          <cell r="T3" t="str">
            <v>5 years</v>
          </cell>
          <cell r="U3">
            <v>38128</v>
          </cell>
          <cell r="V3" t="str">
            <v>Lease Guarantee</v>
          </cell>
          <cell r="X3">
            <v>10052825.119999999</v>
          </cell>
          <cell r="Y3">
            <v>6513348.5300000003</v>
          </cell>
          <cell r="Z3">
            <v>7932606.5</v>
          </cell>
          <cell r="AA3">
            <v>8724103.5999999996</v>
          </cell>
          <cell r="AB3">
            <v>10280445.1</v>
          </cell>
          <cell r="AC3">
            <v>11021725.970000001</v>
          </cell>
          <cell r="AD3">
            <v>14296246.08</v>
          </cell>
          <cell r="AE3">
            <v>13937797</v>
          </cell>
          <cell r="AF3">
            <v>19735526.66</v>
          </cell>
          <cell r="AG3">
            <v>17264328.98</v>
          </cell>
          <cell r="AH3">
            <v>16657806.59</v>
          </cell>
          <cell r="AL3">
            <v>5355.01</v>
          </cell>
          <cell r="AM3">
            <v>4033216.64</v>
          </cell>
          <cell r="AN3">
            <v>20226588.73</v>
          </cell>
          <cell r="AO3">
            <v>25837658.079999998</v>
          </cell>
          <cell r="AP3">
            <v>24591209.829999998</v>
          </cell>
          <cell r="AQ3">
            <v>17114943.809999999</v>
          </cell>
          <cell r="AR3">
            <v>16878487.460000001</v>
          </cell>
          <cell r="AS3">
            <v>14429764.17</v>
          </cell>
          <cell r="AT3">
            <v>12503314.800000001</v>
          </cell>
        </row>
        <row r="4">
          <cell r="A4" t="str">
            <v>P02</v>
          </cell>
          <cell r="B4" t="str">
            <v>Vacant P02</v>
          </cell>
          <cell r="G4">
            <v>112</v>
          </cell>
          <cell r="H4">
            <v>24.5</v>
          </cell>
          <cell r="J4">
            <v>1.0184</v>
          </cell>
          <cell r="M4">
            <v>0.08</v>
          </cell>
          <cell r="N4">
            <v>3.85</v>
          </cell>
          <cell r="O4">
            <v>7.0000000000000007E-2</v>
          </cell>
        </row>
        <row r="5">
          <cell r="A5" t="str">
            <v>P03</v>
          </cell>
          <cell r="B5" t="str">
            <v xml:space="preserve">American Way Properties spol. s r.o. </v>
          </cell>
          <cell r="C5" t="str">
            <v>B</v>
          </cell>
          <cell r="D5" t="e">
            <v>#REF!</v>
          </cell>
          <cell r="E5" t="str">
            <v>KEEN</v>
          </cell>
          <cell r="F5" t="str">
            <v>suglasses, accessories</v>
          </cell>
          <cell r="G5">
            <v>55.5</v>
          </cell>
          <cell r="H5">
            <v>27.5</v>
          </cell>
          <cell r="J5">
            <v>1.0184</v>
          </cell>
          <cell r="K5" t="str">
            <v>quaterly</v>
          </cell>
          <cell r="L5" t="str">
            <v>yes</v>
          </cell>
          <cell r="M5">
            <v>0.08</v>
          </cell>
          <cell r="N5">
            <v>3.85</v>
          </cell>
          <cell r="O5">
            <v>7.0000000000000007E-2</v>
          </cell>
          <cell r="P5" t="str">
            <v>yes</v>
          </cell>
          <cell r="Q5">
            <v>38014</v>
          </cell>
          <cell r="R5">
            <v>41667</v>
          </cell>
          <cell r="S5">
            <v>10</v>
          </cell>
          <cell r="T5" t="str">
            <v>5 years</v>
          </cell>
          <cell r="U5">
            <v>37704</v>
          </cell>
          <cell r="V5" t="str">
            <v>Deposit</v>
          </cell>
          <cell r="W5">
            <v>178000</v>
          </cell>
          <cell r="X5">
            <v>71649.210000000006</v>
          </cell>
          <cell r="Y5">
            <v>69880.39</v>
          </cell>
          <cell r="Z5">
            <v>76132.11</v>
          </cell>
          <cell r="AA5">
            <v>65918.45</v>
          </cell>
          <cell r="AB5">
            <v>99117.23</v>
          </cell>
          <cell r="AC5">
            <v>70419.89</v>
          </cell>
          <cell r="AD5">
            <v>55572.2</v>
          </cell>
          <cell r="AE5">
            <v>82104.7</v>
          </cell>
          <cell r="AF5">
            <v>61400.06</v>
          </cell>
          <cell r="AG5">
            <v>0</v>
          </cell>
          <cell r="AH5">
            <v>0</v>
          </cell>
          <cell r="AK5">
            <v>22803.35</v>
          </cell>
          <cell r="AL5">
            <v>77886.23</v>
          </cell>
          <cell r="AM5">
            <v>99154.43</v>
          </cell>
          <cell r="AN5">
            <v>90055.44</v>
          </cell>
          <cell r="AO5">
            <v>118321.73</v>
          </cell>
          <cell r="AP5">
            <v>82991.55</v>
          </cell>
          <cell r="AQ5">
            <v>51569.13</v>
          </cell>
          <cell r="AR5">
            <v>57913.75</v>
          </cell>
          <cell r="AS5">
            <v>63147.27</v>
          </cell>
          <cell r="AT5">
            <v>120570.64</v>
          </cell>
        </row>
        <row r="6">
          <cell r="A6" t="str">
            <v>P04</v>
          </cell>
          <cell r="B6" t="str">
            <v>Marie Koutná - JOKO</v>
          </cell>
          <cell r="C6" t="str">
            <v>B</v>
          </cell>
          <cell r="D6" t="e">
            <v>#REF!</v>
          </cell>
          <cell r="E6" t="str">
            <v>TIMEZONE</v>
          </cell>
          <cell r="F6" t="str">
            <v>fashion</v>
          </cell>
          <cell r="G6">
            <v>55.5</v>
          </cell>
          <cell r="H6">
            <v>27.5</v>
          </cell>
          <cell r="J6">
            <v>1.0184</v>
          </cell>
          <cell r="K6" t="str">
            <v>quaterly</v>
          </cell>
          <cell r="L6" t="str">
            <v>yes</v>
          </cell>
          <cell r="M6">
            <v>0.08</v>
          </cell>
          <cell r="N6">
            <v>3.85</v>
          </cell>
          <cell r="O6">
            <v>7.0000000000000007E-2</v>
          </cell>
          <cell r="P6" t="str">
            <v>yes</v>
          </cell>
          <cell r="Q6">
            <v>38014</v>
          </cell>
          <cell r="R6">
            <v>41667</v>
          </cell>
          <cell r="S6">
            <v>10</v>
          </cell>
          <cell r="T6" t="str">
            <v>5 years</v>
          </cell>
          <cell r="U6">
            <v>38070</v>
          </cell>
          <cell r="V6" t="str">
            <v>Deposit</v>
          </cell>
          <cell r="W6">
            <v>184000</v>
          </cell>
          <cell r="X6">
            <v>183833.44</v>
          </cell>
          <cell r="Y6">
            <v>209986</v>
          </cell>
          <cell r="Z6">
            <v>325992.90000000002</v>
          </cell>
          <cell r="AA6">
            <v>332533.53000000003</v>
          </cell>
          <cell r="AB6">
            <v>357943</v>
          </cell>
          <cell r="AC6">
            <v>240583</v>
          </cell>
          <cell r="AD6">
            <v>213467</v>
          </cell>
          <cell r="AE6">
            <v>223041.88</v>
          </cell>
          <cell r="AF6">
            <v>222069</v>
          </cell>
          <cell r="AG6">
            <v>297787.51</v>
          </cell>
          <cell r="AH6">
            <v>308425</v>
          </cell>
          <cell r="AK6">
            <v>127591.2</v>
          </cell>
          <cell r="AL6">
            <v>381031</v>
          </cell>
          <cell r="AM6">
            <v>339804</v>
          </cell>
          <cell r="AN6">
            <v>255017.2</v>
          </cell>
          <cell r="AO6">
            <v>236900</v>
          </cell>
          <cell r="AP6">
            <v>207336.6</v>
          </cell>
          <cell r="AQ6">
            <v>322109</v>
          </cell>
          <cell r="AR6">
            <v>239664</v>
          </cell>
          <cell r="AS6">
            <v>292868</v>
          </cell>
          <cell r="AT6">
            <v>357950</v>
          </cell>
        </row>
        <row r="7">
          <cell r="A7" t="str">
            <v>P04a</v>
          </cell>
          <cell r="B7" t="str">
            <v>Draps s.r.o.</v>
          </cell>
          <cell r="C7" t="str">
            <v>A</v>
          </cell>
          <cell r="D7" t="e">
            <v>#REF!</v>
          </cell>
          <cell r="E7" t="str">
            <v>DRAPS</v>
          </cell>
          <cell r="F7" t="str">
            <v>aerobic, fitness fashion</v>
          </cell>
          <cell r="G7">
            <v>34</v>
          </cell>
          <cell r="H7">
            <v>29</v>
          </cell>
          <cell r="J7">
            <v>1.0184</v>
          </cell>
          <cell r="K7" t="str">
            <v>monthly</v>
          </cell>
          <cell r="L7" t="str">
            <v>yes</v>
          </cell>
          <cell r="M7">
            <v>0.08</v>
          </cell>
          <cell r="N7">
            <v>3.85</v>
          </cell>
          <cell r="O7">
            <v>7.0000000000000007E-2</v>
          </cell>
          <cell r="P7" t="str">
            <v>yes</v>
          </cell>
          <cell r="Q7">
            <v>38476</v>
          </cell>
          <cell r="R7">
            <v>40302</v>
          </cell>
          <cell r="S7">
            <v>5</v>
          </cell>
          <cell r="T7" t="str">
            <v>5 years</v>
          </cell>
          <cell r="U7">
            <v>38486</v>
          </cell>
          <cell r="V7" t="str">
            <v>Bank guarantee</v>
          </cell>
          <cell r="W7">
            <v>135500</v>
          </cell>
          <cell r="X7">
            <v>0</v>
          </cell>
          <cell r="Y7">
            <v>0</v>
          </cell>
          <cell r="Z7">
            <v>0</v>
          </cell>
          <cell r="AA7">
            <v>0</v>
          </cell>
          <cell r="AB7">
            <v>61992</v>
          </cell>
          <cell r="AC7">
            <v>131310</v>
          </cell>
          <cell r="AD7">
            <v>103455</v>
          </cell>
          <cell r="AE7">
            <v>120292</v>
          </cell>
          <cell r="AF7">
            <v>104116</v>
          </cell>
          <cell r="AG7">
            <v>94328</v>
          </cell>
          <cell r="AH7">
            <v>155971</v>
          </cell>
        </row>
        <row r="8">
          <cell r="A8" t="str">
            <v>P05</v>
          </cell>
          <cell r="B8" t="str">
            <v>S.T.S. - swift textile servis s.r.o.</v>
          </cell>
          <cell r="C8" t="str">
            <v>D</v>
          </cell>
          <cell r="D8" t="e">
            <v>#REF!</v>
          </cell>
          <cell r="E8" t="str">
            <v>LITTLE BIG</v>
          </cell>
          <cell r="F8" t="str">
            <v>fashion</v>
          </cell>
          <cell r="G8">
            <v>77.5</v>
          </cell>
          <cell r="H8">
            <v>25</v>
          </cell>
          <cell r="J8">
            <v>1.0184</v>
          </cell>
          <cell r="K8" t="str">
            <v>quaterly</v>
          </cell>
          <cell r="L8" t="str">
            <v>yes</v>
          </cell>
          <cell r="M8">
            <v>0.08</v>
          </cell>
          <cell r="N8">
            <v>3.85</v>
          </cell>
          <cell r="O8">
            <v>7.0000000000000007E-2</v>
          </cell>
          <cell r="P8" t="str">
            <v>yes</v>
          </cell>
          <cell r="Q8">
            <v>38012</v>
          </cell>
          <cell r="R8">
            <v>41665</v>
          </cell>
          <cell r="S8">
            <v>10</v>
          </cell>
          <cell r="T8" t="str">
            <v>5 years</v>
          </cell>
          <cell r="U8">
            <v>38070</v>
          </cell>
          <cell r="V8" t="str">
            <v>Deposit</v>
          </cell>
          <cell r="W8">
            <v>236000</v>
          </cell>
          <cell r="X8">
            <v>97932</v>
          </cell>
          <cell r="Y8">
            <v>89434</v>
          </cell>
          <cell r="Z8">
            <v>116437</v>
          </cell>
          <cell r="AA8">
            <v>121587</v>
          </cell>
          <cell r="AB8">
            <v>79179</v>
          </cell>
          <cell r="AC8">
            <v>67772</v>
          </cell>
          <cell r="AD8">
            <v>74726</v>
          </cell>
          <cell r="AE8">
            <v>59324</v>
          </cell>
          <cell r="AF8">
            <v>0</v>
          </cell>
          <cell r="AG8">
            <v>0</v>
          </cell>
          <cell r="AH8">
            <v>0</v>
          </cell>
          <cell r="AK8">
            <v>40000</v>
          </cell>
          <cell r="AL8">
            <v>108223</v>
          </cell>
          <cell r="AM8">
            <v>139325</v>
          </cell>
          <cell r="AN8">
            <v>210103</v>
          </cell>
          <cell r="AO8">
            <v>206937</v>
          </cell>
          <cell r="AP8">
            <v>169857</v>
          </cell>
          <cell r="AQ8">
            <v>219050.5</v>
          </cell>
          <cell r="AR8">
            <v>189920</v>
          </cell>
          <cell r="AS8">
            <v>183974</v>
          </cell>
          <cell r="AT8">
            <v>259322</v>
          </cell>
        </row>
        <row r="9">
          <cell r="A9" t="str">
            <v>P06</v>
          </cell>
          <cell r="B9" t="str">
            <v>EuroStar Brno spol. s r.o.</v>
          </cell>
          <cell r="C9" t="str">
            <v>A</v>
          </cell>
          <cell r="D9" t="e">
            <v>#REF!</v>
          </cell>
          <cell r="E9" t="str">
            <v>EuroStar</v>
          </cell>
          <cell r="F9" t="str">
            <v>cameras, mobile phones</v>
          </cell>
          <cell r="G9">
            <v>56</v>
          </cell>
          <cell r="H9">
            <v>28.5</v>
          </cell>
          <cell r="J9">
            <v>1.0184</v>
          </cell>
          <cell r="K9" t="str">
            <v>quaterly</v>
          </cell>
          <cell r="L9" t="str">
            <v>yes</v>
          </cell>
          <cell r="M9">
            <v>3.5000000000000003E-2</v>
          </cell>
          <cell r="N9">
            <v>3.85</v>
          </cell>
          <cell r="O9">
            <v>7.0000000000000007E-2</v>
          </cell>
          <cell r="P9" t="str">
            <v>yes</v>
          </cell>
          <cell r="Q9">
            <v>38064</v>
          </cell>
          <cell r="R9">
            <v>39890</v>
          </cell>
          <cell r="S9">
            <v>5</v>
          </cell>
          <cell r="T9" t="str">
            <v>5 years</v>
          </cell>
          <cell r="U9">
            <v>38108</v>
          </cell>
          <cell r="V9" t="str">
            <v>Deposit</v>
          </cell>
          <cell r="W9">
            <v>183000</v>
          </cell>
          <cell r="X9">
            <v>445675.67</v>
          </cell>
          <cell r="Y9">
            <v>437719.37</v>
          </cell>
          <cell r="Z9">
            <v>527419.41</v>
          </cell>
          <cell r="AA9">
            <v>520174.05</v>
          </cell>
          <cell r="AB9">
            <v>679023.47</v>
          </cell>
          <cell r="AC9">
            <v>619008.18999999994</v>
          </cell>
          <cell r="AD9">
            <v>532350.57999999996</v>
          </cell>
          <cell r="AE9">
            <v>538930.93999999994</v>
          </cell>
          <cell r="AF9">
            <v>569279.48</v>
          </cell>
          <cell r="AG9">
            <v>394116</v>
          </cell>
          <cell r="AH9">
            <v>366026</v>
          </cell>
          <cell r="AM9">
            <v>394512.3</v>
          </cell>
          <cell r="AN9">
            <v>513946.1</v>
          </cell>
          <cell r="AO9">
            <v>403873.98</v>
          </cell>
          <cell r="AP9">
            <v>578425.55000000005</v>
          </cell>
          <cell r="AQ9">
            <v>785296.61</v>
          </cell>
          <cell r="AR9">
            <v>724605.35</v>
          </cell>
          <cell r="AS9">
            <v>837791.26</v>
          </cell>
          <cell r="AT9">
            <v>1405212.81</v>
          </cell>
        </row>
        <row r="10">
          <cell r="A10" t="str">
            <v>P06a</v>
          </cell>
          <cell r="B10" t="str">
            <v>Květiny Novák Praha s.r.o.</v>
          </cell>
          <cell r="C10" t="str">
            <v>A</v>
          </cell>
          <cell r="D10" t="e">
            <v>#REF!</v>
          </cell>
          <cell r="E10" t="str">
            <v>KVĚTINY</v>
          </cell>
          <cell r="F10" t="str">
            <v>flowers</v>
          </cell>
          <cell r="G10">
            <v>54.5</v>
          </cell>
          <cell r="H10">
            <v>29</v>
          </cell>
          <cell r="J10">
            <v>1.0184</v>
          </cell>
          <cell r="K10" t="str">
            <v>quaterly</v>
          </cell>
          <cell r="L10" t="str">
            <v>yes</v>
          </cell>
          <cell r="M10">
            <v>0.08</v>
          </cell>
          <cell r="N10">
            <v>3.85</v>
          </cell>
          <cell r="O10">
            <v>7.0000000000000007E-2</v>
          </cell>
          <cell r="P10" t="str">
            <v>yes</v>
          </cell>
          <cell r="Q10">
            <v>38014</v>
          </cell>
          <cell r="R10">
            <v>41667</v>
          </cell>
          <cell r="S10">
            <v>10</v>
          </cell>
          <cell r="T10" t="str">
            <v>5 years</v>
          </cell>
          <cell r="U10">
            <v>38070</v>
          </cell>
          <cell r="V10" t="str">
            <v>Deposit</v>
          </cell>
          <cell r="W10">
            <v>188000</v>
          </cell>
          <cell r="X10">
            <v>182492.44</v>
          </cell>
          <cell r="Y10">
            <v>221606.72</v>
          </cell>
          <cell r="Z10">
            <v>236658.82</v>
          </cell>
          <cell r="AA10">
            <v>226573.95</v>
          </cell>
          <cell r="AB10">
            <v>283469.75</v>
          </cell>
          <cell r="AC10">
            <v>206419.33</v>
          </cell>
          <cell r="AD10">
            <v>235634.45</v>
          </cell>
          <cell r="AE10">
            <v>264703.35999999999</v>
          </cell>
          <cell r="AF10">
            <v>235260.5</v>
          </cell>
          <cell r="AG10">
            <v>220831.93</v>
          </cell>
          <cell r="AH10">
            <v>231638.66</v>
          </cell>
          <cell r="AK10">
            <v>46594.26</v>
          </cell>
          <cell r="AL10">
            <v>198289.34</v>
          </cell>
          <cell r="AM10">
            <v>246562.18</v>
          </cell>
          <cell r="AN10">
            <v>153342.85999999999</v>
          </cell>
          <cell r="AO10">
            <v>174638.66</v>
          </cell>
          <cell r="AP10">
            <v>170673.11</v>
          </cell>
          <cell r="AQ10">
            <v>171362.18</v>
          </cell>
          <cell r="AR10">
            <v>169594.96</v>
          </cell>
          <cell r="AS10">
            <v>181513.45</v>
          </cell>
          <cell r="AT10">
            <v>289869.75</v>
          </cell>
        </row>
        <row r="11">
          <cell r="A11" t="str">
            <v>P07</v>
          </cell>
          <cell r="B11" t="str">
            <v>GECO TABAK, a.s.</v>
          </cell>
          <cell r="C11" t="str">
            <v>A</v>
          </cell>
          <cell r="D11" t="e">
            <v>#REF!</v>
          </cell>
          <cell r="E11" t="str">
            <v>GECO - TABÁK - TISK</v>
          </cell>
          <cell r="F11" t="str">
            <v>newsagent</v>
          </cell>
          <cell r="G11">
            <v>54.5</v>
          </cell>
          <cell r="H11">
            <v>29.5</v>
          </cell>
          <cell r="J11">
            <v>1.0184</v>
          </cell>
          <cell r="K11" t="str">
            <v>quaterly</v>
          </cell>
          <cell r="L11" t="str">
            <v>yes</v>
          </cell>
          <cell r="M11">
            <v>0.01</v>
          </cell>
          <cell r="N11">
            <v>3.85</v>
          </cell>
          <cell r="O11">
            <v>7.0000000000000007E-2</v>
          </cell>
          <cell r="P11" t="str">
            <v>yes</v>
          </cell>
          <cell r="Q11">
            <v>38015</v>
          </cell>
          <cell r="R11">
            <v>41668</v>
          </cell>
          <cell r="S11">
            <v>10</v>
          </cell>
          <cell r="T11" t="str">
            <v>5 years</v>
          </cell>
          <cell r="U11">
            <v>38070</v>
          </cell>
          <cell r="V11" t="str">
            <v>Deposit</v>
          </cell>
          <cell r="W11">
            <v>189000</v>
          </cell>
          <cell r="X11">
            <v>1109770.93</v>
          </cell>
          <cell r="Y11">
            <v>1073199.1000000001</v>
          </cell>
          <cell r="Z11">
            <v>1345758.37</v>
          </cell>
          <cell r="AA11">
            <v>1351222.78</v>
          </cell>
          <cell r="AB11">
            <v>1419146.43</v>
          </cell>
          <cell r="AC11">
            <v>1441096.69</v>
          </cell>
          <cell r="AD11">
            <v>1811989.16</v>
          </cell>
          <cell r="AE11">
            <v>1651435.19</v>
          </cell>
          <cell r="AF11">
            <v>1504924.89</v>
          </cell>
          <cell r="AG11">
            <v>1538305.37</v>
          </cell>
          <cell r="AH11">
            <v>1507908.98</v>
          </cell>
          <cell r="AK11">
            <v>296664.32000000001</v>
          </cell>
          <cell r="AL11">
            <v>778238.92</v>
          </cell>
          <cell r="AM11">
            <v>834178.58</v>
          </cell>
          <cell r="AN11">
            <v>890677.73</v>
          </cell>
          <cell r="AO11">
            <v>1342521.45</v>
          </cell>
          <cell r="AP11">
            <v>1336394.48</v>
          </cell>
          <cell r="AQ11">
            <v>1115464.92</v>
          </cell>
          <cell r="AR11">
            <v>1135248.3</v>
          </cell>
          <cell r="AS11">
            <v>1164240.06</v>
          </cell>
          <cell r="AT11">
            <v>1574061.49</v>
          </cell>
        </row>
        <row r="12">
          <cell r="A12" t="str">
            <v>P08</v>
          </cell>
          <cell r="B12" t="str">
            <v>PRIMOSSA a.s.</v>
          </cell>
          <cell r="C12" t="str">
            <v>A</v>
          </cell>
          <cell r="D12" t="e">
            <v>#REF!</v>
          </cell>
          <cell r="E12" t="str">
            <v>PRIMOSSA</v>
          </cell>
          <cell r="F12" t="str">
            <v>jewerelly</v>
          </cell>
          <cell r="G12">
            <v>53</v>
          </cell>
          <cell r="H12">
            <v>30</v>
          </cell>
          <cell r="J12">
            <v>1.0184</v>
          </cell>
          <cell r="K12" t="str">
            <v>quaterly</v>
          </cell>
          <cell r="L12" t="str">
            <v>yes</v>
          </cell>
          <cell r="M12">
            <v>0.08</v>
          </cell>
          <cell r="N12">
            <v>3.85</v>
          </cell>
          <cell r="O12">
            <v>7.0000000000000007E-2</v>
          </cell>
          <cell r="P12" t="str">
            <v>yes</v>
          </cell>
          <cell r="Q12">
            <v>38013</v>
          </cell>
          <cell r="R12">
            <v>39840</v>
          </cell>
          <cell r="S12">
            <v>5</v>
          </cell>
          <cell r="T12" t="str">
            <v>5 years</v>
          </cell>
          <cell r="U12">
            <v>38070</v>
          </cell>
          <cell r="V12" t="str">
            <v>Deposit</v>
          </cell>
          <cell r="W12">
            <v>185000</v>
          </cell>
          <cell r="X12">
            <v>271503.28000000003</v>
          </cell>
          <cell r="Y12">
            <v>227205.36</v>
          </cell>
          <cell r="Z12">
            <v>249774.97</v>
          </cell>
          <cell r="AA12">
            <v>247557.79</v>
          </cell>
          <cell r="AB12">
            <v>287620.5</v>
          </cell>
          <cell r="AC12">
            <v>347001.3</v>
          </cell>
          <cell r="AD12">
            <v>402753.6</v>
          </cell>
          <cell r="AE12">
            <v>321385.5</v>
          </cell>
          <cell r="AF12">
            <v>286198.11</v>
          </cell>
          <cell r="AG12">
            <v>293558.87</v>
          </cell>
          <cell r="AH12">
            <v>348096.9</v>
          </cell>
          <cell r="AK12">
            <v>88155.1</v>
          </cell>
          <cell r="AL12">
            <v>288410.5</v>
          </cell>
          <cell r="AM12">
            <v>251845.3</v>
          </cell>
          <cell r="AN12">
            <v>295063.09999999998</v>
          </cell>
          <cell r="AO12">
            <v>399130.5</v>
          </cell>
          <cell r="AP12">
            <v>363920.6</v>
          </cell>
          <cell r="AQ12">
            <v>264570.3</v>
          </cell>
          <cell r="AR12">
            <v>258148.29</v>
          </cell>
          <cell r="AS12">
            <v>313318.56</v>
          </cell>
          <cell r="AT12">
            <v>1278078.0900000001</v>
          </cell>
        </row>
        <row r="13">
          <cell r="A13" t="str">
            <v>P09</v>
          </cell>
          <cell r="B13" t="str">
            <v>Eurotel Praha, spol. s r.o.</v>
          </cell>
          <cell r="C13" t="str">
            <v>A</v>
          </cell>
          <cell r="D13" t="str">
            <v>A</v>
          </cell>
          <cell r="E13" t="str">
            <v>EUROTEL značková prodejna</v>
          </cell>
          <cell r="F13" t="str">
            <v>mobile phones</v>
          </cell>
          <cell r="G13">
            <v>98.5</v>
          </cell>
          <cell r="H13">
            <v>26.5</v>
          </cell>
          <cell r="J13">
            <v>1.0184</v>
          </cell>
          <cell r="K13" t="str">
            <v>quaterly</v>
          </cell>
          <cell r="L13" t="str">
            <v>no</v>
          </cell>
          <cell r="M13">
            <v>0</v>
          </cell>
          <cell r="N13">
            <v>3.85</v>
          </cell>
          <cell r="O13">
            <v>7.0000000000000007E-2</v>
          </cell>
          <cell r="P13" t="str">
            <v>no</v>
          </cell>
          <cell r="Q13">
            <v>38016</v>
          </cell>
          <cell r="R13">
            <v>39843</v>
          </cell>
          <cell r="S13">
            <v>5</v>
          </cell>
          <cell r="T13" t="str">
            <v>5 years</v>
          </cell>
          <cell r="U13">
            <v>38070</v>
          </cell>
          <cell r="V13" t="str">
            <v>Bank guarantee</v>
          </cell>
          <cell r="W13">
            <v>300000</v>
          </cell>
        </row>
        <row r="14">
          <cell r="A14" t="str">
            <v>P10</v>
          </cell>
          <cell r="B14" t="str">
            <v>Fashion AAA, s.r.o.</v>
          </cell>
          <cell r="C14" t="str">
            <v>A</v>
          </cell>
          <cell r="D14" t="e">
            <v>#REF!</v>
          </cell>
          <cell r="E14" t="str">
            <v>AAA Fashion</v>
          </cell>
          <cell r="F14" t="str">
            <v>leather fashion</v>
          </cell>
          <cell r="G14">
            <v>79</v>
          </cell>
          <cell r="H14">
            <v>27</v>
          </cell>
          <cell r="J14">
            <v>1.0184</v>
          </cell>
          <cell r="K14" t="str">
            <v>quaterly</v>
          </cell>
          <cell r="L14" t="str">
            <v>yes</v>
          </cell>
          <cell r="M14">
            <v>0.08</v>
          </cell>
          <cell r="N14">
            <v>3.85</v>
          </cell>
          <cell r="O14">
            <v>7.0000000000000007E-2</v>
          </cell>
          <cell r="P14" t="str">
            <v>yes</v>
          </cell>
          <cell r="Q14">
            <v>38013</v>
          </cell>
          <cell r="R14">
            <v>41666</v>
          </cell>
          <cell r="S14">
            <v>10</v>
          </cell>
          <cell r="T14" t="str">
            <v>5 years</v>
          </cell>
          <cell r="U14">
            <v>38070</v>
          </cell>
          <cell r="V14" t="str">
            <v>Deposit</v>
          </cell>
          <cell r="W14">
            <v>252000</v>
          </cell>
          <cell r="X14">
            <v>112645.37</v>
          </cell>
          <cell r="Y14">
            <v>92533.61</v>
          </cell>
          <cell r="Z14">
            <v>204331.09</v>
          </cell>
          <cell r="AA14">
            <v>190805.04</v>
          </cell>
          <cell r="AB14">
            <v>98874.79</v>
          </cell>
          <cell r="AC14">
            <v>54800</v>
          </cell>
          <cell r="AD14">
            <v>42037.02</v>
          </cell>
          <cell r="AE14">
            <v>157947.04999999999</v>
          </cell>
          <cell r="AF14">
            <v>186222.68</v>
          </cell>
          <cell r="AG14">
            <v>245731.09</v>
          </cell>
          <cell r="AH14">
            <v>117705.88</v>
          </cell>
          <cell r="AK14">
            <v>107261.43</v>
          </cell>
          <cell r="AL14">
            <v>533352.46</v>
          </cell>
          <cell r="AM14">
            <v>245850.42</v>
          </cell>
          <cell r="AN14">
            <v>188092.6</v>
          </cell>
          <cell r="AO14">
            <v>156753.10999999999</v>
          </cell>
          <cell r="AP14">
            <v>253861.34</v>
          </cell>
          <cell r="AQ14">
            <v>186644.53</v>
          </cell>
          <cell r="AR14">
            <v>273914.28000000003</v>
          </cell>
          <cell r="AS14">
            <v>183410.92</v>
          </cell>
          <cell r="AT14">
            <v>219990.75</v>
          </cell>
        </row>
        <row r="15">
          <cell r="A15" t="str">
            <v>P10a</v>
          </cell>
          <cell r="B15" t="str">
            <v>Minit, s.r.o.</v>
          </cell>
          <cell r="C15" t="str">
            <v>A</v>
          </cell>
          <cell r="D15" t="e">
            <v>#REF!</v>
          </cell>
          <cell r="E15" t="str">
            <v>Mister Minit</v>
          </cell>
          <cell r="F15" t="str">
            <v>keys, shoe repairs</v>
          </cell>
          <cell r="G15">
            <v>31</v>
          </cell>
          <cell r="H15">
            <v>28</v>
          </cell>
          <cell r="J15">
            <v>1.0202</v>
          </cell>
          <cell r="K15" t="str">
            <v>quaterly</v>
          </cell>
          <cell r="L15" t="str">
            <v>yes</v>
          </cell>
          <cell r="M15">
            <v>0.08</v>
          </cell>
          <cell r="N15">
            <v>3.85</v>
          </cell>
          <cell r="O15">
            <v>7.0000000000000007E-2</v>
          </cell>
          <cell r="P15" t="str">
            <v>yes</v>
          </cell>
          <cell r="Q15">
            <v>38044</v>
          </cell>
          <cell r="R15">
            <v>39868</v>
          </cell>
          <cell r="S15">
            <v>5</v>
          </cell>
          <cell r="T15" t="str">
            <v>5 years</v>
          </cell>
          <cell r="U15">
            <v>38070</v>
          </cell>
          <cell r="V15" t="str">
            <v>Deposit</v>
          </cell>
          <cell r="W15">
            <v>102000</v>
          </cell>
          <cell r="X15">
            <v>47867.97</v>
          </cell>
          <cell r="Y15">
            <v>43901.52</v>
          </cell>
          <cell r="Z15">
            <v>51160.5</v>
          </cell>
          <cell r="AA15">
            <v>50428.05</v>
          </cell>
          <cell r="AB15">
            <v>44462.67</v>
          </cell>
          <cell r="AC15">
            <v>52263.86</v>
          </cell>
          <cell r="AD15">
            <v>50613.43</v>
          </cell>
          <cell r="AE15">
            <v>55186.97</v>
          </cell>
          <cell r="AF15">
            <v>48443.48</v>
          </cell>
          <cell r="AG15">
            <v>58912.89</v>
          </cell>
          <cell r="AH15">
            <v>49027.360000000001</v>
          </cell>
          <cell r="AL15">
            <v>13936.26</v>
          </cell>
          <cell r="AM15">
            <v>48747.74</v>
          </cell>
          <cell r="AN15">
            <v>44186.879999999997</v>
          </cell>
          <cell r="AO15">
            <v>51262.59</v>
          </cell>
          <cell r="AP15">
            <v>54873.83</v>
          </cell>
          <cell r="AQ15">
            <v>49259.69</v>
          </cell>
          <cell r="AR15">
            <v>47119.01</v>
          </cell>
          <cell r="AS15">
            <v>63413.19</v>
          </cell>
          <cell r="AT15">
            <v>90361.32</v>
          </cell>
        </row>
        <row r="16">
          <cell r="A16" t="str">
            <v>P11</v>
          </cell>
          <cell r="B16" t="str">
            <v>FRISÖR KLIER správní s.r.o.</v>
          </cell>
          <cell r="C16" t="str">
            <v>A</v>
          </cell>
          <cell r="D16" t="e">
            <v>#REF!</v>
          </cell>
          <cell r="E16" t="str">
            <v>Frisör Klier</v>
          </cell>
          <cell r="F16" t="str">
            <v>hairdresser</v>
          </cell>
          <cell r="G16">
            <v>55</v>
          </cell>
          <cell r="H16">
            <v>16</v>
          </cell>
          <cell r="J16">
            <v>1.0184</v>
          </cell>
          <cell r="K16" t="str">
            <v>quaterly</v>
          </cell>
          <cell r="L16" t="str">
            <v>yes</v>
          </cell>
          <cell r="M16">
            <v>0.08</v>
          </cell>
          <cell r="N16">
            <v>3.85</v>
          </cell>
          <cell r="O16">
            <v>7.0000000000000007E-2</v>
          </cell>
          <cell r="P16" t="str">
            <v>yes</v>
          </cell>
          <cell r="Q16">
            <v>38015</v>
          </cell>
          <cell r="R16">
            <v>39842</v>
          </cell>
          <cell r="S16">
            <v>5</v>
          </cell>
          <cell r="T16" t="str">
            <v>5 years</v>
          </cell>
          <cell r="U16">
            <v>38070</v>
          </cell>
          <cell r="V16" t="str">
            <v>Bank guarantee</v>
          </cell>
          <cell r="W16">
            <v>111000</v>
          </cell>
          <cell r="X16">
            <v>58086.43</v>
          </cell>
          <cell r="Y16">
            <v>53938.27</v>
          </cell>
          <cell r="Z16">
            <v>75450.03</v>
          </cell>
          <cell r="AA16">
            <v>73218.45</v>
          </cell>
          <cell r="AB16">
            <v>70958.009999999995</v>
          </cell>
          <cell r="AC16">
            <v>78565.98</v>
          </cell>
          <cell r="AD16">
            <v>85045.36</v>
          </cell>
          <cell r="AE16">
            <v>85842.880000000005</v>
          </cell>
          <cell r="AF16">
            <v>74902.52</v>
          </cell>
          <cell r="AG16">
            <v>85922.25</v>
          </cell>
          <cell r="AH16">
            <v>65359.71</v>
          </cell>
          <cell r="AK16">
            <v>29523.53</v>
          </cell>
          <cell r="AL16">
            <v>65615.570000000007</v>
          </cell>
          <cell r="AM16">
            <v>63184.03</v>
          </cell>
          <cell r="AN16">
            <v>57268.91</v>
          </cell>
          <cell r="AO16">
            <v>68717.649999999994</v>
          </cell>
          <cell r="AP16">
            <v>64899.89</v>
          </cell>
          <cell r="AQ16">
            <v>55453.57</v>
          </cell>
          <cell r="AR16">
            <v>62898.74</v>
          </cell>
          <cell r="AS16">
            <v>53780.67</v>
          </cell>
          <cell r="AT16">
            <v>78977.06</v>
          </cell>
        </row>
        <row r="17">
          <cell r="A17" t="str">
            <v>P12</v>
          </cell>
          <cell r="B17" t="str">
            <v>Karel Neumann</v>
          </cell>
          <cell r="C17" t="str">
            <v>A</v>
          </cell>
          <cell r="D17" t="e">
            <v>#REF!</v>
          </cell>
          <cell r="E17" t="str">
            <v>Optika Neumann</v>
          </cell>
          <cell r="F17" t="str">
            <v>optics</v>
          </cell>
          <cell r="G17">
            <v>55</v>
          </cell>
          <cell r="H17">
            <v>28</v>
          </cell>
          <cell r="J17">
            <v>1.0184</v>
          </cell>
          <cell r="K17" t="str">
            <v>quaterly</v>
          </cell>
          <cell r="L17" t="str">
            <v>yes</v>
          </cell>
          <cell r="M17">
            <v>0.08</v>
          </cell>
          <cell r="N17">
            <v>3.85</v>
          </cell>
          <cell r="O17">
            <v>7.0000000000000007E-2</v>
          </cell>
          <cell r="P17" t="str">
            <v>yes</v>
          </cell>
          <cell r="Q17">
            <v>38014</v>
          </cell>
          <cell r="R17">
            <v>39841</v>
          </cell>
          <cell r="S17">
            <v>5</v>
          </cell>
          <cell r="T17" t="str">
            <v>5 years</v>
          </cell>
          <cell r="U17">
            <v>38070</v>
          </cell>
          <cell r="V17" t="str">
            <v>Deposit</v>
          </cell>
          <cell r="W17">
            <v>180000</v>
          </cell>
          <cell r="X17">
            <v>73351</v>
          </cell>
          <cell r="Y17">
            <v>84353.5</v>
          </cell>
          <cell r="Z17">
            <v>131132.5</v>
          </cell>
          <cell r="AA17">
            <v>185681</v>
          </cell>
          <cell r="AB17">
            <v>136876</v>
          </cell>
          <cell r="AC17">
            <v>94393</v>
          </cell>
          <cell r="AD17">
            <v>92384.5</v>
          </cell>
          <cell r="AE17">
            <v>76111</v>
          </cell>
          <cell r="AF17">
            <v>39087</v>
          </cell>
          <cell r="AG17">
            <v>44111</v>
          </cell>
          <cell r="AH17">
            <v>58653</v>
          </cell>
          <cell r="AK17">
            <v>82819.5</v>
          </cell>
          <cell r="AL17">
            <v>237405.5</v>
          </cell>
          <cell r="AM17">
            <v>188605</v>
          </cell>
          <cell r="AN17">
            <v>95491</v>
          </cell>
          <cell r="AO17">
            <v>119890</v>
          </cell>
          <cell r="AP17">
            <v>103338</v>
          </cell>
          <cell r="AQ17">
            <v>131244</v>
          </cell>
          <cell r="AR17">
            <v>125592</v>
          </cell>
          <cell r="AS17">
            <v>152835</v>
          </cell>
          <cell r="AT17">
            <v>120713</v>
          </cell>
        </row>
        <row r="18">
          <cell r="A18" t="str">
            <v>P12a</v>
          </cell>
          <cell r="B18" t="str">
            <v>Vacant P12a</v>
          </cell>
          <cell r="G18">
            <v>56</v>
          </cell>
          <cell r="H18">
            <v>12</v>
          </cell>
          <cell r="J18">
            <v>1.0184</v>
          </cell>
          <cell r="M18">
            <v>0.08</v>
          </cell>
          <cell r="N18">
            <v>3.85</v>
          </cell>
          <cell r="O18">
            <v>7.0000000000000007E-2</v>
          </cell>
        </row>
        <row r="19">
          <cell r="A19" t="str">
            <v>P12b</v>
          </cell>
          <cell r="B19" t="str">
            <v>Vacant P12b</v>
          </cell>
          <cell r="G19">
            <v>55</v>
          </cell>
          <cell r="H19">
            <v>12</v>
          </cell>
          <cell r="J19">
            <v>1.0184</v>
          </cell>
          <cell r="M19">
            <v>0.08</v>
          </cell>
          <cell r="N19">
            <v>3.85</v>
          </cell>
          <cell r="O19">
            <v>7.0000000000000007E-2</v>
          </cell>
        </row>
        <row r="20">
          <cell r="A20" t="str">
            <v>P12c1</v>
          </cell>
          <cell r="B20" t="str">
            <v>Vacant P12c1</v>
          </cell>
          <cell r="G20">
            <v>31.5</v>
          </cell>
          <cell r="H20">
            <v>10</v>
          </cell>
          <cell r="J20">
            <v>1.0184</v>
          </cell>
          <cell r="M20">
            <v>0.08</v>
          </cell>
          <cell r="N20">
            <v>3.85</v>
          </cell>
          <cell r="O20">
            <v>7.0000000000000007E-2</v>
          </cell>
        </row>
        <row r="21">
          <cell r="A21" t="str">
            <v>P12c2</v>
          </cell>
          <cell r="B21" t="str">
            <v>Vacant P12c2</v>
          </cell>
          <cell r="G21">
            <v>31.5</v>
          </cell>
          <cell r="H21">
            <v>10</v>
          </cell>
          <cell r="J21">
            <v>1.0184</v>
          </cell>
          <cell r="M21">
            <v>0.08</v>
          </cell>
          <cell r="N21">
            <v>3.85</v>
          </cell>
          <cell r="O21">
            <v>7.0000000000000007E-2</v>
          </cell>
        </row>
        <row r="22">
          <cell r="A22" t="str">
            <v>P12c3</v>
          </cell>
          <cell r="B22" t="str">
            <v>Václav Koubík</v>
          </cell>
          <cell r="C22" t="str">
            <v>C</v>
          </cell>
          <cell r="D22" t="e">
            <v>#REF!</v>
          </cell>
          <cell r="E22" t="str">
            <v>Respekt</v>
          </cell>
          <cell r="F22" t="str">
            <v>streetwear fashion</v>
          </cell>
          <cell r="G22">
            <v>30</v>
          </cell>
          <cell r="H22">
            <v>25</v>
          </cell>
          <cell r="J22">
            <v>1.0061</v>
          </cell>
          <cell r="K22" t="str">
            <v>quaterly</v>
          </cell>
          <cell r="L22" t="str">
            <v>yes</v>
          </cell>
          <cell r="M22">
            <v>0.08</v>
          </cell>
          <cell r="N22">
            <v>3.85</v>
          </cell>
          <cell r="O22">
            <v>7.0000000000000007E-2</v>
          </cell>
          <cell r="P22" t="str">
            <v>yes</v>
          </cell>
          <cell r="Q22">
            <v>38215</v>
          </cell>
          <cell r="R22">
            <v>40041</v>
          </cell>
          <cell r="S22">
            <v>5</v>
          </cell>
          <cell r="T22" t="str">
            <v>5 years</v>
          </cell>
          <cell r="U22">
            <v>38250</v>
          </cell>
          <cell r="V22" t="str">
            <v>Deposit</v>
          </cell>
          <cell r="W22">
            <v>88000</v>
          </cell>
          <cell r="X22">
            <v>47785</v>
          </cell>
          <cell r="Y22">
            <v>34580</v>
          </cell>
          <cell r="Z22">
            <v>41471</v>
          </cell>
          <cell r="AA22">
            <v>47383</v>
          </cell>
          <cell r="AB22">
            <v>29525</v>
          </cell>
          <cell r="AC22">
            <v>24551</v>
          </cell>
          <cell r="AD22">
            <v>25847</v>
          </cell>
          <cell r="AE22">
            <v>43538</v>
          </cell>
          <cell r="AF22">
            <v>38113</v>
          </cell>
          <cell r="AG22">
            <v>26908</v>
          </cell>
          <cell r="AH22">
            <v>32425</v>
          </cell>
          <cell r="AQ22">
            <v>24108</v>
          </cell>
          <cell r="AR22">
            <v>60064</v>
          </cell>
          <cell r="AS22">
            <v>77503</v>
          </cell>
          <cell r="AT22">
            <v>142853</v>
          </cell>
        </row>
        <row r="23">
          <cell r="A23" t="str">
            <v>P12d</v>
          </cell>
          <cell r="B23" t="str">
            <v>Vacant P12d</v>
          </cell>
          <cell r="G23">
            <v>152.5</v>
          </cell>
          <cell r="H23">
            <v>21</v>
          </cell>
          <cell r="J23">
            <v>1.0184</v>
          </cell>
          <cell r="M23">
            <v>0.08</v>
          </cell>
          <cell r="N23">
            <v>3.85</v>
          </cell>
          <cell r="O23">
            <v>7.0000000000000007E-2</v>
          </cell>
        </row>
        <row r="24">
          <cell r="A24" t="str">
            <v>P12e</v>
          </cell>
          <cell r="B24" t="str">
            <v>MAKYTA CZ, a.s.</v>
          </cell>
          <cell r="C24" t="str">
            <v>B</v>
          </cell>
          <cell r="D24" t="e">
            <v>#REF!</v>
          </cell>
          <cell r="E24" t="str">
            <v>MAKYTA</v>
          </cell>
          <cell r="F24" t="str">
            <v>fashion</v>
          </cell>
          <cell r="G24">
            <v>75</v>
          </cell>
          <cell r="H24">
            <v>25</v>
          </cell>
          <cell r="J24">
            <v>1.0184</v>
          </cell>
          <cell r="K24" t="str">
            <v>quaterly</v>
          </cell>
          <cell r="L24" t="str">
            <v>yes</v>
          </cell>
          <cell r="M24">
            <v>0.08</v>
          </cell>
          <cell r="N24">
            <v>3.85</v>
          </cell>
          <cell r="O24">
            <v>7.0000000000000007E-2</v>
          </cell>
          <cell r="P24" t="str">
            <v>yes</v>
          </cell>
          <cell r="Q24">
            <v>38013</v>
          </cell>
          <cell r="R24">
            <v>41666</v>
          </cell>
          <cell r="S24">
            <v>10</v>
          </cell>
          <cell r="T24" t="str">
            <v>5 years</v>
          </cell>
          <cell r="U24">
            <v>38070</v>
          </cell>
          <cell r="V24" t="str">
            <v>Deposit</v>
          </cell>
          <cell r="W24">
            <v>223000</v>
          </cell>
          <cell r="X24">
            <v>184815</v>
          </cell>
          <cell r="Y24">
            <v>114155</v>
          </cell>
          <cell r="Z24">
            <v>108575</v>
          </cell>
          <cell r="AA24">
            <v>136850</v>
          </cell>
          <cell r="AB24">
            <v>122143</v>
          </cell>
          <cell r="AC24">
            <v>94579</v>
          </cell>
          <cell r="AD24">
            <v>71024</v>
          </cell>
          <cell r="AE24">
            <v>64486</v>
          </cell>
          <cell r="AF24">
            <v>92290</v>
          </cell>
          <cell r="AG24">
            <v>159177</v>
          </cell>
          <cell r="AH24">
            <v>277058</v>
          </cell>
          <cell r="AP24">
            <v>92433</v>
          </cell>
          <cell r="AQ24">
            <v>119660</v>
          </cell>
          <cell r="AR24">
            <v>225538</v>
          </cell>
          <cell r="AS24">
            <v>265324</v>
          </cell>
          <cell r="AT24">
            <v>240970</v>
          </cell>
        </row>
        <row r="25">
          <cell r="A25" t="str">
            <v>P12f</v>
          </cell>
          <cell r="B25" t="str">
            <v>TTI - Group, spol. s r.o.</v>
          </cell>
          <cell r="C25" t="str">
            <v>D</v>
          </cell>
          <cell r="D25" t="e">
            <v>#REF!</v>
          </cell>
          <cell r="E25" t="str">
            <v>DIVERSE</v>
          </cell>
          <cell r="F25" t="str">
            <v>fashion</v>
          </cell>
          <cell r="G25">
            <v>76</v>
          </cell>
          <cell r="H25">
            <v>25</v>
          </cell>
          <cell r="J25">
            <v>1.0184</v>
          </cell>
          <cell r="K25" t="str">
            <v>quaterly</v>
          </cell>
          <cell r="L25" t="str">
            <v>yes</v>
          </cell>
          <cell r="M25">
            <v>0.08</v>
          </cell>
          <cell r="N25">
            <v>3.85</v>
          </cell>
          <cell r="O25">
            <v>7.0000000000000007E-2</v>
          </cell>
          <cell r="P25" t="str">
            <v>yes</v>
          </cell>
          <cell r="Q25">
            <v>38014</v>
          </cell>
          <cell r="R25">
            <v>41667</v>
          </cell>
          <cell r="S25">
            <v>10</v>
          </cell>
          <cell r="T25" t="str">
            <v>5 years</v>
          </cell>
          <cell r="U25">
            <v>38070</v>
          </cell>
          <cell r="V25" t="str">
            <v>Deposit</v>
          </cell>
          <cell r="W25">
            <v>223000</v>
          </cell>
          <cell r="X25">
            <v>146813.14000000001</v>
          </cell>
          <cell r="Y25">
            <v>109155.46</v>
          </cell>
          <cell r="Z25">
            <v>159382</v>
          </cell>
          <cell r="AA25">
            <v>170908</v>
          </cell>
          <cell r="AB25">
            <v>145950</v>
          </cell>
          <cell r="AC25">
            <v>148490</v>
          </cell>
          <cell r="AD25">
            <v>186642</v>
          </cell>
          <cell r="AE25">
            <v>275871</v>
          </cell>
          <cell r="AF25">
            <v>215418</v>
          </cell>
          <cell r="AG25">
            <v>252176</v>
          </cell>
          <cell r="AH25">
            <v>262908</v>
          </cell>
          <cell r="AK25">
            <v>37213</v>
          </cell>
          <cell r="AL25">
            <v>93189</v>
          </cell>
          <cell r="AM25">
            <v>83518</v>
          </cell>
          <cell r="AN25">
            <v>64996</v>
          </cell>
          <cell r="AO25">
            <v>91388.2</v>
          </cell>
          <cell r="AP25">
            <v>109627.7</v>
          </cell>
          <cell r="AQ25">
            <v>133453</v>
          </cell>
          <cell r="AR25">
            <v>121742</v>
          </cell>
          <cell r="AS25">
            <v>171681</v>
          </cell>
          <cell r="AT25">
            <v>285304</v>
          </cell>
        </row>
        <row r="26">
          <cell r="A26" t="str">
            <v>P12g</v>
          </cell>
          <cell r="B26" t="str">
            <v>Petr Ryšavý - PERY</v>
          </cell>
          <cell r="C26" t="str">
            <v>C</v>
          </cell>
          <cell r="D26" t="e">
            <v>#REF!</v>
          </cell>
          <cell r="E26" t="str">
            <v>PERY - kožené zboží</v>
          </cell>
          <cell r="F26" t="str">
            <v>shoes, fancy goods</v>
          </cell>
          <cell r="G26">
            <v>76</v>
          </cell>
          <cell r="H26">
            <v>23</v>
          </cell>
          <cell r="J26">
            <v>1.0184</v>
          </cell>
          <cell r="K26" t="str">
            <v>quaterly</v>
          </cell>
          <cell r="L26" t="str">
            <v>yes</v>
          </cell>
          <cell r="M26">
            <v>0.08</v>
          </cell>
          <cell r="N26">
            <v>3.85</v>
          </cell>
          <cell r="O26">
            <v>7.0000000000000007E-2</v>
          </cell>
          <cell r="P26" t="str">
            <v>yes</v>
          </cell>
          <cell r="Q26">
            <v>38013</v>
          </cell>
          <cell r="R26">
            <v>39840</v>
          </cell>
          <cell r="S26">
            <v>5</v>
          </cell>
          <cell r="T26" t="str">
            <v>5 years</v>
          </cell>
          <cell r="U26">
            <v>38070</v>
          </cell>
          <cell r="V26" t="str">
            <v>Deposit</v>
          </cell>
          <cell r="W26">
            <v>207000</v>
          </cell>
          <cell r="X26">
            <v>220243</v>
          </cell>
          <cell r="Y26">
            <v>163960</v>
          </cell>
          <cell r="Z26">
            <v>223097</v>
          </cell>
          <cell r="AA26">
            <v>246035</v>
          </cell>
          <cell r="AB26">
            <v>169760</v>
          </cell>
          <cell r="AC26">
            <v>199210</v>
          </cell>
          <cell r="AD26">
            <v>205361</v>
          </cell>
          <cell r="AE26">
            <v>179245</v>
          </cell>
          <cell r="AF26">
            <v>207207</v>
          </cell>
          <cell r="AG26">
            <v>249151</v>
          </cell>
          <cell r="AH26">
            <v>251100</v>
          </cell>
          <cell r="AK26">
            <v>60375</v>
          </cell>
          <cell r="AL26">
            <v>218130</v>
          </cell>
          <cell r="AM26">
            <v>215558</v>
          </cell>
          <cell r="AN26">
            <v>154780</v>
          </cell>
          <cell r="AO26">
            <v>118810</v>
          </cell>
          <cell r="AP26">
            <v>200990</v>
          </cell>
          <cell r="AQ26">
            <v>147730</v>
          </cell>
          <cell r="AR26">
            <v>155908</v>
          </cell>
          <cell r="AS26">
            <v>224603</v>
          </cell>
          <cell r="AT26">
            <v>343215</v>
          </cell>
        </row>
        <row r="27">
          <cell r="A27" t="str">
            <v>P12h</v>
          </cell>
          <cell r="B27" t="str">
            <v>Vacant P12h</v>
          </cell>
          <cell r="G27">
            <v>54.5</v>
          </cell>
          <cell r="H27">
            <v>10</v>
          </cell>
          <cell r="J27">
            <v>1.0184</v>
          </cell>
          <cell r="M27">
            <v>0.08</v>
          </cell>
          <cell r="N27">
            <v>3.85</v>
          </cell>
          <cell r="O27">
            <v>7.0000000000000007E-2</v>
          </cell>
        </row>
        <row r="28">
          <cell r="A28" t="str">
            <v>P13</v>
          </cell>
          <cell r="B28" t="str">
            <v>EUROPHARM s.r.o.</v>
          </cell>
          <cell r="C28" t="str">
            <v>A</v>
          </cell>
          <cell r="D28" t="e">
            <v>#REF!</v>
          </cell>
          <cell r="E28" t="str">
            <v>Lékárna u Radyně</v>
          </cell>
          <cell r="F28" t="str">
            <v>pharmacy</v>
          </cell>
          <cell r="G28">
            <v>163.5</v>
          </cell>
          <cell r="H28">
            <v>21</v>
          </cell>
          <cell r="J28">
            <v>1.0184</v>
          </cell>
          <cell r="K28" t="str">
            <v>quaterly</v>
          </cell>
          <cell r="L28" t="str">
            <v>yes</v>
          </cell>
          <cell r="M28">
            <v>3.5000000000000003E-2</v>
          </cell>
          <cell r="N28">
            <v>3.85</v>
          </cell>
          <cell r="O28">
            <v>0.03</v>
          </cell>
          <cell r="P28" t="str">
            <v>yes</v>
          </cell>
          <cell r="Q28">
            <v>38014</v>
          </cell>
          <cell r="R28">
            <v>39841</v>
          </cell>
          <cell r="S28">
            <v>5</v>
          </cell>
          <cell r="T28" t="str">
            <v>10 years</v>
          </cell>
          <cell r="U28">
            <v>38070</v>
          </cell>
          <cell r="V28" t="str">
            <v>Deposit</v>
          </cell>
          <cell r="W28">
            <v>411000</v>
          </cell>
          <cell r="X28">
            <v>841871.34</v>
          </cell>
          <cell r="Y28">
            <v>1025892.99</v>
          </cell>
          <cell r="Z28">
            <v>967403.36</v>
          </cell>
          <cell r="AA28">
            <v>1021306.02</v>
          </cell>
          <cell r="AB28">
            <v>1057456.05</v>
          </cell>
          <cell r="AC28">
            <v>1074053.1499999999</v>
          </cell>
          <cell r="AD28">
            <v>1186011.3799999999</v>
          </cell>
          <cell r="AE28">
            <v>1045196.72</v>
          </cell>
          <cell r="AF28">
            <v>1072834.3999999999</v>
          </cell>
          <cell r="AG28">
            <v>1192086.28</v>
          </cell>
          <cell r="AH28">
            <v>1384828.3</v>
          </cell>
          <cell r="AM28">
            <v>239617.42</v>
          </cell>
          <cell r="AN28">
            <v>510627.12</v>
          </cell>
          <cell r="AO28">
            <v>748120.42</v>
          </cell>
          <cell r="AP28">
            <v>723572.05</v>
          </cell>
          <cell r="AQ28">
            <v>705592.47</v>
          </cell>
          <cell r="AR28">
            <v>829413.89</v>
          </cell>
          <cell r="AS28">
            <v>852031.56</v>
          </cell>
          <cell r="AT28">
            <v>1495959.72</v>
          </cell>
        </row>
        <row r="29">
          <cell r="A29" t="str">
            <v>P14</v>
          </cell>
          <cell r="B29" t="str">
            <v>COMFOR STORES a.s.</v>
          </cell>
          <cell r="C29" t="str">
            <v>B</v>
          </cell>
          <cell r="D29" t="e">
            <v>#REF!</v>
          </cell>
          <cell r="E29" t="str">
            <v>COMFOR</v>
          </cell>
          <cell r="F29" t="str">
            <v>computers</v>
          </cell>
          <cell r="G29">
            <v>48.5</v>
          </cell>
          <cell r="H29">
            <v>27.5</v>
          </cell>
          <cell r="J29">
            <v>1.0202</v>
          </cell>
          <cell r="K29" t="str">
            <v>quaterly</v>
          </cell>
          <cell r="L29" t="str">
            <v>yes</v>
          </cell>
          <cell r="M29">
            <v>0.03</v>
          </cell>
          <cell r="N29">
            <v>3.85</v>
          </cell>
          <cell r="O29">
            <v>7.0000000000000007E-2</v>
          </cell>
          <cell r="P29" t="str">
            <v>yes</v>
          </cell>
          <cell r="Q29">
            <v>38034</v>
          </cell>
          <cell r="R29">
            <v>41687</v>
          </cell>
          <cell r="S29">
            <v>10</v>
          </cell>
          <cell r="T29" t="str">
            <v>5 years</v>
          </cell>
          <cell r="U29">
            <v>38070</v>
          </cell>
          <cell r="V29" t="str">
            <v>Deposit</v>
          </cell>
          <cell r="W29">
            <v>155000</v>
          </cell>
          <cell r="X29">
            <v>533342.68999999994</v>
          </cell>
          <cell r="Y29">
            <v>519726.6</v>
          </cell>
          <cell r="Z29">
            <v>458301.34</v>
          </cell>
          <cell r="AA29">
            <v>478393.4</v>
          </cell>
          <cell r="AB29">
            <v>330771.09999999998</v>
          </cell>
          <cell r="AC29">
            <v>368589.8</v>
          </cell>
          <cell r="AD29">
            <v>549453.30000000005</v>
          </cell>
          <cell r="AE29">
            <v>392485.56</v>
          </cell>
          <cell r="AF29">
            <v>549466.30000000005</v>
          </cell>
          <cell r="AG29">
            <v>589711.76</v>
          </cell>
          <cell r="AH29">
            <v>803667.48</v>
          </cell>
          <cell r="AL29">
            <v>414660.13</v>
          </cell>
          <cell r="AM29">
            <v>641646.86</v>
          </cell>
          <cell r="AN29">
            <v>677161.25</v>
          </cell>
          <cell r="AO29">
            <v>919012.6</v>
          </cell>
          <cell r="AP29">
            <v>641336.32999999996</v>
          </cell>
          <cell r="AQ29">
            <v>596436.14</v>
          </cell>
          <cell r="AR29">
            <v>702852.69</v>
          </cell>
          <cell r="AS29">
            <v>806771.8</v>
          </cell>
          <cell r="AT29">
            <v>1787156.72</v>
          </cell>
        </row>
        <row r="30">
          <cell r="A30" t="str">
            <v>P15</v>
          </cell>
          <cell r="B30" t="str">
            <v>MVDr. Ivo Dupal - SANVET</v>
          </cell>
          <cell r="C30" t="str">
            <v>A</v>
          </cell>
          <cell r="D30" t="e">
            <v>#REF!</v>
          </cell>
          <cell r="E30" t="str">
            <v>Zvěrokruh</v>
          </cell>
          <cell r="F30" t="str">
            <v>pets</v>
          </cell>
          <cell r="G30">
            <v>194</v>
          </cell>
          <cell r="H30">
            <v>24</v>
          </cell>
          <cell r="J30">
            <v>1.0184</v>
          </cell>
          <cell r="K30" t="str">
            <v>quaterly</v>
          </cell>
          <cell r="L30" t="str">
            <v>yes</v>
          </cell>
          <cell r="M30">
            <v>0.08</v>
          </cell>
          <cell r="N30">
            <v>3.85</v>
          </cell>
          <cell r="O30">
            <v>7.0000000000000007E-2</v>
          </cell>
          <cell r="P30" t="str">
            <v>yes</v>
          </cell>
          <cell r="Q30">
            <v>38015</v>
          </cell>
          <cell r="R30">
            <v>41668</v>
          </cell>
          <cell r="S30">
            <v>10</v>
          </cell>
          <cell r="T30" t="str">
            <v>5 years</v>
          </cell>
          <cell r="U30">
            <v>38070</v>
          </cell>
          <cell r="V30" t="str">
            <v>Deposit</v>
          </cell>
          <cell r="W30">
            <v>561000</v>
          </cell>
          <cell r="X30">
            <v>430486</v>
          </cell>
          <cell r="Y30">
            <v>394160</v>
          </cell>
          <cell r="Z30">
            <v>425465</v>
          </cell>
          <cell r="AA30">
            <v>385708</v>
          </cell>
          <cell r="AB30">
            <v>411706</v>
          </cell>
          <cell r="AC30">
            <v>429074.48</v>
          </cell>
          <cell r="AD30">
            <v>507167</v>
          </cell>
          <cell r="AE30">
            <v>528613</v>
          </cell>
          <cell r="AF30">
            <v>463886</v>
          </cell>
          <cell r="AG30">
            <v>523222</v>
          </cell>
          <cell r="AH30">
            <v>582436</v>
          </cell>
          <cell r="AK30">
            <v>123655.41</v>
          </cell>
          <cell r="AL30">
            <v>391649.33</v>
          </cell>
          <cell r="AM30">
            <v>365825.27</v>
          </cell>
          <cell r="AN30">
            <v>383783.2</v>
          </cell>
          <cell r="AO30">
            <v>414505</v>
          </cell>
          <cell r="AP30">
            <v>396774.29</v>
          </cell>
          <cell r="AQ30">
            <v>422781.52</v>
          </cell>
          <cell r="AR30">
            <v>423478.29</v>
          </cell>
          <cell r="AS30">
            <v>438462.16</v>
          </cell>
          <cell r="AT30">
            <v>723635.62</v>
          </cell>
        </row>
        <row r="31">
          <cell r="A31" t="str">
            <v>P16</v>
          </cell>
          <cell r="B31" t="str">
            <v>Dana Karafiátová - ARTEFACT</v>
          </cell>
          <cell r="C31" t="str">
            <v>A</v>
          </cell>
          <cell r="D31" t="e">
            <v>#REF!</v>
          </cell>
          <cell r="E31" t="str">
            <v>Galeria del Manifesto</v>
          </cell>
          <cell r="F31" t="str">
            <v>gallery</v>
          </cell>
          <cell r="G31">
            <v>58</v>
          </cell>
          <cell r="H31">
            <v>29</v>
          </cell>
          <cell r="J31">
            <v>1.0184</v>
          </cell>
          <cell r="K31" t="str">
            <v>quaterly</v>
          </cell>
          <cell r="L31" t="str">
            <v>yes</v>
          </cell>
          <cell r="M31">
            <v>0.08</v>
          </cell>
          <cell r="N31">
            <v>3.85</v>
          </cell>
          <cell r="O31">
            <v>7.0000000000000007E-2</v>
          </cell>
          <cell r="P31" t="str">
            <v>yes</v>
          </cell>
          <cell r="Q31">
            <v>38012</v>
          </cell>
          <cell r="R31">
            <v>41665</v>
          </cell>
          <cell r="S31">
            <v>10</v>
          </cell>
          <cell r="T31" t="str">
            <v>5 years</v>
          </cell>
          <cell r="U31">
            <v>38070</v>
          </cell>
          <cell r="V31" t="str">
            <v>Deposit</v>
          </cell>
          <cell r="W31">
            <v>196000</v>
          </cell>
          <cell r="X31">
            <v>286479.3</v>
          </cell>
          <cell r="Y31">
            <v>253512.2</v>
          </cell>
          <cell r="Z31">
            <v>279844.09999999998</v>
          </cell>
          <cell r="AA31">
            <v>210512.7</v>
          </cell>
          <cell r="AB31">
            <v>230548.8</v>
          </cell>
          <cell r="AC31">
            <v>209044.6</v>
          </cell>
          <cell r="AD31">
            <v>245811.7</v>
          </cell>
          <cell r="AE31">
            <v>269782.40000000002</v>
          </cell>
          <cell r="AF31">
            <v>206768.1</v>
          </cell>
          <cell r="AG31">
            <v>242824.4</v>
          </cell>
          <cell r="AH31">
            <v>329080</v>
          </cell>
          <cell r="AK31">
            <v>67299.19</v>
          </cell>
          <cell r="AL31">
            <v>268791</v>
          </cell>
          <cell r="AM31">
            <v>227640.34</v>
          </cell>
          <cell r="AN31">
            <v>218440.76</v>
          </cell>
          <cell r="AO31">
            <v>257870.5</v>
          </cell>
          <cell r="AP31">
            <v>278585.44</v>
          </cell>
          <cell r="AQ31">
            <v>289250.43</v>
          </cell>
          <cell r="AR31">
            <v>306742.02</v>
          </cell>
          <cell r="AS31">
            <v>500319</v>
          </cell>
          <cell r="AT31">
            <v>661695.6</v>
          </cell>
        </row>
        <row r="32">
          <cell r="A32" t="str">
            <v>P17</v>
          </cell>
          <cell r="B32" t="str">
            <v>Czech Puma Dassler s.r.o.</v>
          </cell>
          <cell r="C32" t="str">
            <v>A</v>
          </cell>
          <cell r="D32" t="e">
            <v>#REF!</v>
          </cell>
          <cell r="E32" t="str">
            <v>PUMA</v>
          </cell>
          <cell r="F32" t="str">
            <v>sport fashion</v>
          </cell>
          <cell r="G32">
            <v>126</v>
          </cell>
          <cell r="H32">
            <v>26</v>
          </cell>
          <cell r="J32">
            <v>1.0202</v>
          </cell>
          <cell r="K32" t="str">
            <v>quaterly</v>
          </cell>
          <cell r="L32" t="str">
            <v>yes</v>
          </cell>
          <cell r="M32">
            <v>0.08</v>
          </cell>
          <cell r="N32">
            <v>3.85</v>
          </cell>
          <cell r="O32">
            <v>7.0000000000000007E-2</v>
          </cell>
          <cell r="P32" t="str">
            <v>yes</v>
          </cell>
          <cell r="Q32">
            <v>38023</v>
          </cell>
          <cell r="R32">
            <v>39850</v>
          </cell>
          <cell r="S32">
            <v>5</v>
          </cell>
          <cell r="T32" t="str">
            <v>5 years</v>
          </cell>
          <cell r="U32">
            <v>38070</v>
          </cell>
          <cell r="V32" t="str">
            <v>Bank guarantee</v>
          </cell>
          <cell r="W32">
            <v>387000</v>
          </cell>
          <cell r="X32">
            <v>371391</v>
          </cell>
          <cell r="Y32">
            <v>227717</v>
          </cell>
          <cell r="Z32">
            <v>277059</v>
          </cell>
          <cell r="AA32">
            <v>466244</v>
          </cell>
          <cell r="AB32">
            <v>370062</v>
          </cell>
          <cell r="AC32">
            <v>343516</v>
          </cell>
          <cell r="AD32">
            <v>455971</v>
          </cell>
          <cell r="AE32">
            <v>444505</v>
          </cell>
          <cell r="AF32">
            <v>321368</v>
          </cell>
          <cell r="AG32">
            <v>359006</v>
          </cell>
          <cell r="AH32">
            <v>300820</v>
          </cell>
          <cell r="AK32">
            <v>183561.42</v>
          </cell>
          <cell r="AL32">
            <v>541900.51</v>
          </cell>
          <cell r="AM32">
            <v>459821.18</v>
          </cell>
          <cell r="AN32">
            <v>452577.38</v>
          </cell>
          <cell r="AO32">
            <v>444554.49</v>
          </cell>
          <cell r="AP32">
            <v>395754.68</v>
          </cell>
          <cell r="AQ32">
            <v>266797</v>
          </cell>
          <cell r="AR32">
            <v>226715.13</v>
          </cell>
          <cell r="AS32">
            <v>235584.9</v>
          </cell>
          <cell r="AT32">
            <v>387651</v>
          </cell>
        </row>
        <row r="33">
          <cell r="A33" t="str">
            <v>P18</v>
          </cell>
          <cell r="B33" t="str">
            <v>Blažek Praha, s.r.o.</v>
          </cell>
          <cell r="C33" t="str">
            <v>A</v>
          </cell>
          <cell r="D33" t="e">
            <v>#REF!</v>
          </cell>
          <cell r="E33" t="str">
            <v>Blažek</v>
          </cell>
          <cell r="F33" t="str">
            <v>fashion</v>
          </cell>
          <cell r="G33">
            <v>126</v>
          </cell>
          <cell r="H33">
            <v>25</v>
          </cell>
          <cell r="J33">
            <v>1.0184</v>
          </cell>
          <cell r="K33" t="str">
            <v>monthly</v>
          </cell>
          <cell r="L33" t="str">
            <v>yes</v>
          </cell>
          <cell r="M33">
            <v>7.0000000000000007E-2</v>
          </cell>
          <cell r="N33">
            <v>3.85</v>
          </cell>
          <cell r="O33">
            <v>7.0000000000000007E-2</v>
          </cell>
          <cell r="P33" t="str">
            <v>yes</v>
          </cell>
          <cell r="Q33">
            <v>38015</v>
          </cell>
          <cell r="R33">
            <v>40572</v>
          </cell>
          <cell r="S33">
            <v>7</v>
          </cell>
          <cell r="T33" t="str">
            <v>5 years</v>
          </cell>
          <cell r="U33">
            <v>38070</v>
          </cell>
          <cell r="V33" t="str">
            <v>Bank guarantee</v>
          </cell>
          <cell r="W33">
            <v>377000</v>
          </cell>
          <cell r="X33">
            <v>1222934</v>
          </cell>
          <cell r="Y33">
            <v>600362</v>
          </cell>
          <cell r="Z33">
            <v>455675</v>
          </cell>
          <cell r="AA33">
            <v>566459</v>
          </cell>
          <cell r="AB33">
            <v>749511</v>
          </cell>
          <cell r="AC33">
            <v>622263</v>
          </cell>
          <cell r="AD33">
            <v>749600</v>
          </cell>
          <cell r="AE33">
            <v>580881</v>
          </cell>
          <cell r="AF33">
            <v>661407</v>
          </cell>
          <cell r="AG33">
            <v>1115138</v>
          </cell>
          <cell r="AH33">
            <v>1039582</v>
          </cell>
          <cell r="AK33">
            <v>149027.10999999999</v>
          </cell>
          <cell r="AL33">
            <v>562031.37</v>
          </cell>
          <cell r="AM33">
            <v>556694.65</v>
          </cell>
          <cell r="AN33">
            <v>525151</v>
          </cell>
          <cell r="AO33">
            <v>889098.55</v>
          </cell>
          <cell r="AP33">
            <v>603576.61</v>
          </cell>
          <cell r="AQ33">
            <v>542403.1</v>
          </cell>
          <cell r="AR33">
            <v>740978.58</v>
          </cell>
          <cell r="AS33">
            <v>907878.24</v>
          </cell>
          <cell r="AT33">
            <v>917118.28</v>
          </cell>
        </row>
        <row r="34">
          <cell r="A34" t="str">
            <v>P19</v>
          </cell>
          <cell r="B34" t="str">
            <v>LUŽAMI, s.r.o. (23,23,25,27)</v>
          </cell>
          <cell r="D34" t="e">
            <v>#REF!</v>
          </cell>
          <cell r="E34" t="str">
            <v>LUGGI</v>
          </cell>
          <cell r="F34" t="str">
            <v>fashion</v>
          </cell>
          <cell r="G34">
            <v>122.5</v>
          </cell>
          <cell r="H34">
            <v>23</v>
          </cell>
          <cell r="J34">
            <v>1</v>
          </cell>
          <cell r="K34" t="str">
            <v>quaterly</v>
          </cell>
          <cell r="L34" t="str">
            <v>yes</v>
          </cell>
          <cell r="M34">
            <v>0.08</v>
          </cell>
          <cell r="N34">
            <v>3.85</v>
          </cell>
          <cell r="O34">
            <v>7.0000000000000007E-2</v>
          </cell>
          <cell r="P34" t="str">
            <v>yes</v>
          </cell>
          <cell r="Q34">
            <v>38597</v>
          </cell>
          <cell r="R34">
            <v>40423</v>
          </cell>
          <cell r="S34">
            <v>5</v>
          </cell>
          <cell r="T34" t="str">
            <v>5 years</v>
          </cell>
          <cell r="U34">
            <v>38640</v>
          </cell>
          <cell r="V34" t="str">
            <v>Deposit</v>
          </cell>
          <cell r="W34">
            <v>465000</v>
          </cell>
          <cell r="AH34">
            <v>404488.2</v>
          </cell>
        </row>
        <row r="35">
          <cell r="A35" t="str">
            <v>P20</v>
          </cell>
          <cell r="B35" t="str">
            <v>ENVY</v>
          </cell>
          <cell r="C35" t="str">
            <v>B</v>
          </cell>
          <cell r="D35" t="e">
            <v>#REF!</v>
          </cell>
          <cell r="E35" t="str">
            <v>Envy</v>
          </cell>
          <cell r="F35" t="str">
            <v>sport fashion</v>
          </cell>
          <cell r="G35">
            <v>76.5</v>
          </cell>
          <cell r="H35">
            <v>28</v>
          </cell>
          <cell r="J35">
            <v>1.0184</v>
          </cell>
          <cell r="K35" t="str">
            <v>quaterly</v>
          </cell>
          <cell r="L35" t="str">
            <v>yes</v>
          </cell>
          <cell r="M35">
            <v>0.08</v>
          </cell>
          <cell r="N35">
            <v>3.85</v>
          </cell>
          <cell r="O35">
            <v>7.0000000000000007E-2</v>
          </cell>
          <cell r="P35" t="str">
            <v>yes</v>
          </cell>
          <cell r="Q35">
            <v>38012</v>
          </cell>
          <cell r="R35">
            <v>41665</v>
          </cell>
          <cell r="S35">
            <v>10</v>
          </cell>
          <cell r="T35" t="str">
            <v>5 years</v>
          </cell>
          <cell r="U35">
            <v>38070</v>
          </cell>
          <cell r="V35" t="str">
            <v>Deposit</v>
          </cell>
          <cell r="W35">
            <v>262000</v>
          </cell>
          <cell r="X35">
            <v>239465</v>
          </cell>
          <cell r="Y35">
            <v>165731</v>
          </cell>
          <cell r="Z35">
            <v>423782</v>
          </cell>
          <cell r="AA35">
            <v>402480</v>
          </cell>
          <cell r="AB35">
            <v>227084</v>
          </cell>
          <cell r="AC35">
            <v>135445</v>
          </cell>
          <cell r="AD35">
            <v>135071</v>
          </cell>
          <cell r="AE35">
            <v>351435</v>
          </cell>
          <cell r="AF35">
            <v>271146</v>
          </cell>
          <cell r="AG35">
            <v>379554</v>
          </cell>
          <cell r="AH35">
            <v>224083</v>
          </cell>
          <cell r="AK35">
            <v>271550</v>
          </cell>
          <cell r="AL35">
            <v>430890</v>
          </cell>
          <cell r="AM35">
            <v>440570</v>
          </cell>
          <cell r="AN35">
            <v>395580</v>
          </cell>
          <cell r="AO35">
            <v>196935</v>
          </cell>
          <cell r="AP35">
            <v>219663.87</v>
          </cell>
          <cell r="AQ35">
            <v>342120</v>
          </cell>
          <cell r="AR35">
            <v>480485</v>
          </cell>
          <cell r="AS35">
            <v>392650</v>
          </cell>
          <cell r="AT35">
            <v>489576</v>
          </cell>
        </row>
        <row r="36">
          <cell r="A36" t="str">
            <v>P21</v>
          </cell>
          <cell r="B36" t="str">
            <v>DIMA spol. s r.o.</v>
          </cell>
          <cell r="C36" t="str">
            <v>A</v>
          </cell>
          <cell r="D36" t="e">
            <v>#REF!</v>
          </cell>
          <cell r="E36" t="str">
            <v>Private Member</v>
          </cell>
          <cell r="F36" t="str">
            <v>fashion</v>
          </cell>
          <cell r="G36">
            <v>167.5</v>
          </cell>
          <cell r="H36">
            <v>23</v>
          </cell>
          <cell r="J36">
            <v>1.0184</v>
          </cell>
          <cell r="K36" t="str">
            <v>quaterly</v>
          </cell>
          <cell r="L36" t="str">
            <v>yes</v>
          </cell>
          <cell r="M36">
            <v>0.08</v>
          </cell>
          <cell r="N36">
            <v>3.85</v>
          </cell>
          <cell r="O36">
            <v>7.0000000000000007E-2</v>
          </cell>
          <cell r="P36" t="str">
            <v>yes</v>
          </cell>
          <cell r="Q36">
            <v>38013</v>
          </cell>
          <cell r="R36">
            <v>41666</v>
          </cell>
          <cell r="S36">
            <v>10</v>
          </cell>
          <cell r="T36" t="str">
            <v>5 years</v>
          </cell>
          <cell r="U36">
            <v>38070</v>
          </cell>
          <cell r="V36" t="str">
            <v>Deposit</v>
          </cell>
          <cell r="W36">
            <v>469000</v>
          </cell>
          <cell r="X36">
            <v>435500</v>
          </cell>
          <cell r="Y36">
            <v>197479</v>
          </cell>
          <cell r="Z36">
            <v>275042</v>
          </cell>
          <cell r="AA36">
            <v>397143</v>
          </cell>
          <cell r="AB36">
            <v>288739</v>
          </cell>
          <cell r="AC36">
            <v>319328</v>
          </cell>
          <cell r="AD36">
            <v>389538</v>
          </cell>
          <cell r="AE36">
            <v>342521</v>
          </cell>
          <cell r="AF36">
            <v>221261</v>
          </cell>
          <cell r="AG36">
            <v>254622</v>
          </cell>
          <cell r="AH36">
            <v>337815</v>
          </cell>
          <cell r="AK36">
            <v>157623</v>
          </cell>
          <cell r="AL36">
            <v>413770</v>
          </cell>
          <cell r="AM36">
            <v>278025</v>
          </cell>
          <cell r="AN36">
            <v>174790</v>
          </cell>
          <cell r="AO36">
            <v>238487</v>
          </cell>
          <cell r="AP36">
            <v>173950</v>
          </cell>
          <cell r="AQ36">
            <v>190504</v>
          </cell>
          <cell r="AR36">
            <v>246134</v>
          </cell>
          <cell r="AS36">
            <v>347353</v>
          </cell>
          <cell r="AT36">
            <v>655966</v>
          </cell>
        </row>
        <row r="37">
          <cell r="A37" t="str">
            <v>P22</v>
          </cell>
          <cell r="B37" t="str">
            <v>Bijou Brigitte s.r.o.</v>
          </cell>
          <cell r="C37" t="str">
            <v>A</v>
          </cell>
          <cell r="D37" t="e">
            <v>#REF!</v>
          </cell>
          <cell r="E37" t="str">
            <v>Bijou Brigitte</v>
          </cell>
          <cell r="F37" t="str">
            <v>bijouterie</v>
          </cell>
          <cell r="G37">
            <v>81</v>
          </cell>
          <cell r="H37">
            <v>37</v>
          </cell>
          <cell r="J37">
            <v>1.0184</v>
          </cell>
          <cell r="K37" t="str">
            <v>quaterly</v>
          </cell>
          <cell r="L37" t="str">
            <v>yes</v>
          </cell>
          <cell r="M37">
            <v>0.08</v>
          </cell>
          <cell r="N37">
            <v>3.85</v>
          </cell>
          <cell r="O37">
            <v>7.0000000000000007E-2</v>
          </cell>
          <cell r="P37" t="str">
            <v>yes</v>
          </cell>
          <cell r="Q37">
            <v>38474</v>
          </cell>
          <cell r="R37">
            <v>40300</v>
          </cell>
          <cell r="S37">
            <v>5</v>
          </cell>
          <cell r="T37" t="str">
            <v>5 years</v>
          </cell>
          <cell r="U37">
            <v>38070</v>
          </cell>
          <cell r="V37" t="str">
            <v>Deposit</v>
          </cell>
          <cell r="W37">
            <v>12560</v>
          </cell>
          <cell r="AC37">
            <v>361994</v>
          </cell>
          <cell r="AD37">
            <v>727243.61</v>
          </cell>
          <cell r="AE37">
            <v>721484.42</v>
          </cell>
          <cell r="AF37">
            <v>556796.22</v>
          </cell>
          <cell r="AG37">
            <v>565147</v>
          </cell>
          <cell r="AH37">
            <v>742616.1</v>
          </cell>
        </row>
        <row r="38">
          <cell r="A38" t="str">
            <v>P24</v>
          </cell>
          <cell r="B38" t="str">
            <v>EXE CZ s.r.o.</v>
          </cell>
          <cell r="C38" t="str">
            <v>B</v>
          </cell>
          <cell r="D38" t="e">
            <v>#REF!</v>
          </cell>
          <cell r="E38" t="str">
            <v>EXE</v>
          </cell>
          <cell r="F38" t="str">
            <v>young fashion</v>
          </cell>
          <cell r="G38">
            <v>85</v>
          </cell>
          <cell r="H38">
            <v>25</v>
          </cell>
          <cell r="J38">
            <v>1.0184</v>
          </cell>
          <cell r="K38" t="str">
            <v>quaterly</v>
          </cell>
          <cell r="L38" t="str">
            <v>yes</v>
          </cell>
          <cell r="M38">
            <v>0.08</v>
          </cell>
          <cell r="N38">
            <v>3.85</v>
          </cell>
          <cell r="O38">
            <v>7.0000000000000007E-2</v>
          </cell>
          <cell r="P38" t="str">
            <v>yes</v>
          </cell>
          <cell r="Q38">
            <v>38014</v>
          </cell>
          <cell r="R38">
            <v>41667</v>
          </cell>
          <cell r="S38">
            <v>10</v>
          </cell>
          <cell r="T38" t="str">
            <v>5 years</v>
          </cell>
          <cell r="U38">
            <v>38070</v>
          </cell>
          <cell r="V38" t="str">
            <v>Deposit</v>
          </cell>
          <cell r="W38">
            <v>247000</v>
          </cell>
          <cell r="X38">
            <v>226526</v>
          </cell>
          <cell r="Y38">
            <v>127589</v>
          </cell>
          <cell r="Z38">
            <v>117237</v>
          </cell>
          <cell r="AA38">
            <v>126494</v>
          </cell>
          <cell r="AB38">
            <v>187449</v>
          </cell>
          <cell r="AC38">
            <v>210842</v>
          </cell>
          <cell r="AD38">
            <v>342991</v>
          </cell>
          <cell r="AE38">
            <v>327642</v>
          </cell>
          <cell r="AF38">
            <v>358758</v>
          </cell>
          <cell r="AG38">
            <v>468778</v>
          </cell>
          <cell r="AH38">
            <v>875185</v>
          </cell>
          <cell r="AK38">
            <v>68088</v>
          </cell>
          <cell r="AL38">
            <v>210187</v>
          </cell>
          <cell r="AM38">
            <v>159133</v>
          </cell>
          <cell r="AN38">
            <v>163969</v>
          </cell>
          <cell r="AO38">
            <v>209814</v>
          </cell>
          <cell r="AP38">
            <v>195689</v>
          </cell>
          <cell r="AQ38">
            <v>184335</v>
          </cell>
          <cell r="AR38">
            <v>202257</v>
          </cell>
          <cell r="AS38">
            <v>231577</v>
          </cell>
          <cell r="AT38">
            <v>391144</v>
          </cell>
        </row>
        <row r="39">
          <cell r="A39" t="str">
            <v>P25</v>
          </cell>
          <cell r="B39" t="str">
            <v>Mgr. Zdeňka Říhová</v>
          </cell>
          <cell r="C39" t="str">
            <v>A</v>
          </cell>
          <cell r="D39" t="e">
            <v>#REF!</v>
          </cell>
          <cell r="E39" t="str">
            <v>TOMMY HILFIGER</v>
          </cell>
          <cell r="F39" t="str">
            <v>fashion</v>
          </cell>
          <cell r="G39">
            <v>85</v>
          </cell>
          <cell r="H39">
            <v>28</v>
          </cell>
          <cell r="J39">
            <v>1.0184</v>
          </cell>
          <cell r="K39" t="str">
            <v>quaterly</v>
          </cell>
          <cell r="L39" t="str">
            <v>yes</v>
          </cell>
          <cell r="M39">
            <v>7.0000000000000007E-2</v>
          </cell>
          <cell r="N39">
            <v>3.85</v>
          </cell>
          <cell r="O39">
            <v>0.06</v>
          </cell>
          <cell r="P39" t="str">
            <v>yes</v>
          </cell>
          <cell r="Q39">
            <v>38065</v>
          </cell>
          <cell r="R39">
            <v>41717</v>
          </cell>
          <cell r="S39">
            <v>10</v>
          </cell>
          <cell r="T39" t="str">
            <v>5 years</v>
          </cell>
          <cell r="U39">
            <v>38122</v>
          </cell>
          <cell r="V39" t="str">
            <v>Deposit</v>
          </cell>
          <cell r="W39">
            <v>271000</v>
          </cell>
          <cell r="X39">
            <v>311344.53000000003</v>
          </cell>
          <cell r="Y39">
            <v>285714.3</v>
          </cell>
          <cell r="Z39">
            <v>324222.68</v>
          </cell>
          <cell r="AA39">
            <v>306470.59000000003</v>
          </cell>
          <cell r="AB39">
            <v>344605.04</v>
          </cell>
          <cell r="AC39">
            <v>366605.04</v>
          </cell>
          <cell r="AD39">
            <v>370630.25</v>
          </cell>
          <cell r="AE39">
            <v>386991.6</v>
          </cell>
          <cell r="AF39">
            <v>428823.6</v>
          </cell>
          <cell r="AG39">
            <v>475142.87</v>
          </cell>
          <cell r="AH39">
            <v>508529.41</v>
          </cell>
          <cell r="AL39">
            <v>44295.08</v>
          </cell>
          <cell r="AM39">
            <v>176470</v>
          </cell>
          <cell r="AN39">
            <v>157081.5</v>
          </cell>
          <cell r="AO39">
            <v>163865.60000000001</v>
          </cell>
          <cell r="AP39">
            <v>173218.5</v>
          </cell>
          <cell r="AQ39">
            <v>279193.3</v>
          </cell>
          <cell r="AR39">
            <v>301226.90000000002</v>
          </cell>
          <cell r="AS39">
            <v>450772.27</v>
          </cell>
          <cell r="AT39">
            <v>513785.72</v>
          </cell>
        </row>
        <row r="40">
          <cell r="A40" t="str">
            <v>P26</v>
          </cell>
          <cell r="B40" t="str">
            <v>DINOS, s.r.o.</v>
          </cell>
          <cell r="C40" t="str">
            <v>A</v>
          </cell>
          <cell r="D40" t="e">
            <v>#REF!</v>
          </cell>
          <cell r="E40" t="str">
            <v>DINOS</v>
          </cell>
          <cell r="F40" t="str">
            <v>leather goods, luggage</v>
          </cell>
          <cell r="G40">
            <v>82.5</v>
          </cell>
          <cell r="H40">
            <v>28</v>
          </cell>
          <cell r="J40">
            <v>1.0184</v>
          </cell>
          <cell r="K40" t="str">
            <v>quaterly</v>
          </cell>
          <cell r="L40" t="str">
            <v>yes</v>
          </cell>
          <cell r="M40">
            <v>0.08</v>
          </cell>
          <cell r="N40">
            <v>3.85</v>
          </cell>
          <cell r="O40">
            <v>7.0000000000000007E-2</v>
          </cell>
          <cell r="P40" t="str">
            <v>yes</v>
          </cell>
          <cell r="Q40">
            <v>38013</v>
          </cell>
          <cell r="R40">
            <v>39840</v>
          </cell>
          <cell r="S40">
            <v>5</v>
          </cell>
          <cell r="T40" t="str">
            <v>5 years</v>
          </cell>
          <cell r="U40">
            <v>38070</v>
          </cell>
          <cell r="V40" t="str">
            <v>Deposit</v>
          </cell>
          <cell r="W40">
            <v>266000</v>
          </cell>
          <cell r="X40">
            <v>306693.28000000003</v>
          </cell>
          <cell r="Y40">
            <v>306064</v>
          </cell>
          <cell r="Z40">
            <v>392426</v>
          </cell>
          <cell r="AA40">
            <v>400908</v>
          </cell>
          <cell r="AB40">
            <v>427650</v>
          </cell>
          <cell r="AC40">
            <v>463818</v>
          </cell>
          <cell r="AD40">
            <v>450164</v>
          </cell>
          <cell r="AE40">
            <v>550681</v>
          </cell>
          <cell r="AF40">
            <v>417798</v>
          </cell>
          <cell r="AG40">
            <v>400550</v>
          </cell>
          <cell r="AH40">
            <v>523816</v>
          </cell>
          <cell r="AK40">
            <v>195533.6</v>
          </cell>
          <cell r="AL40">
            <v>406846.7</v>
          </cell>
          <cell r="AM40">
            <v>426088</v>
          </cell>
          <cell r="AN40">
            <v>430058</v>
          </cell>
          <cell r="AO40">
            <v>484117</v>
          </cell>
          <cell r="AP40">
            <v>495184</v>
          </cell>
          <cell r="AQ40">
            <v>380675</v>
          </cell>
          <cell r="AR40">
            <v>350311</v>
          </cell>
          <cell r="AS40">
            <v>435976</v>
          </cell>
          <cell r="AT40">
            <v>736958</v>
          </cell>
        </row>
        <row r="41">
          <cell r="A41" t="str">
            <v>P27</v>
          </cell>
          <cell r="B41" t="str">
            <v>GRATULANT s.r.o.</v>
          </cell>
          <cell r="C41" t="str">
            <v>B</v>
          </cell>
          <cell r="D41" t="e">
            <v>#REF!</v>
          </cell>
          <cell r="E41" t="str">
            <v>GRATULANT</v>
          </cell>
          <cell r="F41" t="str">
            <v>decorative and gift items</v>
          </cell>
          <cell r="G41">
            <v>83</v>
          </cell>
          <cell r="H41">
            <v>28</v>
          </cell>
          <cell r="J41">
            <v>1.0184</v>
          </cell>
          <cell r="K41" t="str">
            <v>quaterly</v>
          </cell>
          <cell r="L41" t="str">
            <v>yes</v>
          </cell>
          <cell r="M41">
            <v>0.06</v>
          </cell>
          <cell r="N41">
            <v>3.85</v>
          </cell>
          <cell r="O41">
            <v>7.0000000000000007E-2</v>
          </cell>
          <cell r="P41" t="str">
            <v>yes</v>
          </cell>
          <cell r="Q41">
            <v>38013</v>
          </cell>
          <cell r="R41">
            <v>39840</v>
          </cell>
          <cell r="S41">
            <v>5</v>
          </cell>
          <cell r="T41" t="str">
            <v>5 years</v>
          </cell>
          <cell r="U41">
            <v>38070</v>
          </cell>
          <cell r="V41" t="str">
            <v>Deposit</v>
          </cell>
          <cell r="W41">
            <v>269000</v>
          </cell>
          <cell r="X41">
            <v>159081.76</v>
          </cell>
          <cell r="Y41">
            <v>219314.27</v>
          </cell>
          <cell r="Z41">
            <v>138268.09</v>
          </cell>
          <cell r="AA41">
            <v>167604.07999999999</v>
          </cell>
          <cell r="AB41">
            <v>169599.77</v>
          </cell>
          <cell r="AC41">
            <v>198355.99</v>
          </cell>
          <cell r="AD41">
            <v>318442.07</v>
          </cell>
          <cell r="AE41">
            <v>381184.98</v>
          </cell>
          <cell r="AF41">
            <v>260858.49</v>
          </cell>
          <cell r="AG41">
            <v>340233.13</v>
          </cell>
          <cell r="AH41">
            <v>506348.08</v>
          </cell>
          <cell r="AK41">
            <v>100551.96</v>
          </cell>
          <cell r="AL41">
            <v>283351.8</v>
          </cell>
          <cell r="AM41">
            <v>230922.78</v>
          </cell>
          <cell r="AN41">
            <v>271170.03999999998</v>
          </cell>
          <cell r="AO41">
            <v>371843.47</v>
          </cell>
          <cell r="AP41">
            <v>346051.16</v>
          </cell>
          <cell r="AQ41">
            <v>227273.75</v>
          </cell>
          <cell r="AR41">
            <v>246738.36</v>
          </cell>
          <cell r="AS41">
            <v>330999.15000000002</v>
          </cell>
          <cell r="AT41">
            <v>602440.12</v>
          </cell>
        </row>
        <row r="42">
          <cell r="A42" t="str">
            <v>P28</v>
          </cell>
          <cell r="B42" t="str">
            <v>POMPO spol. s r.o.</v>
          </cell>
          <cell r="C42" t="str">
            <v>A</v>
          </cell>
          <cell r="D42" t="e">
            <v>#REF!</v>
          </cell>
          <cell r="E42" t="str">
            <v>POMPO</v>
          </cell>
          <cell r="F42" t="str">
            <v>toys</v>
          </cell>
          <cell r="G42">
            <v>1063.5</v>
          </cell>
          <cell r="H42">
            <v>11</v>
          </cell>
          <cell r="J42">
            <v>1.0184</v>
          </cell>
          <cell r="K42" t="str">
            <v>monthly</v>
          </cell>
          <cell r="L42" t="str">
            <v>yes</v>
          </cell>
          <cell r="M42">
            <v>0.06</v>
          </cell>
          <cell r="N42">
            <v>3.85</v>
          </cell>
          <cell r="O42">
            <v>0.05</v>
          </cell>
          <cell r="P42" t="str">
            <v>yes</v>
          </cell>
          <cell r="Q42">
            <v>38014</v>
          </cell>
          <cell r="R42">
            <v>41667</v>
          </cell>
          <cell r="S42">
            <v>10</v>
          </cell>
          <cell r="T42" t="str">
            <v>5 years</v>
          </cell>
          <cell r="U42">
            <v>38070</v>
          </cell>
          <cell r="V42" t="str">
            <v>Bank guarantee</v>
          </cell>
          <cell r="W42">
            <v>1562000</v>
          </cell>
          <cell r="X42">
            <v>691618.2</v>
          </cell>
          <cell r="Y42">
            <v>843453.2</v>
          </cell>
          <cell r="Z42">
            <v>951265.3</v>
          </cell>
          <cell r="AA42">
            <v>982303.1</v>
          </cell>
          <cell r="AB42">
            <v>1063476.8</v>
          </cell>
          <cell r="AC42">
            <v>1099315</v>
          </cell>
          <cell r="AD42">
            <v>1443014.3</v>
          </cell>
          <cell r="AE42">
            <v>1490607.5</v>
          </cell>
          <cell r="AF42">
            <v>1209332.7</v>
          </cell>
          <cell r="AG42">
            <v>1535794.8</v>
          </cell>
          <cell r="AH42">
            <v>3221315.2</v>
          </cell>
          <cell r="AK42">
            <v>380251.1</v>
          </cell>
          <cell r="AL42">
            <v>1165526.7</v>
          </cell>
          <cell r="AM42">
            <v>1027163.2</v>
          </cell>
          <cell r="AN42">
            <v>905824.6</v>
          </cell>
          <cell r="AO42">
            <v>1181356.3</v>
          </cell>
          <cell r="AP42">
            <v>1113776.5</v>
          </cell>
          <cell r="AQ42">
            <v>1061633.8</v>
          </cell>
          <cell r="AR42">
            <v>1443274.9</v>
          </cell>
          <cell r="AS42">
            <v>2500679.1</v>
          </cell>
          <cell r="AT42">
            <v>4043747</v>
          </cell>
        </row>
        <row r="43">
          <cell r="A43" t="str">
            <v>P29</v>
          </cell>
          <cell r="B43" t="str">
            <v>AMMA PLUS, spol. s r.o.</v>
          </cell>
          <cell r="C43" t="str">
            <v>B</v>
          </cell>
          <cell r="D43" t="e">
            <v>#REF!</v>
          </cell>
          <cell r="E43" t="str">
            <v>AKITA</v>
          </cell>
          <cell r="F43" t="str">
            <v>suglasses</v>
          </cell>
          <cell r="G43">
            <v>20</v>
          </cell>
          <cell r="H43">
            <v>35</v>
          </cell>
          <cell r="J43">
            <v>1.0184</v>
          </cell>
          <cell r="K43" t="str">
            <v>quaterly</v>
          </cell>
          <cell r="L43" t="str">
            <v>yes</v>
          </cell>
          <cell r="M43">
            <v>0.08</v>
          </cell>
          <cell r="N43">
            <v>3.85</v>
          </cell>
          <cell r="O43">
            <v>7.0000000000000007E-2</v>
          </cell>
          <cell r="P43" t="str">
            <v>yes</v>
          </cell>
          <cell r="Q43">
            <v>38012</v>
          </cell>
          <cell r="R43">
            <v>39839</v>
          </cell>
          <cell r="S43">
            <v>5</v>
          </cell>
          <cell r="T43" t="str">
            <v>5 years</v>
          </cell>
          <cell r="U43">
            <v>38070</v>
          </cell>
          <cell r="V43" t="str">
            <v>Deposit</v>
          </cell>
          <cell r="W43">
            <v>79000</v>
          </cell>
          <cell r="X43">
            <v>22336</v>
          </cell>
          <cell r="Y43">
            <v>28648</v>
          </cell>
          <cell r="Z43">
            <v>38596</v>
          </cell>
          <cell r="AA43">
            <v>50209.88</v>
          </cell>
          <cell r="AB43">
            <v>61762</v>
          </cell>
          <cell r="AC43">
            <v>56834</v>
          </cell>
          <cell r="AD43">
            <v>58312</v>
          </cell>
          <cell r="AE43">
            <v>34807</v>
          </cell>
          <cell r="AF43">
            <v>24789</v>
          </cell>
          <cell r="AG43">
            <v>24363.200000000001</v>
          </cell>
          <cell r="AH43">
            <v>13865</v>
          </cell>
          <cell r="AK43">
            <v>28000</v>
          </cell>
          <cell r="AL43">
            <v>80900</v>
          </cell>
          <cell r="AM43">
            <v>75000</v>
          </cell>
          <cell r="AN43">
            <v>56844</v>
          </cell>
          <cell r="AO43">
            <v>67222</v>
          </cell>
          <cell r="AP43">
            <v>37654</v>
          </cell>
          <cell r="AQ43">
            <v>20460</v>
          </cell>
          <cell r="AR43">
            <v>21318</v>
          </cell>
          <cell r="AS43">
            <v>13640</v>
          </cell>
          <cell r="AT43">
            <v>17350</v>
          </cell>
        </row>
        <row r="44">
          <cell r="A44" t="str">
            <v>P29a</v>
          </cell>
          <cell r="B44" t="str">
            <v>LE PATION INTERNATIONAL s.r.o.</v>
          </cell>
          <cell r="C44" t="str">
            <v>B</v>
          </cell>
          <cell r="D44" t="e">
            <v>#REF!</v>
          </cell>
          <cell r="E44" t="str">
            <v>Káva, čaj Ronnefeldt</v>
          </cell>
          <cell r="F44" t="str">
            <v>coffe, tea</v>
          </cell>
          <cell r="G44">
            <v>20</v>
          </cell>
          <cell r="H44">
            <v>33</v>
          </cell>
          <cell r="J44">
            <v>1.0184</v>
          </cell>
          <cell r="K44" t="str">
            <v>quaterly</v>
          </cell>
          <cell r="L44" t="str">
            <v>yes</v>
          </cell>
          <cell r="M44">
            <v>0.08</v>
          </cell>
          <cell r="N44">
            <v>3.85</v>
          </cell>
          <cell r="O44">
            <v>7.0000000000000007E-2</v>
          </cell>
          <cell r="P44" t="str">
            <v>yes</v>
          </cell>
          <cell r="Q44">
            <v>38014</v>
          </cell>
          <cell r="R44">
            <v>41667</v>
          </cell>
          <cell r="S44">
            <v>10</v>
          </cell>
          <cell r="T44" t="str">
            <v>5 years</v>
          </cell>
          <cell r="U44">
            <v>38070</v>
          </cell>
          <cell r="V44" t="str">
            <v>Deposit</v>
          </cell>
          <cell r="W44">
            <v>84000</v>
          </cell>
          <cell r="X44">
            <v>42021.81</v>
          </cell>
          <cell r="Y44">
            <v>73233</v>
          </cell>
          <cell r="Z44">
            <v>52081.08</v>
          </cell>
          <cell r="AA44">
            <v>43481.98</v>
          </cell>
          <cell r="AB44">
            <v>57357.89</v>
          </cell>
          <cell r="AC44">
            <v>76382</v>
          </cell>
          <cell r="AD44">
            <v>51632.5</v>
          </cell>
          <cell r="AE44">
            <v>93889</v>
          </cell>
          <cell r="AF44">
            <v>39672.5</v>
          </cell>
          <cell r="AG44">
            <v>60827.09</v>
          </cell>
          <cell r="AH44">
            <v>25722</v>
          </cell>
          <cell r="AK44">
            <v>12894.48</v>
          </cell>
          <cell r="AL44">
            <v>38829.5</v>
          </cell>
          <cell r="AM44">
            <v>48400</v>
          </cell>
          <cell r="AN44">
            <v>52862</v>
          </cell>
          <cell r="AO44">
            <v>50163.48</v>
          </cell>
          <cell r="AP44">
            <v>71344</v>
          </cell>
          <cell r="AQ44">
            <v>37592</v>
          </cell>
          <cell r="AR44">
            <v>78904</v>
          </cell>
          <cell r="AS44">
            <v>63923.87</v>
          </cell>
          <cell r="AT44">
            <v>267366</v>
          </cell>
        </row>
        <row r="45">
          <cell r="A45" t="str">
            <v>P30</v>
          </cell>
          <cell r="B45" t="str">
            <v>Miroslava Machová - Levis</v>
          </cell>
          <cell r="C45" t="str">
            <v>B</v>
          </cell>
          <cell r="D45" t="e">
            <v>#REF!</v>
          </cell>
          <cell r="E45" t="str">
            <v>Levi's, Mustang</v>
          </cell>
          <cell r="F45" t="str">
            <v>jeans fashion</v>
          </cell>
          <cell r="G45">
            <v>72.5</v>
          </cell>
          <cell r="H45">
            <v>25</v>
          </cell>
          <cell r="J45">
            <v>1.0184</v>
          </cell>
          <cell r="K45" t="str">
            <v>quaterly</v>
          </cell>
          <cell r="L45" t="str">
            <v>yes</v>
          </cell>
          <cell r="M45">
            <v>0.08</v>
          </cell>
          <cell r="N45">
            <v>3.85</v>
          </cell>
          <cell r="O45">
            <v>7.0000000000000007E-2</v>
          </cell>
          <cell r="P45" t="str">
            <v>yes</v>
          </cell>
          <cell r="Q45">
            <v>38013</v>
          </cell>
          <cell r="R45">
            <v>41666</v>
          </cell>
          <cell r="S45">
            <v>10</v>
          </cell>
          <cell r="T45" t="str">
            <v>5 years</v>
          </cell>
          <cell r="U45">
            <v>38070</v>
          </cell>
          <cell r="V45" t="str">
            <v>Deposit</v>
          </cell>
          <cell r="W45">
            <v>205000</v>
          </cell>
          <cell r="X45">
            <v>396458</v>
          </cell>
          <cell r="Y45">
            <v>287021</v>
          </cell>
          <cell r="Z45">
            <v>587811</v>
          </cell>
          <cell r="AA45">
            <v>554852</v>
          </cell>
          <cell r="AB45">
            <v>438949</v>
          </cell>
          <cell r="AC45">
            <v>360948</v>
          </cell>
          <cell r="AD45">
            <v>539073</v>
          </cell>
          <cell r="AE45">
            <v>383543</v>
          </cell>
          <cell r="AF45">
            <v>550433</v>
          </cell>
          <cell r="AG45">
            <v>856731</v>
          </cell>
          <cell r="AH45">
            <v>865361</v>
          </cell>
          <cell r="AK45">
            <v>159602.45000000001</v>
          </cell>
          <cell r="AL45">
            <v>558160.65</v>
          </cell>
          <cell r="AM45">
            <v>618168</v>
          </cell>
          <cell r="AN45">
            <v>461683</v>
          </cell>
          <cell r="AO45">
            <v>511989</v>
          </cell>
          <cell r="AP45">
            <v>441256.3</v>
          </cell>
          <cell r="AQ45">
            <v>434538</v>
          </cell>
          <cell r="AR45">
            <v>651260</v>
          </cell>
          <cell r="AS45">
            <v>765436</v>
          </cell>
          <cell r="AT45">
            <v>1176115</v>
          </cell>
        </row>
        <row r="46">
          <cell r="A46" t="str">
            <v>P31</v>
          </cell>
          <cell r="B46" t="str">
            <v>WS International a.s.</v>
          </cell>
          <cell r="C46" t="str">
            <v>B</v>
          </cell>
          <cell r="D46" t="e">
            <v>#REF!</v>
          </cell>
          <cell r="E46" t="str">
            <v>WS International</v>
          </cell>
          <cell r="F46" t="str">
            <v>kitchen equipment</v>
          </cell>
          <cell r="G46">
            <v>39</v>
          </cell>
          <cell r="H46">
            <v>32</v>
          </cell>
          <cell r="J46">
            <v>1.0184</v>
          </cell>
          <cell r="K46" t="str">
            <v>monthly</v>
          </cell>
          <cell r="L46" t="str">
            <v>yes</v>
          </cell>
          <cell r="M46">
            <v>0.08</v>
          </cell>
          <cell r="N46">
            <v>3.85</v>
          </cell>
          <cell r="O46">
            <v>7.0000000000000007E-2</v>
          </cell>
          <cell r="P46" t="str">
            <v>yes</v>
          </cell>
          <cell r="Q46">
            <v>38015</v>
          </cell>
          <cell r="R46">
            <v>39842</v>
          </cell>
          <cell r="S46">
            <v>5</v>
          </cell>
          <cell r="T46" t="str">
            <v>2 * 5 years</v>
          </cell>
          <cell r="U46">
            <v>38070</v>
          </cell>
          <cell r="V46" t="str">
            <v>Deposit</v>
          </cell>
          <cell r="W46">
            <v>142000</v>
          </cell>
          <cell r="X46">
            <v>165034.5</v>
          </cell>
          <cell r="Y46">
            <v>166602.5</v>
          </cell>
          <cell r="Z46">
            <v>167846.2</v>
          </cell>
          <cell r="AA46">
            <v>136437.79999999999</v>
          </cell>
          <cell r="AB46">
            <v>97318.5</v>
          </cell>
          <cell r="AC46">
            <v>121497.5</v>
          </cell>
          <cell r="AD46">
            <v>155290</v>
          </cell>
          <cell r="AE46">
            <v>189698</v>
          </cell>
          <cell r="AF46">
            <v>155417.5</v>
          </cell>
          <cell r="AG46">
            <v>187067</v>
          </cell>
          <cell r="AH46">
            <v>272985</v>
          </cell>
          <cell r="AK46">
            <v>177332.8</v>
          </cell>
          <cell r="AL46">
            <v>118626.6</v>
          </cell>
          <cell r="AM46">
            <v>238757.14</v>
          </cell>
          <cell r="AN46">
            <v>217062.2</v>
          </cell>
          <cell r="AO46">
            <v>236921</v>
          </cell>
          <cell r="AP46">
            <v>213646.2</v>
          </cell>
          <cell r="AQ46">
            <v>189091.6</v>
          </cell>
          <cell r="AR46">
            <v>200958.8</v>
          </cell>
          <cell r="AS46">
            <v>319911.8</v>
          </cell>
          <cell r="AT46">
            <v>619426</v>
          </cell>
        </row>
        <row r="47">
          <cell r="A47" t="str">
            <v>P32</v>
          </cell>
          <cell r="B47" t="str">
            <v>ALPINE PRO STORES, s.r.o.</v>
          </cell>
          <cell r="C47" t="str">
            <v>A</v>
          </cell>
          <cell r="D47" t="e">
            <v>#REF!</v>
          </cell>
          <cell r="E47" t="str">
            <v>Alpine Pro</v>
          </cell>
          <cell r="F47" t="str">
            <v>sport fashion</v>
          </cell>
          <cell r="G47">
            <v>263</v>
          </cell>
          <cell r="H47">
            <v>21</v>
          </cell>
          <cell r="J47">
            <v>1.0184</v>
          </cell>
          <cell r="K47" t="str">
            <v>quaterly</v>
          </cell>
          <cell r="L47" t="str">
            <v>yes</v>
          </cell>
          <cell r="M47">
            <v>0.08</v>
          </cell>
          <cell r="N47">
            <v>3.85</v>
          </cell>
          <cell r="O47">
            <v>7.0000000000000007E-2</v>
          </cell>
          <cell r="P47" t="str">
            <v>yes</v>
          </cell>
          <cell r="Q47">
            <v>38013</v>
          </cell>
          <cell r="R47">
            <v>41666</v>
          </cell>
          <cell r="S47">
            <v>10</v>
          </cell>
          <cell r="T47" t="str">
            <v>5 years</v>
          </cell>
          <cell r="U47">
            <v>38070</v>
          </cell>
          <cell r="V47" t="str">
            <v>Deposit</v>
          </cell>
          <cell r="W47">
            <v>656000</v>
          </cell>
          <cell r="X47">
            <v>2091848</v>
          </cell>
          <cell r="Y47">
            <v>1884226</v>
          </cell>
          <cell r="Z47">
            <v>1006571</v>
          </cell>
          <cell r="AA47">
            <v>646385</v>
          </cell>
          <cell r="AB47">
            <v>1106137</v>
          </cell>
          <cell r="AC47">
            <v>1281868</v>
          </cell>
          <cell r="AD47">
            <v>1541316</v>
          </cell>
          <cell r="AE47">
            <v>1511808.4</v>
          </cell>
          <cell r="AF47">
            <v>947834.5</v>
          </cell>
          <cell r="AG47">
            <v>1384013</v>
          </cell>
          <cell r="AH47">
            <v>2209838</v>
          </cell>
          <cell r="AK47">
            <v>425665.98</v>
          </cell>
          <cell r="AL47">
            <v>1168589.3400000001</v>
          </cell>
          <cell r="AM47">
            <v>853530.25</v>
          </cell>
          <cell r="AN47">
            <v>872532.35</v>
          </cell>
          <cell r="AO47">
            <v>987420.17</v>
          </cell>
          <cell r="AP47">
            <v>1100790.76</v>
          </cell>
          <cell r="AQ47">
            <v>873036.13</v>
          </cell>
          <cell r="AR47">
            <v>1182182.77</v>
          </cell>
          <cell r="AS47">
            <v>1649716.39</v>
          </cell>
          <cell r="AT47">
            <v>2300618.91</v>
          </cell>
        </row>
        <row r="48">
          <cell r="A48" t="str">
            <v>P33</v>
          </cell>
          <cell r="B48" t="str">
            <v>BIŽUTERIE - EVE CZ s.r.o.</v>
          </cell>
          <cell r="C48" t="str">
            <v>B</v>
          </cell>
          <cell r="D48" t="e">
            <v>#REF!</v>
          </cell>
          <cell r="E48" t="str">
            <v>BIŽUTERIE EVE</v>
          </cell>
          <cell r="F48" t="str">
            <v>bijouterie</v>
          </cell>
          <cell r="G48">
            <v>26</v>
          </cell>
          <cell r="H48">
            <v>34</v>
          </cell>
          <cell r="J48">
            <v>1.0184</v>
          </cell>
          <cell r="K48" t="str">
            <v>monthly</v>
          </cell>
          <cell r="L48" t="str">
            <v>yes</v>
          </cell>
          <cell r="M48">
            <v>0.08</v>
          </cell>
          <cell r="N48">
            <v>3.85</v>
          </cell>
          <cell r="O48">
            <v>7.0000000000000007E-2</v>
          </cell>
          <cell r="P48" t="str">
            <v>yes</v>
          </cell>
          <cell r="Q48">
            <v>38012</v>
          </cell>
          <cell r="R48">
            <v>39839</v>
          </cell>
          <cell r="S48">
            <v>5</v>
          </cell>
          <cell r="T48" t="str">
            <v>5 years</v>
          </cell>
          <cell r="U48">
            <v>38070</v>
          </cell>
          <cell r="V48" t="str">
            <v>Deposit</v>
          </cell>
          <cell r="W48">
            <v>100000</v>
          </cell>
          <cell r="X48">
            <v>71475</v>
          </cell>
          <cell r="Y48">
            <v>63501</v>
          </cell>
          <cell r="Z48">
            <v>60046</v>
          </cell>
          <cell r="AA48">
            <v>53089</v>
          </cell>
          <cell r="AB48">
            <v>52114</v>
          </cell>
          <cell r="AC48">
            <v>51122</v>
          </cell>
          <cell r="AD48">
            <v>56780</v>
          </cell>
          <cell r="AE48">
            <v>59326</v>
          </cell>
          <cell r="AF48">
            <v>46465</v>
          </cell>
          <cell r="AG48">
            <v>57970</v>
          </cell>
          <cell r="AH48">
            <v>57679</v>
          </cell>
          <cell r="AK48">
            <v>121163</v>
          </cell>
          <cell r="AL48">
            <v>254952</v>
          </cell>
          <cell r="AM48">
            <v>124183</v>
          </cell>
          <cell r="AN48">
            <v>105547</v>
          </cell>
          <cell r="AO48">
            <v>101467</v>
          </cell>
          <cell r="AP48">
            <v>106376</v>
          </cell>
          <cell r="AQ48">
            <v>77854</v>
          </cell>
          <cell r="AR48">
            <v>83670</v>
          </cell>
          <cell r="AS48">
            <v>95179</v>
          </cell>
          <cell r="AT48">
            <v>138644</v>
          </cell>
        </row>
        <row r="49">
          <cell r="A49" t="str">
            <v>P33a</v>
          </cell>
          <cell r="B49" t="str">
            <v>Profitness Česká republika a.s.</v>
          </cell>
          <cell r="C49" t="str">
            <v>A</v>
          </cell>
          <cell r="D49" t="e">
            <v>#REF!</v>
          </cell>
          <cell r="E49" t="str">
            <v>VITALAND</v>
          </cell>
          <cell r="F49" t="str">
            <v>vitamins</v>
          </cell>
          <cell r="G49">
            <v>26</v>
          </cell>
          <cell r="H49">
            <v>35</v>
          </cell>
          <cell r="J49">
            <v>1.0184</v>
          </cell>
          <cell r="K49" t="str">
            <v>monthly</v>
          </cell>
          <cell r="L49" t="str">
            <v>yes</v>
          </cell>
          <cell r="M49">
            <v>0.04</v>
          </cell>
          <cell r="N49">
            <v>3.85</v>
          </cell>
          <cell r="O49">
            <v>7.0000000000000007E-2</v>
          </cell>
          <cell r="P49" t="str">
            <v>yes</v>
          </cell>
          <cell r="Q49">
            <v>38015</v>
          </cell>
          <cell r="R49">
            <v>39842</v>
          </cell>
          <cell r="S49">
            <v>5</v>
          </cell>
          <cell r="T49" t="str">
            <v>5 years</v>
          </cell>
          <cell r="U49">
            <v>38070</v>
          </cell>
          <cell r="V49" t="str">
            <v>Deposit</v>
          </cell>
          <cell r="W49">
            <v>103000</v>
          </cell>
          <cell r="X49">
            <v>200433.12</v>
          </cell>
          <cell r="Y49">
            <v>176562.82</v>
          </cell>
          <cell r="Z49">
            <v>190355.44</v>
          </cell>
          <cell r="AA49">
            <v>161720.81</v>
          </cell>
          <cell r="AB49">
            <v>177474.61</v>
          </cell>
          <cell r="AC49">
            <v>153630.35999999999</v>
          </cell>
          <cell r="AD49">
            <v>163089.41</v>
          </cell>
          <cell r="AE49">
            <v>166570.26999999999</v>
          </cell>
          <cell r="AF49">
            <v>133711.57</v>
          </cell>
          <cell r="AG49">
            <v>151827</v>
          </cell>
          <cell r="AH49">
            <v>176143.19</v>
          </cell>
          <cell r="AK49">
            <v>62389.25</v>
          </cell>
          <cell r="AL49">
            <v>208488.62</v>
          </cell>
          <cell r="AM49">
            <v>200943.18</v>
          </cell>
          <cell r="AN49">
            <v>135016.19</v>
          </cell>
          <cell r="AO49">
            <v>157991.85999999999</v>
          </cell>
          <cell r="AP49">
            <v>170479.09</v>
          </cell>
          <cell r="AQ49">
            <v>143038.03</v>
          </cell>
          <cell r="AR49">
            <v>157003.04999999999</v>
          </cell>
          <cell r="AS49">
            <v>160746.14000000001</v>
          </cell>
          <cell r="AT49">
            <v>254377.48</v>
          </cell>
        </row>
        <row r="50">
          <cell r="A50" t="str">
            <v>P34</v>
          </cell>
          <cell r="B50" t="str">
            <v>Proxima spol. s r.o.</v>
          </cell>
          <cell r="C50" t="str">
            <v>C</v>
          </cell>
          <cell r="D50" t="e">
            <v>#REF!</v>
          </cell>
          <cell r="E50" t="str">
            <v>Intimissimo</v>
          </cell>
          <cell r="F50" t="str">
            <v>underwear</v>
          </cell>
          <cell r="G50">
            <v>36</v>
          </cell>
          <cell r="H50">
            <v>33</v>
          </cell>
          <cell r="J50">
            <v>1.0184</v>
          </cell>
          <cell r="K50" t="str">
            <v>quaterly</v>
          </cell>
          <cell r="L50" t="str">
            <v>yes</v>
          </cell>
          <cell r="M50">
            <v>0.08</v>
          </cell>
          <cell r="N50">
            <v>3.85</v>
          </cell>
          <cell r="O50">
            <v>7.0000000000000007E-2</v>
          </cell>
          <cell r="P50" t="str">
            <v>yes</v>
          </cell>
          <cell r="Q50">
            <v>38013</v>
          </cell>
          <cell r="R50">
            <v>39840</v>
          </cell>
          <cell r="S50">
            <v>5</v>
          </cell>
          <cell r="T50" t="str">
            <v>5 years</v>
          </cell>
          <cell r="U50">
            <v>38070</v>
          </cell>
          <cell r="V50" t="str">
            <v>Deposit</v>
          </cell>
          <cell r="W50">
            <v>133000</v>
          </cell>
          <cell r="X50">
            <v>114396</v>
          </cell>
          <cell r="Y50">
            <v>121762</v>
          </cell>
          <cell r="Z50">
            <v>145346</v>
          </cell>
          <cell r="AA50">
            <v>166700</v>
          </cell>
          <cell r="AB50">
            <v>214145</v>
          </cell>
          <cell r="AC50">
            <v>213977</v>
          </cell>
          <cell r="AD50">
            <v>186681</v>
          </cell>
          <cell r="AE50">
            <v>138898</v>
          </cell>
          <cell r="AF50">
            <v>157959</v>
          </cell>
          <cell r="AG50">
            <v>139817</v>
          </cell>
          <cell r="AH50">
            <v>199674</v>
          </cell>
          <cell r="AK50">
            <v>481</v>
          </cell>
          <cell r="AL50">
            <v>56129</v>
          </cell>
          <cell r="AM50">
            <v>150184</v>
          </cell>
          <cell r="AN50">
            <v>266775</v>
          </cell>
          <cell r="AO50">
            <v>169078</v>
          </cell>
          <cell r="AP50">
            <v>207022</v>
          </cell>
          <cell r="AQ50">
            <v>141180</v>
          </cell>
          <cell r="AR50">
            <v>148032</v>
          </cell>
          <cell r="AS50">
            <v>169688</v>
          </cell>
          <cell r="AT50">
            <v>401136</v>
          </cell>
        </row>
        <row r="51">
          <cell r="A51" t="str">
            <v>P34a</v>
          </cell>
          <cell r="B51" t="str">
            <v>Ing. Michal Martinek - kkM</v>
          </cell>
          <cell r="C51" t="str">
            <v>D</v>
          </cell>
          <cell r="D51" t="e">
            <v>#REF!</v>
          </cell>
          <cell r="E51" t="str">
            <v>KKM</v>
          </cell>
          <cell r="F51" t="str">
            <v>leather fashion</v>
          </cell>
          <cell r="G51">
            <v>52</v>
          </cell>
          <cell r="H51">
            <v>30</v>
          </cell>
          <cell r="J51">
            <v>1.0184</v>
          </cell>
          <cell r="K51" t="str">
            <v>quaterly</v>
          </cell>
          <cell r="L51" t="str">
            <v>yes</v>
          </cell>
          <cell r="M51">
            <v>0.08</v>
          </cell>
          <cell r="N51">
            <v>3.85</v>
          </cell>
          <cell r="O51">
            <v>7.0000000000000007E-2</v>
          </cell>
          <cell r="P51" t="str">
            <v>yes</v>
          </cell>
          <cell r="Q51">
            <v>38012</v>
          </cell>
          <cell r="R51">
            <v>39839</v>
          </cell>
          <cell r="S51">
            <v>5</v>
          </cell>
          <cell r="T51" t="str">
            <v>5 years</v>
          </cell>
          <cell r="U51">
            <v>38070</v>
          </cell>
          <cell r="V51" t="str">
            <v>Deposit</v>
          </cell>
          <cell r="W51">
            <v>180000</v>
          </cell>
          <cell r="X51">
            <v>115658.3</v>
          </cell>
          <cell r="Y51">
            <v>100666.8</v>
          </cell>
          <cell r="Z51">
            <v>246302.4</v>
          </cell>
          <cell r="AA51">
            <v>248864.4</v>
          </cell>
          <cell r="AB51">
            <v>168014.25</v>
          </cell>
          <cell r="AC51">
            <v>103121.1</v>
          </cell>
          <cell r="AD51">
            <v>68072.399999999994</v>
          </cell>
          <cell r="AE51">
            <v>113229.9</v>
          </cell>
          <cell r="AF51">
            <v>203172.3</v>
          </cell>
          <cell r="AG51">
            <v>306439.2</v>
          </cell>
          <cell r="AH51">
            <v>218830</v>
          </cell>
          <cell r="AK51">
            <v>127413</v>
          </cell>
          <cell r="AL51">
            <v>380491.8</v>
          </cell>
          <cell r="AM51">
            <v>282147</v>
          </cell>
          <cell r="AN51">
            <v>59105.7</v>
          </cell>
          <cell r="AO51">
            <v>70300</v>
          </cell>
          <cell r="AP51">
            <v>60766.2</v>
          </cell>
          <cell r="AQ51">
            <v>178240.5</v>
          </cell>
          <cell r="AR51">
            <v>319583</v>
          </cell>
          <cell r="AS51">
            <v>223811.1</v>
          </cell>
          <cell r="AT51">
            <v>304065.09999999998</v>
          </cell>
        </row>
        <row r="52">
          <cell r="A52" t="str">
            <v>P35</v>
          </cell>
          <cell r="B52" t="str">
            <v>Ing. Václav Hanf - HALBOS</v>
          </cell>
          <cell r="C52" t="str">
            <v>B</v>
          </cell>
          <cell r="D52" t="e">
            <v>#REF!</v>
          </cell>
          <cell r="E52" t="str">
            <v>INDECO</v>
          </cell>
          <cell r="F52" t="str">
            <v>furniture</v>
          </cell>
          <cell r="G52">
            <v>33</v>
          </cell>
          <cell r="H52">
            <v>31</v>
          </cell>
          <cell r="J52">
            <v>1.0184</v>
          </cell>
          <cell r="K52" t="str">
            <v>quaterly</v>
          </cell>
          <cell r="L52" t="str">
            <v>yes</v>
          </cell>
          <cell r="M52">
            <v>0.08</v>
          </cell>
          <cell r="N52">
            <v>3.85</v>
          </cell>
          <cell r="O52">
            <v>7.0000000000000007E-2</v>
          </cell>
          <cell r="P52" t="str">
            <v>yes</v>
          </cell>
          <cell r="Q52">
            <v>38016</v>
          </cell>
          <cell r="R52">
            <v>39843</v>
          </cell>
          <cell r="S52">
            <v>5</v>
          </cell>
          <cell r="T52" t="str">
            <v>5 years</v>
          </cell>
          <cell r="U52">
            <v>38070</v>
          </cell>
          <cell r="V52" t="str">
            <v>Deposit</v>
          </cell>
          <cell r="W52">
            <v>117000</v>
          </cell>
          <cell r="X52">
            <v>44455</v>
          </cell>
          <cell r="Y52">
            <v>210835</v>
          </cell>
          <cell r="Z52">
            <v>175000</v>
          </cell>
          <cell r="AA52">
            <v>170000</v>
          </cell>
          <cell r="AB52">
            <v>81000</v>
          </cell>
          <cell r="AC52">
            <v>103000</v>
          </cell>
          <cell r="AD52">
            <v>173497</v>
          </cell>
          <cell r="AE52">
            <v>62800</v>
          </cell>
          <cell r="AF52">
            <v>39000</v>
          </cell>
          <cell r="AG52">
            <v>14000</v>
          </cell>
          <cell r="AH52">
            <v>99000</v>
          </cell>
          <cell r="AK52">
            <v>33085.699999999997</v>
          </cell>
          <cell r="AL52">
            <v>7955.2</v>
          </cell>
          <cell r="AM52">
            <v>102588.5</v>
          </cell>
          <cell r="AN52">
            <v>78747</v>
          </cell>
          <cell r="AO52">
            <v>70206</v>
          </cell>
          <cell r="AP52">
            <v>68878.899999999994</v>
          </cell>
          <cell r="AQ52">
            <v>25954.3</v>
          </cell>
          <cell r="AR52">
            <v>81000</v>
          </cell>
          <cell r="AS52">
            <v>91572</v>
          </cell>
          <cell r="AT52">
            <v>137900</v>
          </cell>
        </row>
        <row r="53">
          <cell r="A53" t="str">
            <v>P36</v>
          </cell>
          <cell r="B53" t="str">
            <v>KOUZLO DOMOVA, s.r.o.</v>
          </cell>
          <cell r="C53" t="str">
            <v>C</v>
          </cell>
          <cell r="D53" t="e">
            <v>#REF!</v>
          </cell>
          <cell r="E53" t="str">
            <v>Kouzlo domova</v>
          </cell>
          <cell r="F53" t="str">
            <v>decorative and gift items</v>
          </cell>
          <cell r="G53">
            <v>45</v>
          </cell>
          <cell r="H53">
            <v>32</v>
          </cell>
          <cell r="J53">
            <v>1.0184</v>
          </cell>
          <cell r="K53" t="str">
            <v>quaterly</v>
          </cell>
          <cell r="L53" t="str">
            <v>yes</v>
          </cell>
          <cell r="M53">
            <v>0.08</v>
          </cell>
          <cell r="N53">
            <v>3.85</v>
          </cell>
          <cell r="O53">
            <v>7.0000000000000007E-2</v>
          </cell>
          <cell r="P53" t="str">
            <v>yes</v>
          </cell>
          <cell r="Q53">
            <v>38012</v>
          </cell>
          <cell r="R53">
            <v>41665</v>
          </cell>
          <cell r="S53">
            <v>10</v>
          </cell>
          <cell r="T53" t="str">
            <v>5 years</v>
          </cell>
          <cell r="U53">
            <v>38070</v>
          </cell>
          <cell r="V53" t="str">
            <v>Deposit</v>
          </cell>
          <cell r="W53">
            <v>165000</v>
          </cell>
          <cell r="X53">
            <v>183981</v>
          </cell>
          <cell r="Y53">
            <v>179372</v>
          </cell>
          <cell r="Z53">
            <v>94240</v>
          </cell>
          <cell r="AA53">
            <v>84852</v>
          </cell>
          <cell r="AB53">
            <v>85324</v>
          </cell>
          <cell r="AC53">
            <v>95092</v>
          </cell>
          <cell r="AD53">
            <v>137720</v>
          </cell>
          <cell r="AE53">
            <v>123129</v>
          </cell>
          <cell r="AF53">
            <v>114075</v>
          </cell>
          <cell r="AG53">
            <v>115451</v>
          </cell>
          <cell r="AH53">
            <v>159570</v>
          </cell>
          <cell r="AK53">
            <v>32390</v>
          </cell>
          <cell r="AL53">
            <v>151665</v>
          </cell>
          <cell r="AM53">
            <v>125273</v>
          </cell>
          <cell r="AN53">
            <v>148312</v>
          </cell>
          <cell r="AO53">
            <v>148287</v>
          </cell>
          <cell r="AP53">
            <v>152087</v>
          </cell>
          <cell r="AQ53">
            <v>141564</v>
          </cell>
          <cell r="AR53">
            <v>147843</v>
          </cell>
          <cell r="AS53">
            <v>181542</v>
          </cell>
          <cell r="AT53">
            <v>389432</v>
          </cell>
        </row>
        <row r="54">
          <cell r="A54" t="str">
            <v>P36a</v>
          </cell>
          <cell r="B54" t="str">
            <v>KENVELO CZ Kids</v>
          </cell>
          <cell r="C54" t="str">
            <v>B</v>
          </cell>
          <cell r="D54" t="e">
            <v>#REF!</v>
          </cell>
          <cell r="E54" t="str">
            <v>KENVELO KIDS</v>
          </cell>
          <cell r="F54" t="str">
            <v>kid's fashion</v>
          </cell>
          <cell r="G54">
            <v>79.5</v>
          </cell>
          <cell r="H54">
            <v>24</v>
          </cell>
          <cell r="J54">
            <v>1</v>
          </cell>
          <cell r="K54" t="str">
            <v>monthly</v>
          </cell>
          <cell r="L54" t="str">
            <v>yes</v>
          </cell>
          <cell r="M54">
            <v>0.05</v>
          </cell>
          <cell r="N54">
            <v>3.85</v>
          </cell>
          <cell r="O54">
            <v>0.05</v>
          </cell>
          <cell r="P54" t="str">
            <v>yes</v>
          </cell>
          <cell r="Q54">
            <v>38015</v>
          </cell>
          <cell r="R54">
            <v>39842</v>
          </cell>
          <cell r="S54">
            <v>5</v>
          </cell>
          <cell r="T54" t="str">
            <v>4 * 5 years</v>
          </cell>
          <cell r="U54">
            <v>38070</v>
          </cell>
          <cell r="V54" t="str">
            <v>deposit,                                                 personal guarante, corporate guarantee</v>
          </cell>
          <cell r="W54">
            <v>368000</v>
          </cell>
          <cell r="X54">
            <v>229213.44</v>
          </cell>
          <cell r="Y54">
            <v>235177</v>
          </cell>
          <cell r="Z54">
            <v>122294.12</v>
          </cell>
          <cell r="AA54">
            <v>120557.17</v>
          </cell>
          <cell r="AB54">
            <v>192974.87</v>
          </cell>
          <cell r="AC54">
            <v>158708.46</v>
          </cell>
          <cell r="AD54">
            <v>261536.97</v>
          </cell>
          <cell r="AE54">
            <v>289416.8</v>
          </cell>
          <cell r="AF54">
            <v>153643.70000000001</v>
          </cell>
          <cell r="AG54">
            <v>197881.51</v>
          </cell>
          <cell r="AH54">
            <v>198751.25</v>
          </cell>
          <cell r="AK54">
            <v>43018.400000000001</v>
          </cell>
          <cell r="AL54">
            <v>108186.3</v>
          </cell>
          <cell r="AM54">
            <v>115075.89</v>
          </cell>
          <cell r="AN54">
            <v>107368.1</v>
          </cell>
          <cell r="AO54">
            <v>95945.2</v>
          </cell>
          <cell r="AP54">
            <v>183051.7</v>
          </cell>
          <cell r="AQ54">
            <v>82057.100000000006</v>
          </cell>
          <cell r="AR54">
            <v>83776.399999999994</v>
          </cell>
          <cell r="AS54">
            <v>211333.49</v>
          </cell>
          <cell r="AT54">
            <v>220224.9</v>
          </cell>
        </row>
        <row r="55">
          <cell r="A55" t="str">
            <v>P37</v>
          </cell>
          <cell r="B55" t="str">
            <v>pietro filipi store, s.r.o.</v>
          </cell>
          <cell r="C55" t="str">
            <v>B</v>
          </cell>
          <cell r="D55" t="e">
            <v>#REF!</v>
          </cell>
          <cell r="E55" t="str">
            <v>pietro filipi</v>
          </cell>
          <cell r="F55" t="str">
            <v>fashion</v>
          </cell>
          <cell r="G55">
            <v>201</v>
          </cell>
          <cell r="H55">
            <v>22</v>
          </cell>
          <cell r="J55">
            <v>1.0184</v>
          </cell>
          <cell r="K55" t="str">
            <v>quaterly</v>
          </cell>
          <cell r="L55" t="str">
            <v>yes</v>
          </cell>
          <cell r="M55">
            <v>7.0000000000000007E-2</v>
          </cell>
          <cell r="N55">
            <v>3.85</v>
          </cell>
          <cell r="O55">
            <v>7.0000000000000007E-2</v>
          </cell>
          <cell r="P55" t="str">
            <v>yes</v>
          </cell>
          <cell r="Q55">
            <v>38015</v>
          </cell>
          <cell r="R55">
            <v>41668</v>
          </cell>
          <cell r="S55">
            <v>10</v>
          </cell>
          <cell r="T55" t="str">
            <v>5 years</v>
          </cell>
          <cell r="U55">
            <v>38070</v>
          </cell>
          <cell r="V55" t="str">
            <v>Deposit</v>
          </cell>
          <cell r="W55">
            <v>522000</v>
          </cell>
          <cell r="X55">
            <v>411542.9</v>
          </cell>
          <cell r="Y55">
            <v>303898.32</v>
          </cell>
          <cell r="Z55">
            <v>409042.02</v>
          </cell>
          <cell r="AA55">
            <v>322380.67</v>
          </cell>
          <cell r="AB55">
            <v>343295.8</v>
          </cell>
          <cell r="AC55">
            <v>328147.48</v>
          </cell>
          <cell r="AD55">
            <v>371347.89</v>
          </cell>
          <cell r="AE55">
            <v>276878.99</v>
          </cell>
          <cell r="AF55">
            <v>459874.79</v>
          </cell>
          <cell r="AG55">
            <v>572607.56000000006</v>
          </cell>
          <cell r="AH55">
            <v>584442.02</v>
          </cell>
          <cell r="AK55">
            <v>179950</v>
          </cell>
          <cell r="AL55">
            <v>492887</v>
          </cell>
          <cell r="AM55">
            <v>466296</v>
          </cell>
          <cell r="AN55">
            <v>392670</v>
          </cell>
          <cell r="AO55">
            <v>440691</v>
          </cell>
          <cell r="AP55">
            <v>421317</v>
          </cell>
          <cell r="AQ55">
            <v>410687</v>
          </cell>
          <cell r="AR55">
            <v>431375</v>
          </cell>
          <cell r="AS55">
            <v>546949</v>
          </cell>
          <cell r="AT55">
            <v>651583</v>
          </cell>
        </row>
        <row r="56">
          <cell r="A56" t="str">
            <v>P38</v>
          </cell>
          <cell r="B56" t="str">
            <v>Vacant P38</v>
          </cell>
          <cell r="D56" t="e">
            <v>#REF!</v>
          </cell>
          <cell r="G56">
            <v>40</v>
          </cell>
          <cell r="H56">
            <v>28</v>
          </cell>
          <cell r="J56">
            <v>1.0184</v>
          </cell>
          <cell r="K56" t="str">
            <v>monthly</v>
          </cell>
          <cell r="L56" t="str">
            <v>yes</v>
          </cell>
          <cell r="M56">
            <v>0.08</v>
          </cell>
          <cell r="N56">
            <v>3.85</v>
          </cell>
          <cell r="O56">
            <v>7.0000000000000007E-2</v>
          </cell>
          <cell r="P56" t="str">
            <v>yes</v>
          </cell>
          <cell r="Q56">
            <v>38051</v>
          </cell>
          <cell r="R56">
            <v>41703</v>
          </cell>
          <cell r="S56">
            <v>10</v>
          </cell>
          <cell r="T56" t="str">
            <v>5 years</v>
          </cell>
          <cell r="U56">
            <v>38111</v>
          </cell>
          <cell r="V56" t="str">
            <v>Deposit</v>
          </cell>
          <cell r="W56">
            <v>129000</v>
          </cell>
          <cell r="X56">
            <v>94360</v>
          </cell>
          <cell r="Y56">
            <v>96397</v>
          </cell>
          <cell r="Z56">
            <v>97056</v>
          </cell>
          <cell r="AA56">
            <v>113410</v>
          </cell>
          <cell r="AM56">
            <v>48707</v>
          </cell>
          <cell r="AN56">
            <v>102862</v>
          </cell>
          <cell r="AO56">
            <v>84070</v>
          </cell>
          <cell r="AP56">
            <v>99145</v>
          </cell>
          <cell r="AQ56">
            <v>99780</v>
          </cell>
          <cell r="AR56">
            <v>110614</v>
          </cell>
          <cell r="AS56">
            <v>88929</v>
          </cell>
          <cell r="AT56">
            <v>125645</v>
          </cell>
        </row>
        <row r="57">
          <cell r="A57" t="str">
            <v>P39</v>
          </cell>
          <cell r="B57" t="str">
            <v>JEANS MACHINE, spol. s r.o.</v>
          </cell>
          <cell r="C57" t="str">
            <v>C</v>
          </cell>
          <cell r="D57" t="e">
            <v>#REF!</v>
          </cell>
          <cell r="E57" t="str">
            <v>Jeans Machine</v>
          </cell>
          <cell r="F57" t="str">
            <v>jeans fashion</v>
          </cell>
          <cell r="G57">
            <v>73.5</v>
          </cell>
          <cell r="H57">
            <v>26</v>
          </cell>
          <cell r="J57">
            <v>1.0184</v>
          </cell>
          <cell r="K57" t="str">
            <v>quaterly</v>
          </cell>
          <cell r="L57" t="str">
            <v>yes</v>
          </cell>
          <cell r="M57">
            <v>0.08</v>
          </cell>
          <cell r="N57">
            <v>3.85</v>
          </cell>
          <cell r="O57">
            <v>7.0000000000000007E-2</v>
          </cell>
          <cell r="P57" t="str">
            <v>yes</v>
          </cell>
          <cell r="Q57">
            <v>38013</v>
          </cell>
          <cell r="R57">
            <v>41666</v>
          </cell>
          <cell r="S57">
            <v>10</v>
          </cell>
          <cell r="T57" t="str">
            <v>5 years</v>
          </cell>
          <cell r="U57">
            <v>38070</v>
          </cell>
          <cell r="V57" t="str">
            <v>Deposit</v>
          </cell>
          <cell r="W57">
            <v>214000</v>
          </cell>
          <cell r="X57">
            <v>340834</v>
          </cell>
          <cell r="Y57">
            <v>301753</v>
          </cell>
          <cell r="Z57">
            <v>410418</v>
          </cell>
          <cell r="AA57">
            <v>473923</v>
          </cell>
          <cell r="AB57">
            <v>276850</v>
          </cell>
          <cell r="AC57">
            <v>241982</v>
          </cell>
          <cell r="AD57">
            <v>188058</v>
          </cell>
          <cell r="AE57">
            <v>310727</v>
          </cell>
          <cell r="AF57">
            <v>436257</v>
          </cell>
          <cell r="AG57">
            <v>469642</v>
          </cell>
          <cell r="AH57">
            <v>579385</v>
          </cell>
          <cell r="AK57">
            <v>144998</v>
          </cell>
          <cell r="AL57">
            <v>514418</v>
          </cell>
          <cell r="AM57">
            <v>395914</v>
          </cell>
          <cell r="AN57">
            <v>272792</v>
          </cell>
          <cell r="AO57">
            <v>200511</v>
          </cell>
          <cell r="AP57">
            <v>271706</v>
          </cell>
          <cell r="AQ57">
            <v>368521</v>
          </cell>
          <cell r="AR57">
            <v>424614</v>
          </cell>
          <cell r="AS57">
            <v>497300</v>
          </cell>
          <cell r="AT57">
            <v>567761</v>
          </cell>
        </row>
        <row r="58">
          <cell r="A58" t="str">
            <v>P39a</v>
          </cell>
          <cell r="B58" t="str">
            <v>AQUARIUS, s.r.o.</v>
          </cell>
          <cell r="C58" t="str">
            <v>C</v>
          </cell>
          <cell r="D58" t="e">
            <v>#REF!</v>
          </cell>
          <cell r="E58" t="str">
            <v>TOM TAILOR</v>
          </cell>
          <cell r="F58" t="str">
            <v>fashion</v>
          </cell>
          <cell r="G58">
            <v>153</v>
          </cell>
          <cell r="H58">
            <v>25.5</v>
          </cell>
          <cell r="J58">
            <v>1.0184</v>
          </cell>
          <cell r="K58" t="str">
            <v>quaterly</v>
          </cell>
          <cell r="L58" t="str">
            <v>yes</v>
          </cell>
          <cell r="M58">
            <v>0.08</v>
          </cell>
          <cell r="N58">
            <v>3.85</v>
          </cell>
          <cell r="O58">
            <v>7.0000000000000007E-2</v>
          </cell>
          <cell r="P58" t="str">
            <v>yes</v>
          </cell>
          <cell r="Q58">
            <v>38013</v>
          </cell>
          <cell r="R58">
            <v>41666</v>
          </cell>
          <cell r="S58">
            <v>10</v>
          </cell>
          <cell r="T58" t="str">
            <v>5 years</v>
          </cell>
          <cell r="U58">
            <v>38070</v>
          </cell>
          <cell r="V58" t="str">
            <v>Deposit</v>
          </cell>
          <cell r="W58">
            <v>456000</v>
          </cell>
          <cell r="X58">
            <v>91782</v>
          </cell>
          <cell r="Y58">
            <v>104095</v>
          </cell>
          <cell r="Z58">
            <v>199025</v>
          </cell>
          <cell r="AA58">
            <v>174639</v>
          </cell>
          <cell r="AB58">
            <v>148503</v>
          </cell>
          <cell r="AC58">
            <v>109974</v>
          </cell>
          <cell r="AD58">
            <v>119222</v>
          </cell>
          <cell r="AE58">
            <v>147903</v>
          </cell>
          <cell r="AF58">
            <v>201940</v>
          </cell>
          <cell r="AG58">
            <v>234424</v>
          </cell>
          <cell r="AH58">
            <v>84008</v>
          </cell>
          <cell r="AK58">
            <v>103531</v>
          </cell>
          <cell r="AL58">
            <v>364791</v>
          </cell>
          <cell r="AM58">
            <v>231692</v>
          </cell>
          <cell r="AN58">
            <v>170144</v>
          </cell>
          <cell r="AO58">
            <v>94687</v>
          </cell>
          <cell r="AP58">
            <v>126572</v>
          </cell>
          <cell r="AQ58">
            <v>159444</v>
          </cell>
          <cell r="AR58">
            <v>152176</v>
          </cell>
          <cell r="AS58">
            <v>112346</v>
          </cell>
          <cell r="AT58">
            <v>181798</v>
          </cell>
        </row>
        <row r="59">
          <cell r="A59" t="str">
            <v>P40</v>
          </cell>
          <cell r="B59" t="str">
            <v>Ing. Pavel Denk</v>
          </cell>
          <cell r="C59" t="str">
            <v>A</v>
          </cell>
          <cell r="D59" t="e">
            <v>#REF!</v>
          </cell>
          <cell r="E59" t="str">
            <v>Tulipán - umělecká řemesla</v>
          </cell>
          <cell r="F59" t="str">
            <v>decorative and gift items</v>
          </cell>
          <cell r="G59">
            <v>18.5</v>
          </cell>
          <cell r="H59">
            <v>35</v>
          </cell>
          <cell r="J59">
            <v>1.0184</v>
          </cell>
          <cell r="K59" t="str">
            <v>quaterly</v>
          </cell>
          <cell r="L59" t="str">
            <v>yes</v>
          </cell>
          <cell r="M59">
            <v>0.08</v>
          </cell>
          <cell r="N59">
            <v>3.85</v>
          </cell>
          <cell r="O59">
            <v>7.0000000000000007E-2</v>
          </cell>
          <cell r="P59" t="str">
            <v>yes</v>
          </cell>
          <cell r="Q59">
            <v>38012</v>
          </cell>
          <cell r="R59">
            <v>39839</v>
          </cell>
          <cell r="S59">
            <v>5</v>
          </cell>
          <cell r="T59" t="str">
            <v>5 years</v>
          </cell>
          <cell r="U59">
            <v>38070</v>
          </cell>
          <cell r="V59" t="str">
            <v>Deposit</v>
          </cell>
          <cell r="W59">
            <v>73000</v>
          </cell>
          <cell r="X59">
            <v>52611</v>
          </cell>
          <cell r="Y59">
            <v>44133</v>
          </cell>
          <cell r="Z59">
            <v>47108</v>
          </cell>
          <cell r="AA59">
            <v>40028</v>
          </cell>
          <cell r="AB59">
            <v>43490</v>
          </cell>
          <cell r="AC59">
            <v>43434</v>
          </cell>
          <cell r="AD59">
            <v>70064</v>
          </cell>
          <cell r="AE59">
            <v>72955</v>
          </cell>
          <cell r="AF59">
            <v>49771</v>
          </cell>
          <cell r="AG59">
            <v>49875</v>
          </cell>
          <cell r="AH59">
            <v>58238</v>
          </cell>
          <cell r="AK59">
            <v>28677</v>
          </cell>
          <cell r="AL59">
            <v>95227</v>
          </cell>
          <cell r="AM59">
            <v>67598</v>
          </cell>
          <cell r="AN59">
            <v>51996</v>
          </cell>
          <cell r="AO59">
            <v>82767</v>
          </cell>
          <cell r="AP59">
            <v>67790</v>
          </cell>
          <cell r="AQ59">
            <v>67376</v>
          </cell>
          <cell r="AR59">
            <v>76598</v>
          </cell>
          <cell r="AS59">
            <v>104935</v>
          </cell>
          <cell r="AT59">
            <v>323516</v>
          </cell>
        </row>
        <row r="60">
          <cell r="A60" t="str">
            <v>P40a</v>
          </cell>
          <cell r="B60" t="str">
            <v>FUROR - TRADE s.r.o.</v>
          </cell>
          <cell r="C60" t="str">
            <v>D</v>
          </cell>
          <cell r="D60" t="e">
            <v>#REF!</v>
          </cell>
          <cell r="E60" t="str">
            <v>Mirra Lux</v>
          </cell>
          <cell r="F60" t="str">
            <v>natural cosmetics</v>
          </cell>
          <cell r="G60">
            <v>21</v>
          </cell>
          <cell r="H60">
            <v>35</v>
          </cell>
          <cell r="J60">
            <v>1.0184</v>
          </cell>
          <cell r="K60" t="str">
            <v>quaterly</v>
          </cell>
          <cell r="L60" t="str">
            <v>yes</v>
          </cell>
          <cell r="M60">
            <v>0.08</v>
          </cell>
          <cell r="N60">
            <v>3.85</v>
          </cell>
          <cell r="O60">
            <v>7.0000000000000007E-2</v>
          </cell>
          <cell r="P60" t="str">
            <v>yes</v>
          </cell>
          <cell r="Q60">
            <v>38014</v>
          </cell>
          <cell r="R60">
            <v>39841</v>
          </cell>
          <cell r="S60">
            <v>5</v>
          </cell>
          <cell r="T60" t="str">
            <v>5 years</v>
          </cell>
          <cell r="U60">
            <v>38070</v>
          </cell>
          <cell r="V60" t="str">
            <v>Deposit</v>
          </cell>
          <cell r="W60">
            <v>83000</v>
          </cell>
          <cell r="X60">
            <v>19306</v>
          </cell>
          <cell r="Y60">
            <v>19632</v>
          </cell>
          <cell r="Z60">
            <v>17962</v>
          </cell>
          <cell r="AA60">
            <v>13772</v>
          </cell>
          <cell r="AB60">
            <v>16472</v>
          </cell>
          <cell r="AC60">
            <v>21861</v>
          </cell>
          <cell r="AD60">
            <v>14663</v>
          </cell>
          <cell r="AE60">
            <v>27177</v>
          </cell>
          <cell r="AF60">
            <v>15065</v>
          </cell>
          <cell r="AG60">
            <v>14287</v>
          </cell>
          <cell r="AH60">
            <v>15192</v>
          </cell>
          <cell r="AK60">
            <v>6451</v>
          </cell>
          <cell r="AL60">
            <v>16494</v>
          </cell>
          <cell r="AM60">
            <v>19196</v>
          </cell>
          <cell r="AN60">
            <v>11267</v>
          </cell>
          <cell r="AO60">
            <v>15266</v>
          </cell>
          <cell r="AP60">
            <v>18924</v>
          </cell>
          <cell r="AQ60">
            <v>9919</v>
          </cell>
          <cell r="AR60">
            <v>17813</v>
          </cell>
          <cell r="AS60">
            <v>13068</v>
          </cell>
          <cell r="AT60">
            <v>75828</v>
          </cell>
        </row>
        <row r="61">
          <cell r="A61" t="str">
            <v>P41</v>
          </cell>
          <cell r="B61" t="str">
            <v>MAHAKAM, s.r.o.</v>
          </cell>
          <cell r="C61" t="str">
            <v>B</v>
          </cell>
          <cell r="D61" t="e">
            <v>#REF!</v>
          </cell>
          <cell r="E61" t="str">
            <v>BATAVIA</v>
          </cell>
          <cell r="F61" t="str">
            <v>decorative and gift items</v>
          </cell>
          <cell r="G61">
            <v>28</v>
          </cell>
          <cell r="H61">
            <v>32</v>
          </cell>
          <cell r="J61">
            <v>1.0184</v>
          </cell>
          <cell r="K61" t="str">
            <v>quaterly</v>
          </cell>
          <cell r="L61" t="str">
            <v>yes</v>
          </cell>
          <cell r="M61">
            <v>0.08</v>
          </cell>
          <cell r="N61">
            <v>3.85</v>
          </cell>
          <cell r="O61">
            <v>7.0000000000000007E-2</v>
          </cell>
          <cell r="P61" t="str">
            <v>yes</v>
          </cell>
          <cell r="Q61">
            <v>38059</v>
          </cell>
          <cell r="R61">
            <v>39885</v>
          </cell>
          <cell r="S61">
            <v>5</v>
          </cell>
          <cell r="T61" t="str">
            <v>5 years</v>
          </cell>
          <cell r="U61">
            <v>38097</v>
          </cell>
          <cell r="V61" t="str">
            <v>Deposit</v>
          </cell>
          <cell r="W61">
            <v>102000</v>
          </cell>
          <cell r="X61">
            <v>50829</v>
          </cell>
          <cell r="Y61">
            <v>40486.5</v>
          </cell>
          <cell r="Z61">
            <v>36026.199999999997</v>
          </cell>
          <cell r="AA61">
            <v>40668.800000000003</v>
          </cell>
          <cell r="AB61">
            <v>40623.5</v>
          </cell>
          <cell r="AC61">
            <v>57197.5</v>
          </cell>
          <cell r="AD61">
            <v>98752</v>
          </cell>
          <cell r="AE61">
            <v>109495</v>
          </cell>
          <cell r="AF61">
            <v>89715.5</v>
          </cell>
          <cell r="AG61">
            <v>71866.7</v>
          </cell>
          <cell r="AH61">
            <v>88216.4</v>
          </cell>
          <cell r="AL61">
            <v>8794</v>
          </cell>
          <cell r="AM61">
            <v>24580</v>
          </cell>
          <cell r="AN61">
            <v>31136</v>
          </cell>
          <cell r="AO61">
            <v>40179</v>
          </cell>
          <cell r="AP61">
            <v>43137</v>
          </cell>
          <cell r="AQ61">
            <v>45297.2</v>
          </cell>
          <cell r="AR61">
            <v>32322</v>
          </cell>
          <cell r="AS61">
            <v>59957</v>
          </cell>
          <cell r="AT61">
            <v>166873.5</v>
          </cell>
        </row>
        <row r="62">
          <cell r="A62" t="str">
            <v>P41a</v>
          </cell>
          <cell r="B62" t="str">
            <v>Vacant P41a</v>
          </cell>
          <cell r="G62">
            <v>12</v>
          </cell>
          <cell r="H62">
            <v>37</v>
          </cell>
          <cell r="J62">
            <v>1.0184</v>
          </cell>
          <cell r="M62">
            <v>0.08</v>
          </cell>
          <cell r="N62">
            <v>3.85</v>
          </cell>
          <cell r="O62">
            <v>7.0000000000000007E-2</v>
          </cell>
        </row>
        <row r="63">
          <cell r="A63" t="str">
            <v>P42</v>
          </cell>
          <cell r="B63" t="str">
            <v>Simona Toušková / Ing. Rudolf Lazebník</v>
          </cell>
          <cell r="C63" t="str">
            <v>A</v>
          </cell>
          <cell r="D63" t="e">
            <v>#REF!</v>
          </cell>
          <cell r="E63" t="str">
            <v>TRIUMPH</v>
          </cell>
          <cell r="F63" t="str">
            <v>underwear</v>
          </cell>
          <cell r="G63">
            <v>61</v>
          </cell>
          <cell r="H63">
            <v>29</v>
          </cell>
          <cell r="J63">
            <v>1.0184</v>
          </cell>
          <cell r="K63" t="str">
            <v>quaterly</v>
          </cell>
          <cell r="L63" t="str">
            <v>yes</v>
          </cell>
          <cell r="M63">
            <v>0.08</v>
          </cell>
          <cell r="N63">
            <v>3.85</v>
          </cell>
          <cell r="O63">
            <v>7.0000000000000007E-2</v>
          </cell>
          <cell r="P63" t="str">
            <v>yes</v>
          </cell>
          <cell r="Q63">
            <v>38012</v>
          </cell>
          <cell r="R63">
            <v>39839</v>
          </cell>
          <cell r="S63">
            <v>5</v>
          </cell>
          <cell r="T63" t="str">
            <v>5 years</v>
          </cell>
          <cell r="U63">
            <v>38070</v>
          </cell>
          <cell r="V63" t="str">
            <v>Deposit</v>
          </cell>
          <cell r="W63">
            <v>206000</v>
          </cell>
          <cell r="X63">
            <v>201764</v>
          </cell>
          <cell r="Y63">
            <v>230808</v>
          </cell>
          <cell r="Z63">
            <v>181230</v>
          </cell>
          <cell r="AA63">
            <v>211410</v>
          </cell>
          <cell r="AB63">
            <v>407430</v>
          </cell>
          <cell r="AC63">
            <v>411265</v>
          </cell>
          <cell r="AD63">
            <v>335784</v>
          </cell>
          <cell r="AE63">
            <v>253002</v>
          </cell>
          <cell r="AF63">
            <v>210818</v>
          </cell>
          <cell r="AG63">
            <v>219471</v>
          </cell>
          <cell r="AH63">
            <v>344636</v>
          </cell>
          <cell r="AK63">
            <v>84473</v>
          </cell>
          <cell r="AL63">
            <v>369099</v>
          </cell>
          <cell r="AM63">
            <v>313704</v>
          </cell>
          <cell r="AN63">
            <v>352312</v>
          </cell>
          <cell r="AO63">
            <v>311751</v>
          </cell>
          <cell r="AP63">
            <v>232685</v>
          </cell>
          <cell r="AQ63">
            <v>120588</v>
          </cell>
          <cell r="AR63">
            <v>157647</v>
          </cell>
          <cell r="AS63">
            <v>210424</v>
          </cell>
          <cell r="AT63">
            <v>520702</v>
          </cell>
        </row>
        <row r="64">
          <cell r="A64" t="str">
            <v>P43</v>
          </cell>
          <cell r="B64" t="str">
            <v>Tchibo Praha, s.r.o.</v>
          </cell>
          <cell r="E64" t="str">
            <v>TCHIBO</v>
          </cell>
          <cell r="F64" t="str">
            <v>coffe, consumer´s goods</v>
          </cell>
          <cell r="G64">
            <v>154</v>
          </cell>
          <cell r="H64">
            <v>29.5</v>
          </cell>
          <cell r="J64">
            <v>1</v>
          </cell>
          <cell r="K64" t="str">
            <v>quaterly</v>
          </cell>
          <cell r="L64" t="str">
            <v>yes</v>
          </cell>
          <cell r="M64">
            <v>0.08</v>
          </cell>
          <cell r="N64">
            <v>3.85</v>
          </cell>
          <cell r="O64">
            <v>7.0000000000000007E-2</v>
          </cell>
          <cell r="P64" t="str">
            <v>yes</v>
          </cell>
          <cell r="Q64">
            <v>38547</v>
          </cell>
          <cell r="R64">
            <v>38547</v>
          </cell>
          <cell r="S64">
            <v>5</v>
          </cell>
          <cell r="T64" t="str">
            <v>5 years</v>
          </cell>
          <cell r="U64">
            <v>38589</v>
          </cell>
          <cell r="V64" t="str">
            <v>Bank guarantee</v>
          </cell>
          <cell r="W64">
            <v>617000</v>
          </cell>
          <cell r="AE64">
            <v>345526.49</v>
          </cell>
          <cell r="AF64">
            <v>846311.85</v>
          </cell>
          <cell r="AG64">
            <v>1022530.35</v>
          </cell>
          <cell r="AH64">
            <v>1441397.11</v>
          </cell>
        </row>
        <row r="65">
          <cell r="A65" t="str">
            <v>P43a</v>
          </cell>
          <cell r="B65" t="str">
            <v>Divoký býk spol. s r.o.</v>
          </cell>
          <cell r="E65" t="str">
            <v>Divoký býk</v>
          </cell>
          <cell r="F65" t="str">
            <v>leather goods, luggage</v>
          </cell>
          <cell r="G65">
            <v>37</v>
          </cell>
          <cell r="H65">
            <v>32</v>
          </cell>
          <cell r="J65">
            <v>1</v>
          </cell>
          <cell r="K65" t="str">
            <v>quaterly</v>
          </cell>
          <cell r="L65" t="str">
            <v>yes</v>
          </cell>
          <cell r="M65">
            <v>0.08</v>
          </cell>
          <cell r="N65">
            <v>3.85</v>
          </cell>
          <cell r="O65">
            <v>7.0000000000000007E-2</v>
          </cell>
          <cell r="P65" t="str">
            <v>yes</v>
          </cell>
          <cell r="V65" t="str">
            <v>Depozit</v>
          </cell>
          <cell r="W65">
            <v>135000</v>
          </cell>
          <cell r="AH65">
            <v>122341</v>
          </cell>
        </row>
        <row r="66">
          <cell r="A66" t="str">
            <v>P43b</v>
          </cell>
          <cell r="B66" t="str">
            <v>Vacant P43b</v>
          </cell>
          <cell r="G66">
            <v>27</v>
          </cell>
          <cell r="H66">
            <v>30</v>
          </cell>
          <cell r="J66">
            <v>1.0184</v>
          </cell>
          <cell r="M66">
            <v>0.08</v>
          </cell>
          <cell r="N66">
            <v>3.85</v>
          </cell>
          <cell r="O66">
            <v>7.0000000000000007E-2</v>
          </cell>
        </row>
        <row r="67">
          <cell r="A67" t="str">
            <v>P44</v>
          </cell>
          <cell r="B67" t="str">
            <v>KCS, s.r.o.</v>
          </cell>
          <cell r="C67" t="str">
            <v>A</v>
          </cell>
          <cell r="D67" t="e">
            <v>#REF!</v>
          </cell>
          <cell r="E67" t="str">
            <v>KCS</v>
          </cell>
          <cell r="F67" t="str">
            <v>shoes</v>
          </cell>
          <cell r="G67">
            <v>262.5</v>
          </cell>
          <cell r="H67">
            <v>20</v>
          </cell>
          <cell r="J67">
            <v>1.0184</v>
          </cell>
          <cell r="K67" t="str">
            <v>quaterly</v>
          </cell>
          <cell r="L67" t="str">
            <v>yes</v>
          </cell>
          <cell r="M67">
            <v>0.08</v>
          </cell>
          <cell r="N67">
            <v>3.85</v>
          </cell>
          <cell r="O67">
            <v>7.0000000000000007E-2</v>
          </cell>
          <cell r="P67" t="str">
            <v>yes</v>
          </cell>
          <cell r="Q67">
            <v>38013</v>
          </cell>
          <cell r="R67">
            <v>41666</v>
          </cell>
          <cell r="S67">
            <v>10</v>
          </cell>
          <cell r="T67" t="str">
            <v>5 years</v>
          </cell>
          <cell r="U67">
            <v>38070</v>
          </cell>
          <cell r="V67" t="str">
            <v>Bank guarantee</v>
          </cell>
          <cell r="W67">
            <v>629000</v>
          </cell>
          <cell r="X67">
            <v>369767.4</v>
          </cell>
          <cell r="Y67">
            <v>287906.3</v>
          </cell>
          <cell r="Z67">
            <v>387388.4</v>
          </cell>
          <cell r="AA67">
            <v>535444.6</v>
          </cell>
          <cell r="AB67">
            <v>669027.18999999994</v>
          </cell>
          <cell r="AC67">
            <v>464078.5</v>
          </cell>
          <cell r="AD67">
            <v>401587.6</v>
          </cell>
          <cell r="AE67">
            <v>501606.3</v>
          </cell>
          <cell r="AF67">
            <v>321277.90000000002</v>
          </cell>
          <cell r="AG67">
            <v>428337.75</v>
          </cell>
          <cell r="AH67">
            <v>761229.44</v>
          </cell>
          <cell r="AK67">
            <v>202556.1</v>
          </cell>
          <cell r="AL67">
            <v>603242.9</v>
          </cell>
          <cell r="AM67">
            <v>585120.5</v>
          </cell>
          <cell r="AN67">
            <v>560578.5</v>
          </cell>
          <cell r="AO67">
            <v>534677.30000000005</v>
          </cell>
          <cell r="AP67">
            <v>632874.19999999995</v>
          </cell>
          <cell r="AQ67">
            <v>443106.9</v>
          </cell>
          <cell r="AR67">
            <v>614163.80000000005</v>
          </cell>
          <cell r="AS67">
            <v>756322.79</v>
          </cell>
          <cell r="AT67">
            <v>703718.8</v>
          </cell>
        </row>
        <row r="68">
          <cell r="A68" t="str">
            <v>P45</v>
          </cell>
          <cell r="B68" t="str">
            <v>ORDICZECH, s.r.o.</v>
          </cell>
          <cell r="C68" t="str">
            <v>A</v>
          </cell>
          <cell r="D68" t="e">
            <v>#REF!</v>
          </cell>
          <cell r="E68" t="str">
            <v>ORSAY</v>
          </cell>
          <cell r="F68" t="str">
            <v>young fashion</v>
          </cell>
          <cell r="G68">
            <v>179</v>
          </cell>
          <cell r="H68">
            <v>21</v>
          </cell>
          <cell r="J68">
            <v>1.0172000000000001</v>
          </cell>
          <cell r="K68" t="str">
            <v>quaterly</v>
          </cell>
          <cell r="L68" t="str">
            <v>yes</v>
          </cell>
          <cell r="M68">
            <v>5.5E-2</v>
          </cell>
          <cell r="N68">
            <v>3.85</v>
          </cell>
          <cell r="O68">
            <v>7.0000000000000007E-2</v>
          </cell>
          <cell r="P68" t="str">
            <v>yes</v>
          </cell>
          <cell r="Q68">
            <v>38020</v>
          </cell>
          <cell r="R68">
            <v>39847</v>
          </cell>
          <cell r="S68">
            <v>5</v>
          </cell>
          <cell r="T68" t="str">
            <v>2 * 5 years</v>
          </cell>
          <cell r="U68">
            <v>38070</v>
          </cell>
          <cell r="V68" t="str">
            <v>Bank guarantee</v>
          </cell>
          <cell r="W68">
            <v>449000</v>
          </cell>
          <cell r="X68">
            <v>1280834.45</v>
          </cell>
          <cell r="Y68">
            <v>1091078.1399999999</v>
          </cell>
          <cell r="Z68">
            <v>1251256.31</v>
          </cell>
          <cell r="AA68">
            <v>1224365.54</v>
          </cell>
          <cell r="AB68">
            <v>1128303.3400000001</v>
          </cell>
          <cell r="AC68">
            <v>1169580.6599999999</v>
          </cell>
          <cell r="AD68">
            <v>1120247.06</v>
          </cell>
          <cell r="AE68">
            <v>1162137</v>
          </cell>
          <cell r="AF68">
            <v>1539718.49</v>
          </cell>
          <cell r="AG68">
            <v>1772582.32</v>
          </cell>
          <cell r="AH68">
            <v>1970575.64</v>
          </cell>
          <cell r="AK68">
            <v>405171.31</v>
          </cell>
          <cell r="AL68">
            <v>1551795.9</v>
          </cell>
          <cell r="AM68">
            <v>1243117.6299999999</v>
          </cell>
          <cell r="AN68">
            <v>1120740.3400000001</v>
          </cell>
          <cell r="AO68">
            <v>1180045.3899999999</v>
          </cell>
          <cell r="AP68">
            <v>1217056.27</v>
          </cell>
          <cell r="AQ68">
            <v>1135368.07</v>
          </cell>
          <cell r="AR68">
            <v>1504121.86</v>
          </cell>
          <cell r="AS68">
            <v>1613844.52</v>
          </cell>
          <cell r="AT68">
            <v>1923743.7</v>
          </cell>
        </row>
        <row r="69">
          <cell r="A69" t="str">
            <v>P46</v>
          </cell>
          <cell r="B69" t="str">
            <v>Bronislav Kujel</v>
          </cell>
          <cell r="C69" t="str">
            <v>B</v>
          </cell>
          <cell r="D69" t="e">
            <v>#REF!</v>
          </cell>
          <cell r="E69" t="str">
            <v>KASIMA</v>
          </cell>
          <cell r="F69" t="str">
            <v>perukes</v>
          </cell>
          <cell r="G69">
            <v>51.5</v>
          </cell>
          <cell r="H69">
            <v>31</v>
          </cell>
          <cell r="J69">
            <v>1.0184</v>
          </cell>
          <cell r="K69" t="str">
            <v>quaterly</v>
          </cell>
          <cell r="L69" t="str">
            <v>yes</v>
          </cell>
          <cell r="M69">
            <v>0.08</v>
          </cell>
          <cell r="N69">
            <v>3.85</v>
          </cell>
          <cell r="O69">
            <v>7.0000000000000007E-2</v>
          </cell>
          <cell r="P69" t="str">
            <v>yes</v>
          </cell>
          <cell r="Q69">
            <v>38013</v>
          </cell>
          <cell r="R69">
            <v>39840</v>
          </cell>
          <cell r="S69">
            <v>5</v>
          </cell>
          <cell r="T69" t="str">
            <v>5 years</v>
          </cell>
          <cell r="U69">
            <v>38070</v>
          </cell>
          <cell r="V69" t="str">
            <v>Deposit</v>
          </cell>
          <cell r="W69">
            <v>184000</v>
          </cell>
          <cell r="X69">
            <v>88288</v>
          </cell>
          <cell r="Y69">
            <v>69884</v>
          </cell>
          <cell r="Z69">
            <v>97600</v>
          </cell>
          <cell r="AA69">
            <v>94908</v>
          </cell>
          <cell r="AB69">
            <v>83645</v>
          </cell>
          <cell r="AC69">
            <v>81399</v>
          </cell>
          <cell r="AD69">
            <v>88450</v>
          </cell>
          <cell r="AE69">
            <v>67415</v>
          </cell>
          <cell r="AF69">
            <v>75047</v>
          </cell>
          <cell r="AG69">
            <v>58157</v>
          </cell>
          <cell r="AH69">
            <v>70661</v>
          </cell>
          <cell r="AK69">
            <v>40883</v>
          </cell>
          <cell r="AL69">
            <v>82881</v>
          </cell>
          <cell r="AM69">
            <v>73020</v>
          </cell>
          <cell r="AN69">
            <v>66246</v>
          </cell>
          <cell r="AO69">
            <v>77047</v>
          </cell>
          <cell r="AP69">
            <v>94994</v>
          </cell>
          <cell r="AQ69">
            <v>104141</v>
          </cell>
          <cell r="AR69">
            <v>110988</v>
          </cell>
          <cell r="AS69">
            <v>116506</v>
          </cell>
          <cell r="AT69">
            <v>181696</v>
          </cell>
        </row>
        <row r="70">
          <cell r="A70" t="str">
            <v>P47</v>
          </cell>
          <cell r="B70" t="str">
            <v>David Bukovský</v>
          </cell>
          <cell r="C70" t="str">
            <v>B</v>
          </cell>
          <cell r="D70" t="e">
            <v>#REF!</v>
          </cell>
          <cell r="E70" t="str">
            <v>BKS DECOR</v>
          </cell>
          <cell r="F70" t="str">
            <v>decorative and gift items</v>
          </cell>
          <cell r="G70">
            <v>16.5</v>
          </cell>
          <cell r="H70">
            <v>35</v>
          </cell>
          <cell r="J70">
            <v>1.0184</v>
          </cell>
          <cell r="K70" t="str">
            <v>quaterly</v>
          </cell>
          <cell r="L70" t="str">
            <v>yes</v>
          </cell>
          <cell r="M70">
            <v>0.08</v>
          </cell>
          <cell r="N70">
            <v>3.85</v>
          </cell>
          <cell r="O70">
            <v>7.0000000000000007E-2</v>
          </cell>
          <cell r="P70" t="str">
            <v>yes</v>
          </cell>
          <cell r="Q70">
            <v>38015</v>
          </cell>
          <cell r="R70">
            <v>39842</v>
          </cell>
          <cell r="S70">
            <v>5</v>
          </cell>
          <cell r="T70" t="str">
            <v>5 years</v>
          </cell>
          <cell r="U70">
            <v>38070</v>
          </cell>
          <cell r="V70" t="str">
            <v>Deposit</v>
          </cell>
          <cell r="W70">
            <v>69000</v>
          </cell>
          <cell r="X70">
            <v>37143</v>
          </cell>
          <cell r="Y70">
            <v>36827</v>
          </cell>
          <cell r="Z70">
            <v>41154</v>
          </cell>
          <cell r="AA70">
            <v>34210</v>
          </cell>
          <cell r="AB70">
            <v>36579</v>
          </cell>
          <cell r="AC70">
            <v>38211</v>
          </cell>
          <cell r="AD70">
            <v>46142</v>
          </cell>
          <cell r="AE70">
            <v>63692</v>
          </cell>
          <cell r="AF70">
            <v>57416</v>
          </cell>
          <cell r="AG70">
            <v>68554</v>
          </cell>
          <cell r="AH70">
            <v>102577</v>
          </cell>
          <cell r="AK70">
            <v>21576</v>
          </cell>
          <cell r="AL70">
            <v>55652</v>
          </cell>
          <cell r="AM70">
            <v>43550</v>
          </cell>
          <cell r="AN70">
            <v>35311</v>
          </cell>
          <cell r="AO70">
            <v>49895</v>
          </cell>
          <cell r="AP70">
            <v>63975</v>
          </cell>
          <cell r="AQ70">
            <v>67574</v>
          </cell>
          <cell r="AR70">
            <v>78129</v>
          </cell>
          <cell r="AS70">
            <v>96837</v>
          </cell>
          <cell r="AT70">
            <v>178569</v>
          </cell>
        </row>
        <row r="71">
          <cell r="A71" t="str">
            <v>P47a</v>
          </cell>
          <cell r="B71" t="str">
            <v xml:space="preserve">Petra Praumová </v>
          </cell>
          <cell r="C71" t="str">
            <v>B</v>
          </cell>
          <cell r="D71" t="e">
            <v>#REF!</v>
          </cell>
          <cell r="E71" t="str">
            <v>FOX SILVER 925</v>
          </cell>
          <cell r="F71" t="str">
            <v>silver</v>
          </cell>
          <cell r="G71">
            <v>14</v>
          </cell>
          <cell r="H71">
            <v>37</v>
          </cell>
          <cell r="J71">
            <v>1.0184</v>
          </cell>
          <cell r="K71" t="str">
            <v>quaterly</v>
          </cell>
          <cell r="L71" t="str">
            <v>yes</v>
          </cell>
          <cell r="M71">
            <v>0.08</v>
          </cell>
          <cell r="N71">
            <v>3.85</v>
          </cell>
          <cell r="O71">
            <v>7.0000000000000007E-2</v>
          </cell>
          <cell r="P71" t="str">
            <v>yes</v>
          </cell>
          <cell r="Q71">
            <v>38014</v>
          </cell>
          <cell r="R71">
            <v>39841</v>
          </cell>
          <cell r="S71">
            <v>5</v>
          </cell>
          <cell r="T71" t="str">
            <v>5 years</v>
          </cell>
          <cell r="U71">
            <v>38070</v>
          </cell>
          <cell r="V71" t="str">
            <v>Deposit</v>
          </cell>
          <cell r="W71">
            <v>60000</v>
          </cell>
          <cell r="X71">
            <v>99701.7</v>
          </cell>
          <cell r="Y71">
            <v>106802</v>
          </cell>
          <cell r="Z71">
            <v>105193</v>
          </cell>
          <cell r="AA71">
            <v>86353</v>
          </cell>
          <cell r="AB71">
            <v>84080</v>
          </cell>
          <cell r="AC71">
            <v>90015</v>
          </cell>
          <cell r="AD71">
            <v>128198</v>
          </cell>
          <cell r="AE71">
            <v>110163</v>
          </cell>
          <cell r="AF71">
            <v>87852</v>
          </cell>
          <cell r="AG71">
            <v>93477</v>
          </cell>
          <cell r="AH71">
            <v>136190</v>
          </cell>
          <cell r="AK71">
            <v>47110</v>
          </cell>
          <cell r="AL71">
            <v>170953</v>
          </cell>
          <cell r="AM71">
            <v>106673</v>
          </cell>
          <cell r="AN71">
            <v>114988</v>
          </cell>
          <cell r="AO71">
            <v>127671</v>
          </cell>
          <cell r="AP71">
            <v>138877</v>
          </cell>
          <cell r="AQ71">
            <v>102793</v>
          </cell>
          <cell r="AR71">
            <v>118684</v>
          </cell>
          <cell r="AS71">
            <v>158188</v>
          </cell>
          <cell r="AT71">
            <v>375084</v>
          </cell>
        </row>
        <row r="72">
          <cell r="A72" t="str">
            <v>P48</v>
          </cell>
          <cell r="B72" t="str">
            <v>L'OCCITANE Central Europe s.r.o.</v>
          </cell>
          <cell r="C72" t="str">
            <v>A</v>
          </cell>
          <cell r="D72" t="e">
            <v>#REF!</v>
          </cell>
          <cell r="E72" t="str">
            <v>L'occitane</v>
          </cell>
          <cell r="F72" t="str">
            <v>natural cosmetics</v>
          </cell>
          <cell r="G72">
            <v>32</v>
          </cell>
          <cell r="H72">
            <v>35</v>
          </cell>
          <cell r="J72">
            <v>1.0184</v>
          </cell>
          <cell r="K72" t="str">
            <v>quaterly</v>
          </cell>
          <cell r="L72" t="str">
            <v>yes</v>
          </cell>
          <cell r="M72">
            <v>7.0000000000000007E-2</v>
          </cell>
          <cell r="N72">
            <v>3.85</v>
          </cell>
          <cell r="O72">
            <v>7.0000000000000007E-2</v>
          </cell>
          <cell r="P72" t="str">
            <v>yes</v>
          </cell>
          <cell r="Q72">
            <v>38015</v>
          </cell>
          <cell r="R72">
            <v>41668</v>
          </cell>
          <cell r="S72">
            <v>10</v>
          </cell>
          <cell r="T72" t="str">
            <v>5 years</v>
          </cell>
          <cell r="U72">
            <v>38070</v>
          </cell>
          <cell r="V72" t="str">
            <v>Deposit</v>
          </cell>
          <cell r="W72">
            <v>130000</v>
          </cell>
          <cell r="X72">
            <v>133566</v>
          </cell>
          <cell r="Y72">
            <v>80729</v>
          </cell>
          <cell r="Z72">
            <v>111835</v>
          </cell>
          <cell r="AA72">
            <v>86209.8</v>
          </cell>
          <cell r="AB72">
            <v>115116</v>
          </cell>
          <cell r="AC72">
            <v>123936</v>
          </cell>
          <cell r="AD72">
            <v>136252</v>
          </cell>
          <cell r="AE72">
            <v>143944.5</v>
          </cell>
          <cell r="AF72">
            <v>158150</v>
          </cell>
          <cell r="AG72">
            <v>160697</v>
          </cell>
          <cell r="AH72">
            <v>222689</v>
          </cell>
          <cell r="AK72">
            <v>25168.5</v>
          </cell>
          <cell r="AL72">
            <v>128632.92</v>
          </cell>
          <cell r="AM72">
            <v>96639.76</v>
          </cell>
          <cell r="AN72">
            <v>99643.79</v>
          </cell>
          <cell r="AO72">
            <v>81553.06</v>
          </cell>
          <cell r="AP72">
            <v>78809.350000000006</v>
          </cell>
          <cell r="AQ72">
            <v>89461.42</v>
          </cell>
          <cell r="AR72">
            <v>138840.38</v>
          </cell>
          <cell r="AS72">
            <v>186772.55</v>
          </cell>
          <cell r="AT72">
            <v>558967.84</v>
          </cell>
        </row>
        <row r="73">
          <cell r="A73" t="str">
            <v>P49</v>
          </cell>
          <cell r="B73" t="str">
            <v>ARTTREND s.r.o.</v>
          </cell>
          <cell r="C73" t="str">
            <v>B</v>
          </cell>
          <cell r="D73" t="e">
            <v>#REF!</v>
          </cell>
          <cell r="E73" t="str">
            <v>Chocolate</v>
          </cell>
          <cell r="F73" t="str">
            <v>belgian chocolate</v>
          </cell>
          <cell r="G73">
            <v>17.5</v>
          </cell>
          <cell r="H73">
            <v>30.5</v>
          </cell>
          <cell r="J73">
            <v>1.0202</v>
          </cell>
          <cell r="K73" t="str">
            <v>quaterly</v>
          </cell>
          <cell r="L73" t="str">
            <v>yes</v>
          </cell>
          <cell r="M73">
            <v>0.06</v>
          </cell>
          <cell r="N73">
            <v>3.85</v>
          </cell>
          <cell r="O73">
            <v>7.0000000000000007E-2</v>
          </cell>
          <cell r="P73" t="str">
            <v>yes</v>
          </cell>
          <cell r="Q73">
            <v>38044</v>
          </cell>
          <cell r="R73">
            <v>39871</v>
          </cell>
          <cell r="S73">
            <v>5</v>
          </cell>
          <cell r="T73" t="str">
            <v>5 years</v>
          </cell>
          <cell r="U73">
            <v>38070</v>
          </cell>
          <cell r="V73" t="str">
            <v>Deposit</v>
          </cell>
          <cell r="W73">
            <v>63000</v>
          </cell>
          <cell r="X73">
            <v>139883.19</v>
          </cell>
          <cell r="Y73">
            <v>73366.81</v>
          </cell>
          <cell r="Z73">
            <v>158208.82999999999</v>
          </cell>
          <cell r="AA73">
            <v>79181.100000000006</v>
          </cell>
          <cell r="AB73">
            <v>110416.39</v>
          </cell>
          <cell r="AC73">
            <v>79213.86</v>
          </cell>
          <cell r="AD73">
            <v>91500.85</v>
          </cell>
          <cell r="AE73">
            <v>139597.04999999999</v>
          </cell>
          <cell r="AF73">
            <v>132140.75</v>
          </cell>
          <cell r="AG73">
            <v>151263.85999999999</v>
          </cell>
          <cell r="AH73">
            <v>144104.20000000001</v>
          </cell>
          <cell r="AK73">
            <v>55005.5</v>
          </cell>
          <cell r="AL73">
            <v>165081.5</v>
          </cell>
          <cell r="AM73">
            <v>123615.5</v>
          </cell>
          <cell r="AN73">
            <v>99457.5</v>
          </cell>
          <cell r="AO73">
            <v>118284</v>
          </cell>
          <cell r="AP73">
            <v>106794</v>
          </cell>
          <cell r="AQ73">
            <v>81094.539999999994</v>
          </cell>
          <cell r="AR73">
            <v>140365.12</v>
          </cell>
          <cell r="AS73">
            <v>88792.02</v>
          </cell>
          <cell r="AT73">
            <v>163569.32999999999</v>
          </cell>
        </row>
        <row r="74">
          <cell r="A74" t="str">
            <v>P49a</v>
          </cell>
          <cell r="B74" t="str">
            <v>Comtessa, spol. s r.o.</v>
          </cell>
          <cell r="C74" t="str">
            <v>B</v>
          </cell>
          <cell r="D74" t="e">
            <v>#REF!</v>
          </cell>
          <cell r="E74" t="str">
            <v>Comtessa</v>
          </cell>
          <cell r="F74" t="str">
            <v>fashion</v>
          </cell>
          <cell r="G74">
            <v>31.5</v>
          </cell>
          <cell r="H74">
            <v>35</v>
          </cell>
          <cell r="J74">
            <v>1.0184</v>
          </cell>
          <cell r="K74" t="str">
            <v>quaterly</v>
          </cell>
          <cell r="L74" t="str">
            <v>yes</v>
          </cell>
          <cell r="M74">
            <v>0.08</v>
          </cell>
          <cell r="N74">
            <v>3.85</v>
          </cell>
          <cell r="O74">
            <v>7.0000000000000007E-2</v>
          </cell>
          <cell r="P74" t="str">
            <v>yes</v>
          </cell>
          <cell r="Q74">
            <v>38013</v>
          </cell>
          <cell r="R74">
            <v>39840</v>
          </cell>
          <cell r="S74">
            <v>5</v>
          </cell>
          <cell r="T74" t="str">
            <v>5 years</v>
          </cell>
          <cell r="U74">
            <v>38070</v>
          </cell>
          <cell r="V74" t="str">
            <v>Deposit</v>
          </cell>
          <cell r="W74">
            <v>124000</v>
          </cell>
          <cell r="X74">
            <v>266876</v>
          </cell>
          <cell r="Y74">
            <v>207745</v>
          </cell>
          <cell r="Z74">
            <v>271526</v>
          </cell>
          <cell r="AA74">
            <v>219334</v>
          </cell>
          <cell r="AB74">
            <v>329896</v>
          </cell>
          <cell r="AC74">
            <v>259262</v>
          </cell>
          <cell r="AD74">
            <v>282803</v>
          </cell>
          <cell r="AE74">
            <v>251407</v>
          </cell>
          <cell r="AF74">
            <v>263135</v>
          </cell>
          <cell r="AG74">
            <v>299081</v>
          </cell>
          <cell r="AH74">
            <v>354635</v>
          </cell>
          <cell r="AK74">
            <v>147927</v>
          </cell>
          <cell r="AL74">
            <v>366282</v>
          </cell>
          <cell r="AM74">
            <v>260204</v>
          </cell>
          <cell r="AN74">
            <v>241817</v>
          </cell>
          <cell r="AO74">
            <v>159380</v>
          </cell>
          <cell r="AP74">
            <v>156975</v>
          </cell>
          <cell r="AQ74">
            <v>190628</v>
          </cell>
          <cell r="AR74">
            <v>223220</v>
          </cell>
          <cell r="AS74">
            <v>275309</v>
          </cell>
          <cell r="AT74">
            <v>282430</v>
          </cell>
        </row>
        <row r="75">
          <cell r="A75" t="str">
            <v>P50</v>
          </cell>
          <cell r="B75" t="str">
            <v>AMJ shop spol. s r.o.</v>
          </cell>
          <cell r="C75" t="str">
            <v>B</v>
          </cell>
          <cell r="D75" t="e">
            <v>#REF!</v>
          </cell>
          <cell r="E75" t="str">
            <v>KOŠILE …</v>
          </cell>
          <cell r="F75" t="str">
            <v>shirts</v>
          </cell>
          <cell r="G75">
            <v>27.5</v>
          </cell>
          <cell r="H75">
            <v>33.5</v>
          </cell>
          <cell r="J75">
            <v>1.0184</v>
          </cell>
          <cell r="K75" t="str">
            <v>quaterly</v>
          </cell>
          <cell r="L75" t="str">
            <v>yes</v>
          </cell>
          <cell r="M75">
            <v>0.08</v>
          </cell>
          <cell r="N75">
            <v>3.85</v>
          </cell>
          <cell r="O75">
            <v>7.0000000000000007E-2</v>
          </cell>
          <cell r="P75" t="str">
            <v>yes</v>
          </cell>
          <cell r="Q75">
            <v>38015</v>
          </cell>
          <cell r="R75">
            <v>39842</v>
          </cell>
          <cell r="S75">
            <v>5</v>
          </cell>
          <cell r="T75" t="str">
            <v>5 years</v>
          </cell>
          <cell r="U75">
            <v>38070</v>
          </cell>
          <cell r="V75" t="str">
            <v>Deposit</v>
          </cell>
          <cell r="W75">
            <v>104000</v>
          </cell>
          <cell r="X75">
            <v>94995.6</v>
          </cell>
          <cell r="Y75">
            <v>77630.3</v>
          </cell>
          <cell r="Z75">
            <v>113781.6</v>
          </cell>
          <cell r="AA75">
            <v>127515</v>
          </cell>
          <cell r="AB75">
            <v>120361</v>
          </cell>
          <cell r="AC75">
            <v>138016</v>
          </cell>
          <cell r="AD75">
            <v>101378</v>
          </cell>
          <cell r="AE75">
            <v>111332</v>
          </cell>
          <cell r="AF75">
            <v>161092</v>
          </cell>
          <cell r="AG75">
            <v>183878</v>
          </cell>
          <cell r="AH75">
            <v>315680</v>
          </cell>
          <cell r="AK75">
            <v>31541</v>
          </cell>
          <cell r="AL75">
            <v>129500</v>
          </cell>
          <cell r="AM75">
            <v>134999.9</v>
          </cell>
          <cell r="AN75">
            <v>134915.9</v>
          </cell>
          <cell r="AO75">
            <v>104172.2</v>
          </cell>
          <cell r="AP75">
            <v>115474.5</v>
          </cell>
          <cell r="AQ75">
            <v>125714.1</v>
          </cell>
          <cell r="AR75">
            <v>116294.1</v>
          </cell>
          <cell r="AS75">
            <v>171953.6</v>
          </cell>
          <cell r="AT75">
            <v>286088</v>
          </cell>
        </row>
        <row r="76">
          <cell r="A76" t="str">
            <v>P53</v>
          </cell>
          <cell r="B76" t="str">
            <v>s.Oliver CZ, s.r.o. (26,50/20/26,5)</v>
          </cell>
          <cell r="C76" t="str">
            <v>A</v>
          </cell>
          <cell r="D76" t="e">
            <v>#REF!</v>
          </cell>
          <cell r="E76" t="str">
            <v>s.Oliver CZ</v>
          </cell>
          <cell r="F76" t="str">
            <v>fashion</v>
          </cell>
          <cell r="G76">
            <v>122</v>
          </cell>
          <cell r="H76">
            <v>20</v>
          </cell>
          <cell r="J76">
            <v>1</v>
          </cell>
          <cell r="K76" t="str">
            <v>quaterly</v>
          </cell>
          <cell r="L76" t="str">
            <v>yes</v>
          </cell>
          <cell r="M76">
            <v>0.08</v>
          </cell>
          <cell r="N76">
            <v>3.85</v>
          </cell>
          <cell r="O76">
            <v>7.0000000000000007E-2</v>
          </cell>
          <cell r="P76" t="str">
            <v>yes</v>
          </cell>
          <cell r="Q76">
            <v>38015</v>
          </cell>
          <cell r="R76">
            <v>38015</v>
          </cell>
          <cell r="S76">
            <v>10</v>
          </cell>
          <cell r="T76" t="str">
            <v>5 years</v>
          </cell>
          <cell r="U76">
            <v>38070</v>
          </cell>
          <cell r="V76" t="str">
            <v>Deposit</v>
          </cell>
          <cell r="W76">
            <v>381000</v>
          </cell>
          <cell r="X76">
            <v>625700</v>
          </cell>
          <cell r="Y76">
            <v>189711</v>
          </cell>
          <cell r="Z76">
            <v>316810</v>
          </cell>
          <cell r="AA76">
            <v>431445</v>
          </cell>
          <cell r="AB76">
            <v>442239</v>
          </cell>
          <cell r="AC76">
            <v>450680</v>
          </cell>
          <cell r="AD76">
            <v>510451</v>
          </cell>
          <cell r="AE76">
            <v>537765</v>
          </cell>
          <cell r="AF76">
            <v>533723</v>
          </cell>
          <cell r="AG76">
            <v>605600</v>
          </cell>
          <cell r="AH76">
            <v>631600</v>
          </cell>
        </row>
        <row r="77">
          <cell r="A77" t="str">
            <v>P54</v>
          </cell>
          <cell r="B77" t="str">
            <v>PRALINKA, s.r.o.</v>
          </cell>
          <cell r="C77" t="str">
            <v>A</v>
          </cell>
          <cell r="D77" t="e">
            <v>#REF!</v>
          </cell>
          <cell r="E77" t="str">
            <v>"Bez stresu"</v>
          </cell>
          <cell r="F77" t="str">
            <v>cafe</v>
          </cell>
          <cell r="G77">
            <v>91</v>
          </cell>
          <cell r="H77">
            <v>23</v>
          </cell>
          <cell r="J77">
            <v>1.0184</v>
          </cell>
          <cell r="K77" t="str">
            <v>quaterly</v>
          </cell>
          <cell r="L77" t="str">
            <v>yes</v>
          </cell>
          <cell r="M77">
            <v>0.08</v>
          </cell>
          <cell r="N77">
            <v>3.5</v>
          </cell>
          <cell r="O77">
            <v>7.0000000000000007E-2</v>
          </cell>
          <cell r="P77" t="str">
            <v>yes</v>
          </cell>
          <cell r="Q77">
            <v>38545</v>
          </cell>
          <cell r="R77">
            <v>38545</v>
          </cell>
          <cell r="S77">
            <v>5</v>
          </cell>
          <cell r="T77" t="str">
            <v>5 years</v>
          </cell>
          <cell r="V77" t="str">
            <v>Deposit</v>
          </cell>
          <cell r="W77">
            <v>296000</v>
          </cell>
          <cell r="AF77">
            <v>69310.89</v>
          </cell>
          <cell r="AG77">
            <v>135316.01</v>
          </cell>
          <cell r="AH77">
            <v>196552.07</v>
          </cell>
        </row>
        <row r="78">
          <cell r="A78" t="str">
            <v>P56</v>
          </cell>
          <cell r="B78" t="str">
            <v>dm - drogerie markt s.r.o.</v>
          </cell>
          <cell r="C78" t="str">
            <v>A</v>
          </cell>
          <cell r="D78" t="e">
            <v>#REF!</v>
          </cell>
          <cell r="E78" t="str">
            <v>dm</v>
          </cell>
          <cell r="F78" t="str">
            <v>drogery</v>
          </cell>
          <cell r="G78">
            <v>305.5</v>
          </cell>
          <cell r="H78">
            <v>16</v>
          </cell>
          <cell r="J78">
            <v>1.0184</v>
          </cell>
          <cell r="K78" t="str">
            <v>quaterly</v>
          </cell>
          <cell r="L78" t="str">
            <v>yes</v>
          </cell>
          <cell r="M78">
            <v>0.06</v>
          </cell>
          <cell r="N78">
            <v>3.85</v>
          </cell>
          <cell r="O78">
            <v>7.0000000000000007E-2</v>
          </cell>
          <cell r="P78" t="str">
            <v>yes</v>
          </cell>
          <cell r="Q78">
            <v>38015</v>
          </cell>
          <cell r="R78">
            <v>39842</v>
          </cell>
          <cell r="S78">
            <v>5</v>
          </cell>
          <cell r="T78" t="str">
            <v>5 years</v>
          </cell>
          <cell r="U78">
            <v>38070</v>
          </cell>
          <cell r="V78" t="str">
            <v>Bank guarantee</v>
          </cell>
          <cell r="W78">
            <v>611000</v>
          </cell>
          <cell r="X78">
            <v>764026.49</v>
          </cell>
          <cell r="Y78">
            <v>721573.92</v>
          </cell>
          <cell r="Z78">
            <v>885269.54</v>
          </cell>
          <cell r="AA78">
            <v>895280.64000000001</v>
          </cell>
          <cell r="AB78">
            <v>886632.73</v>
          </cell>
          <cell r="AC78">
            <v>1109326.3799999999</v>
          </cell>
          <cell r="AD78">
            <v>1082082.05</v>
          </cell>
          <cell r="AE78">
            <v>1171649.51</v>
          </cell>
          <cell r="AF78">
            <v>1044815.85</v>
          </cell>
          <cell r="AG78">
            <v>1134821.6599999999</v>
          </cell>
          <cell r="AH78">
            <v>1391930.23</v>
          </cell>
          <cell r="AK78">
            <v>320392.90999999997</v>
          </cell>
          <cell r="AL78">
            <v>798192.41</v>
          </cell>
          <cell r="AM78">
            <v>732838.28</v>
          </cell>
          <cell r="AN78">
            <v>918916.8</v>
          </cell>
          <cell r="AO78">
            <v>743965.33</v>
          </cell>
          <cell r="AP78">
            <v>823363.33</v>
          </cell>
          <cell r="AQ78">
            <v>756696.09</v>
          </cell>
          <cell r="AR78">
            <v>733038.24</v>
          </cell>
          <cell r="AS78">
            <v>789075.96</v>
          </cell>
          <cell r="AT78">
            <v>1639600.09</v>
          </cell>
        </row>
        <row r="79">
          <cell r="A79" t="str">
            <v>P57</v>
          </cell>
          <cell r="B79" t="str">
            <v>CCC Boty Czech</v>
          </cell>
          <cell r="C79" t="str">
            <v>C</v>
          </cell>
          <cell r="D79" t="e">
            <v>#REF!</v>
          </cell>
          <cell r="E79" t="str">
            <v>CCC</v>
          </cell>
          <cell r="F79" t="str">
            <v>shoes</v>
          </cell>
          <cell r="G79">
            <v>340.5</v>
          </cell>
          <cell r="H79">
            <v>14</v>
          </cell>
          <cell r="J79">
            <v>1</v>
          </cell>
          <cell r="K79" t="str">
            <v>quaterly</v>
          </cell>
          <cell r="L79" t="str">
            <v>yes</v>
          </cell>
          <cell r="M79">
            <v>0.08</v>
          </cell>
          <cell r="N79">
            <v>3.85</v>
          </cell>
          <cell r="O79">
            <v>7.0000000000000007E-2</v>
          </cell>
          <cell r="P79" t="str">
            <v>yes</v>
          </cell>
          <cell r="Q79">
            <v>38576</v>
          </cell>
          <cell r="R79">
            <v>40402</v>
          </cell>
          <cell r="S79">
            <v>5</v>
          </cell>
          <cell r="T79" t="str">
            <v>5 years</v>
          </cell>
          <cell r="U79">
            <v>38183</v>
          </cell>
          <cell r="V79" t="str">
            <v>Deposit</v>
          </cell>
          <cell r="W79">
            <v>570000</v>
          </cell>
          <cell r="AG79">
            <v>858822.4</v>
          </cell>
          <cell r="AH79">
            <v>1257133.6000000001</v>
          </cell>
        </row>
        <row r="80">
          <cell r="A80" t="str">
            <v>P57a</v>
          </cell>
          <cell r="B80" t="str">
            <v>KANZELSBERGER a.s.</v>
          </cell>
          <cell r="C80" t="str">
            <v>A</v>
          </cell>
          <cell r="D80" t="e">
            <v>#REF!</v>
          </cell>
          <cell r="E80" t="str">
            <v>Knihkupectví Kanzelsberger</v>
          </cell>
          <cell r="F80" t="str">
            <v>books</v>
          </cell>
          <cell r="G80">
            <v>322.5</v>
          </cell>
          <cell r="H80">
            <v>12.5</v>
          </cell>
          <cell r="J80">
            <v>1.0202</v>
          </cell>
          <cell r="K80" t="str">
            <v>quaterly</v>
          </cell>
          <cell r="L80" t="str">
            <v>yes</v>
          </cell>
          <cell r="M80">
            <v>0.08</v>
          </cell>
          <cell r="N80">
            <v>3.85</v>
          </cell>
          <cell r="O80">
            <v>7.0000000000000007E-2</v>
          </cell>
          <cell r="P80" t="str">
            <v>yes</v>
          </cell>
          <cell r="Q80">
            <v>38040</v>
          </cell>
          <cell r="R80">
            <v>41693</v>
          </cell>
          <cell r="S80">
            <v>10</v>
          </cell>
          <cell r="T80" t="str">
            <v>5 years</v>
          </cell>
          <cell r="U80">
            <v>38108</v>
          </cell>
          <cell r="V80" t="str">
            <v>Bank guarantee</v>
          </cell>
          <cell r="W80">
            <v>523000</v>
          </cell>
          <cell r="X80">
            <v>384225.5</v>
          </cell>
          <cell r="Y80">
            <v>398042.36</v>
          </cell>
          <cell r="Z80">
            <v>501996.22</v>
          </cell>
          <cell r="AA80">
            <v>397238.1</v>
          </cell>
          <cell r="AB80">
            <v>408194.01</v>
          </cell>
          <cell r="AC80">
            <v>420920.06</v>
          </cell>
          <cell r="AD80">
            <v>540566</v>
          </cell>
          <cell r="AE80">
            <v>542329.64</v>
          </cell>
          <cell r="AF80">
            <v>538228.87</v>
          </cell>
          <cell r="AG80">
            <v>634637.30000000005</v>
          </cell>
          <cell r="AH80">
            <v>1205064.72</v>
          </cell>
          <cell r="AO80">
            <v>137183.37</v>
          </cell>
          <cell r="AP80">
            <v>407388.5</v>
          </cell>
          <cell r="AQ80">
            <v>400542.38</v>
          </cell>
          <cell r="AR80">
            <v>481632</v>
          </cell>
          <cell r="AS80">
            <v>928644.88</v>
          </cell>
          <cell r="AT80">
            <v>2228618.0099999998</v>
          </cell>
        </row>
        <row r="81">
          <cell r="A81" t="str">
            <v>P58</v>
          </cell>
          <cell r="B81" t="str">
            <v>Oděvní podnik, a.s.</v>
          </cell>
          <cell r="C81" t="str">
            <v>A</v>
          </cell>
          <cell r="D81" t="e">
            <v>#REF!</v>
          </cell>
          <cell r="E81" t="str">
            <v>OP PROSTĚJOV PRO FASHION</v>
          </cell>
          <cell r="F81" t="str">
            <v>fashion</v>
          </cell>
          <cell r="G81">
            <v>301</v>
          </cell>
          <cell r="H81">
            <v>16</v>
          </cell>
          <cell r="J81">
            <v>1.0184</v>
          </cell>
          <cell r="K81" t="str">
            <v>quaterly</v>
          </cell>
          <cell r="L81" t="str">
            <v>yes</v>
          </cell>
          <cell r="M81">
            <v>0.06</v>
          </cell>
          <cell r="N81">
            <v>3.85</v>
          </cell>
          <cell r="O81">
            <v>0.05</v>
          </cell>
          <cell r="P81" t="str">
            <v>yes</v>
          </cell>
          <cell r="Q81">
            <v>38014</v>
          </cell>
          <cell r="R81">
            <v>41667</v>
          </cell>
          <cell r="S81">
            <v>10</v>
          </cell>
          <cell r="T81" t="str">
            <v>5 years</v>
          </cell>
          <cell r="U81">
            <v>38070</v>
          </cell>
          <cell r="V81" t="str">
            <v>Bank guarantee</v>
          </cell>
          <cell r="W81">
            <v>593000</v>
          </cell>
          <cell r="X81">
            <v>979920</v>
          </cell>
          <cell r="Y81">
            <v>618690</v>
          </cell>
          <cell r="Z81">
            <v>840745</v>
          </cell>
          <cell r="AA81">
            <v>879930</v>
          </cell>
          <cell r="AB81">
            <v>782998</v>
          </cell>
          <cell r="AC81">
            <v>687310</v>
          </cell>
          <cell r="AD81">
            <v>602946</v>
          </cell>
          <cell r="AE81">
            <v>674220</v>
          </cell>
          <cell r="AF81">
            <v>837900</v>
          </cell>
          <cell r="AG81">
            <v>916978</v>
          </cell>
          <cell r="AH81">
            <v>1263330</v>
          </cell>
          <cell r="AK81">
            <v>226570</v>
          </cell>
          <cell r="AL81">
            <v>820200</v>
          </cell>
          <cell r="AM81">
            <v>755490</v>
          </cell>
          <cell r="AN81">
            <v>625720</v>
          </cell>
          <cell r="AO81">
            <v>480640</v>
          </cell>
          <cell r="AP81">
            <v>491820</v>
          </cell>
          <cell r="AQ81">
            <v>760280</v>
          </cell>
          <cell r="AR81">
            <v>818710</v>
          </cell>
          <cell r="AS81">
            <v>1287900</v>
          </cell>
          <cell r="AT81">
            <v>1092650</v>
          </cell>
        </row>
        <row r="82">
          <cell r="A82" t="str">
            <v>P59</v>
          </cell>
          <cell r="B82" t="str">
            <v>KENVELO CZ, spol.s r.o.</v>
          </cell>
          <cell r="C82" t="str">
            <v>B</v>
          </cell>
          <cell r="D82" t="e">
            <v>#REF!</v>
          </cell>
          <cell r="E82" t="str">
            <v>KENVELO</v>
          </cell>
          <cell r="F82" t="str">
            <v>young fashion</v>
          </cell>
          <cell r="G82">
            <v>423.5</v>
          </cell>
          <cell r="H82">
            <v>14</v>
          </cell>
          <cell r="J82">
            <v>1</v>
          </cell>
          <cell r="K82" t="str">
            <v>monthly</v>
          </cell>
          <cell r="L82" t="str">
            <v>yes</v>
          </cell>
          <cell r="M82">
            <v>0.05</v>
          </cell>
          <cell r="N82">
            <v>3.85</v>
          </cell>
          <cell r="O82">
            <v>0.05</v>
          </cell>
          <cell r="P82" t="str">
            <v>yes</v>
          </cell>
          <cell r="Q82">
            <v>38015</v>
          </cell>
          <cell r="R82">
            <v>39842</v>
          </cell>
          <cell r="S82">
            <v>5</v>
          </cell>
          <cell r="T82" t="str">
            <v>4 * 5 years</v>
          </cell>
          <cell r="U82">
            <v>38070</v>
          </cell>
          <cell r="V82" t="str">
            <v>deposit,                                                 personal guarante, corporate guarantee</v>
          </cell>
          <cell r="W82">
            <v>1213000</v>
          </cell>
          <cell r="X82">
            <v>875622.71</v>
          </cell>
          <cell r="Y82">
            <v>619865.9</v>
          </cell>
          <cell r="Z82">
            <v>686940.34</v>
          </cell>
          <cell r="AA82">
            <v>781405.87</v>
          </cell>
          <cell r="AB82">
            <v>1204986.1000000001</v>
          </cell>
          <cell r="AC82">
            <v>905448.5</v>
          </cell>
          <cell r="AD82">
            <v>957768.91</v>
          </cell>
          <cell r="AE82">
            <v>1175341.1000000001</v>
          </cell>
          <cell r="AF82">
            <v>931036.13</v>
          </cell>
          <cell r="AG82">
            <v>1030314.29</v>
          </cell>
          <cell r="AH82">
            <v>1505139.2</v>
          </cell>
          <cell r="AK82">
            <v>148820.79999999999</v>
          </cell>
          <cell r="AL82">
            <v>519657.7</v>
          </cell>
          <cell r="AM82">
            <v>576345.55000000005</v>
          </cell>
          <cell r="AN82">
            <v>542002</v>
          </cell>
          <cell r="AO82">
            <v>880580.7</v>
          </cell>
          <cell r="AP82">
            <v>1016830.5</v>
          </cell>
          <cell r="AQ82">
            <v>732485.9</v>
          </cell>
          <cell r="AR82">
            <v>791608.2</v>
          </cell>
          <cell r="AS82">
            <v>1562161.26</v>
          </cell>
          <cell r="AT82">
            <v>1796160.77</v>
          </cell>
        </row>
        <row r="83">
          <cell r="A83" t="str">
            <v>P60</v>
          </cell>
          <cell r="B83" t="str">
            <v>HUMANIC CZ spol. s r.o.</v>
          </cell>
          <cell r="C83" t="str">
            <v>A</v>
          </cell>
          <cell r="D83" t="e">
            <v>#REF!</v>
          </cell>
          <cell r="E83" t="str">
            <v>HUMANIC</v>
          </cell>
          <cell r="F83" t="str">
            <v>shoes</v>
          </cell>
          <cell r="G83">
            <v>525</v>
          </cell>
          <cell r="H83">
            <v>13</v>
          </cell>
          <cell r="J83">
            <v>1.0184</v>
          </cell>
          <cell r="K83" t="str">
            <v>quaterly</v>
          </cell>
          <cell r="L83" t="str">
            <v>yes</v>
          </cell>
          <cell r="M83">
            <v>0.08</v>
          </cell>
          <cell r="N83">
            <v>3.85</v>
          </cell>
          <cell r="O83">
            <v>7.0000000000000007E-2</v>
          </cell>
          <cell r="P83" t="str">
            <v>yes</v>
          </cell>
          <cell r="Q83">
            <v>38015</v>
          </cell>
          <cell r="R83">
            <v>41668</v>
          </cell>
          <cell r="S83">
            <v>10</v>
          </cell>
          <cell r="T83" t="str">
            <v>5 years</v>
          </cell>
          <cell r="U83">
            <v>38070</v>
          </cell>
          <cell r="V83" t="str">
            <v>Bank guarantee</v>
          </cell>
          <cell r="W83">
            <v>877000</v>
          </cell>
          <cell r="X83">
            <v>889918.91</v>
          </cell>
          <cell r="Y83">
            <v>683818.91</v>
          </cell>
          <cell r="Z83">
            <v>1558994.53</v>
          </cell>
          <cell r="AA83">
            <v>1867934.05</v>
          </cell>
          <cell r="AB83">
            <v>1761209.69</v>
          </cell>
          <cell r="AC83">
            <v>1380932.78</v>
          </cell>
          <cell r="AD83">
            <v>1297365.53</v>
          </cell>
          <cell r="AE83">
            <v>1430801.26</v>
          </cell>
          <cell r="AF83">
            <v>1544885.3</v>
          </cell>
          <cell r="AG83">
            <v>2191523.12</v>
          </cell>
          <cell r="AH83">
            <v>2455575.64</v>
          </cell>
          <cell r="AK83">
            <v>899202.44</v>
          </cell>
          <cell r="AL83">
            <v>2427392.1800000002</v>
          </cell>
          <cell r="AM83">
            <v>1715190.36</v>
          </cell>
          <cell r="AN83">
            <v>1373266.78</v>
          </cell>
          <cell r="AO83">
            <v>1214195.3700000001</v>
          </cell>
          <cell r="AP83">
            <v>1251248.33</v>
          </cell>
          <cell r="AQ83">
            <v>1551627.76</v>
          </cell>
          <cell r="AR83">
            <v>1846922.7</v>
          </cell>
          <cell r="AS83">
            <v>1960087.42</v>
          </cell>
          <cell r="AT83">
            <v>1412755.05</v>
          </cell>
        </row>
        <row r="84">
          <cell r="A84" t="str">
            <v>P61</v>
          </cell>
          <cell r="B84" t="str">
            <v>NEW YORKER, s.r.o.   (14*2/first Q)</v>
          </cell>
          <cell r="C84" t="str">
            <v>A</v>
          </cell>
          <cell r="D84" t="e">
            <v>#REF!</v>
          </cell>
          <cell r="E84" t="str">
            <v>NEW YORKER</v>
          </cell>
          <cell r="F84" t="str">
            <v>young fashion</v>
          </cell>
          <cell r="G84">
            <v>574</v>
          </cell>
          <cell r="H84">
            <v>14</v>
          </cell>
          <cell r="J84">
            <v>1</v>
          </cell>
          <cell r="K84" t="str">
            <v>quaterly</v>
          </cell>
          <cell r="L84" t="str">
            <v>yes</v>
          </cell>
          <cell r="M84">
            <v>7.4999999999999997E-2</v>
          </cell>
          <cell r="N84">
            <v>3.85</v>
          </cell>
          <cell r="O84">
            <v>7.0000000000000007E-2</v>
          </cell>
          <cell r="P84" t="str">
            <v>yes</v>
          </cell>
          <cell r="Q84">
            <v>38015</v>
          </cell>
          <cell r="R84">
            <v>39842</v>
          </cell>
          <cell r="S84">
            <v>5</v>
          </cell>
          <cell r="T84" t="str">
            <v>2 * 5 years</v>
          </cell>
          <cell r="U84">
            <v>38070</v>
          </cell>
          <cell r="V84" t="str">
            <v>Bank guarantee</v>
          </cell>
          <cell r="W84">
            <v>1051000</v>
          </cell>
          <cell r="X84">
            <v>2190897.4500000002</v>
          </cell>
          <cell r="Y84">
            <v>2089901.69</v>
          </cell>
          <cell r="Z84">
            <v>2624123.54</v>
          </cell>
          <cell r="AA84">
            <v>2642979.0099999998</v>
          </cell>
          <cell r="AB84">
            <v>2849221.44</v>
          </cell>
          <cell r="AC84">
            <v>3344627.33</v>
          </cell>
          <cell r="AD84">
            <v>3176739.88</v>
          </cell>
          <cell r="AE84">
            <v>3319357.16</v>
          </cell>
          <cell r="AF84">
            <v>2830967.26</v>
          </cell>
          <cell r="AG84">
            <v>3399047.53</v>
          </cell>
          <cell r="AH84">
            <v>3786700.39</v>
          </cell>
          <cell r="AK84">
            <v>1084726.52</v>
          </cell>
          <cell r="AL84">
            <v>2813457.8</v>
          </cell>
          <cell r="AM84">
            <v>2682916.77</v>
          </cell>
          <cell r="AN84">
            <v>2804970.6</v>
          </cell>
          <cell r="AO84">
            <v>2702174.78</v>
          </cell>
          <cell r="AP84">
            <v>2860554.64</v>
          </cell>
          <cell r="AQ84">
            <v>2489980.2400000002</v>
          </cell>
          <cell r="AR84">
            <v>2563273.96</v>
          </cell>
          <cell r="AS84">
            <v>2434121.44</v>
          </cell>
          <cell r="AT84">
            <v>4136603.4</v>
          </cell>
        </row>
        <row r="85">
          <cell r="A85" t="str">
            <v>P62</v>
          </cell>
          <cell r="B85" t="str">
            <v>Sephora s.r.o. (23/24)</v>
          </cell>
          <cell r="C85" t="str">
            <v>A</v>
          </cell>
          <cell r="D85" t="e">
            <v>#REF!</v>
          </cell>
          <cell r="E85" t="str">
            <v>SEPHORA</v>
          </cell>
          <cell r="F85" t="str">
            <v>parfumery</v>
          </cell>
          <cell r="G85">
            <v>216.5</v>
          </cell>
          <cell r="H85">
            <v>24</v>
          </cell>
          <cell r="J85">
            <v>1</v>
          </cell>
          <cell r="K85" t="str">
            <v>quaterly</v>
          </cell>
          <cell r="L85" t="str">
            <v>yes</v>
          </cell>
          <cell r="M85">
            <v>0.06</v>
          </cell>
          <cell r="N85">
            <v>3.85</v>
          </cell>
          <cell r="O85">
            <v>7.0000000000000007E-2</v>
          </cell>
          <cell r="P85" t="str">
            <v>yes</v>
          </cell>
          <cell r="Q85">
            <v>38033</v>
          </cell>
          <cell r="R85">
            <v>39896</v>
          </cell>
          <cell r="S85">
            <v>5</v>
          </cell>
          <cell r="T85" t="str">
            <v>5 years</v>
          </cell>
          <cell r="U85">
            <v>38070</v>
          </cell>
          <cell r="V85" t="str">
            <v>Deposit</v>
          </cell>
          <cell r="W85">
            <v>586000</v>
          </cell>
          <cell r="X85">
            <v>788780.14</v>
          </cell>
          <cell r="Y85">
            <v>1074902.3600000001</v>
          </cell>
          <cell r="Z85">
            <v>1037548.65</v>
          </cell>
          <cell r="AA85">
            <v>1180820.1000000001</v>
          </cell>
          <cell r="AB85">
            <v>1409915.25</v>
          </cell>
          <cell r="AC85">
            <v>1162171.02</v>
          </cell>
          <cell r="AD85">
            <v>1235872.04</v>
          </cell>
          <cell r="AE85">
            <v>1169374.77</v>
          </cell>
          <cell r="AF85">
            <v>1287451.1499999999</v>
          </cell>
          <cell r="AG85">
            <v>1485176.61</v>
          </cell>
          <cell r="AH85">
            <v>1980992.77</v>
          </cell>
          <cell r="AK85">
            <v>355179.57</v>
          </cell>
          <cell r="AL85">
            <v>1042415.51</v>
          </cell>
          <cell r="AM85">
            <v>1120712.8500000001</v>
          </cell>
          <cell r="AN85">
            <v>1391308.83</v>
          </cell>
          <cell r="AO85">
            <v>1020620.02</v>
          </cell>
          <cell r="AP85">
            <v>1018437.83</v>
          </cell>
          <cell r="AQ85">
            <v>980177.46</v>
          </cell>
          <cell r="AR85">
            <v>1216544.1499999999</v>
          </cell>
          <cell r="AS85">
            <v>2192493.9700000002</v>
          </cell>
          <cell r="AT85">
            <v>4803244.5199999996</v>
          </cell>
        </row>
        <row r="86">
          <cell r="A86" t="str">
            <v>P63</v>
          </cell>
          <cell r="B86" t="str">
            <v>Simona Zemanová s.r.o.</v>
          </cell>
          <cell r="C86" t="str">
            <v>A</v>
          </cell>
          <cell r="D86" t="e">
            <v>#REF!</v>
          </cell>
          <cell r="E86" t="str">
            <v>BENETTON</v>
          </cell>
          <cell r="F86" t="str">
            <v>fashion</v>
          </cell>
          <cell r="G86">
            <v>173</v>
          </cell>
          <cell r="H86">
            <v>22.5</v>
          </cell>
          <cell r="J86">
            <v>1.0184</v>
          </cell>
          <cell r="K86" t="str">
            <v>quaterly</v>
          </cell>
          <cell r="L86" t="str">
            <v>yes</v>
          </cell>
          <cell r="M86">
            <v>0.08</v>
          </cell>
          <cell r="N86">
            <v>3.85</v>
          </cell>
          <cell r="O86">
            <v>7.0000000000000007E-2</v>
          </cell>
          <cell r="P86" t="str">
            <v>yes</v>
          </cell>
          <cell r="Q86">
            <v>38014</v>
          </cell>
          <cell r="R86">
            <v>41667</v>
          </cell>
          <cell r="S86">
            <v>10</v>
          </cell>
          <cell r="T86" t="str">
            <v>5 years</v>
          </cell>
          <cell r="U86">
            <v>38070</v>
          </cell>
          <cell r="V86" t="str">
            <v>Deposit</v>
          </cell>
          <cell r="W86">
            <v>457000</v>
          </cell>
          <cell r="X86">
            <v>722776</v>
          </cell>
          <cell r="Y86">
            <v>524546</v>
          </cell>
          <cell r="Z86">
            <v>359680</v>
          </cell>
          <cell r="AA86">
            <v>392713</v>
          </cell>
          <cell r="AB86">
            <v>382139.5</v>
          </cell>
          <cell r="AC86">
            <v>340608</v>
          </cell>
          <cell r="AD86">
            <v>589659</v>
          </cell>
          <cell r="AE86">
            <v>510332</v>
          </cell>
          <cell r="AF86">
            <v>462018</v>
          </cell>
          <cell r="AG86">
            <v>519497</v>
          </cell>
          <cell r="AH86">
            <v>623051</v>
          </cell>
          <cell r="AK86">
            <v>219103.9</v>
          </cell>
          <cell r="AL86">
            <v>508908.4</v>
          </cell>
          <cell r="AM86">
            <v>425095.7</v>
          </cell>
          <cell r="AN86">
            <v>320969</v>
          </cell>
          <cell r="AO86">
            <v>687964.9</v>
          </cell>
          <cell r="AP86">
            <v>495838.8</v>
          </cell>
          <cell r="AQ86">
            <v>588604.9</v>
          </cell>
          <cell r="AR86">
            <v>675213.6</v>
          </cell>
          <cell r="AS86">
            <v>553702.19999999995</v>
          </cell>
          <cell r="AT86">
            <v>652598.9</v>
          </cell>
        </row>
        <row r="87">
          <cell r="A87" t="str">
            <v>P64</v>
          </cell>
          <cell r="B87" t="str">
            <v>LPP Retail Czech Republic, s.r.o.</v>
          </cell>
          <cell r="C87" t="str">
            <v>A</v>
          </cell>
          <cell r="D87" t="e">
            <v>#REF!</v>
          </cell>
          <cell r="E87" t="str">
            <v>RESERVED</v>
          </cell>
          <cell r="F87" t="str">
            <v>fashion</v>
          </cell>
          <cell r="G87">
            <v>400.5</v>
          </cell>
          <cell r="H87">
            <v>14.5</v>
          </cell>
          <cell r="J87">
            <v>1.0202</v>
          </cell>
          <cell r="K87" t="str">
            <v>quaterly</v>
          </cell>
          <cell r="L87" t="str">
            <v>yes</v>
          </cell>
          <cell r="M87">
            <v>7.0000000000000007E-2</v>
          </cell>
          <cell r="N87">
            <v>3.85</v>
          </cell>
          <cell r="O87">
            <v>7.0000000000000007E-2</v>
          </cell>
          <cell r="P87" t="str">
            <v>yes</v>
          </cell>
          <cell r="Q87">
            <v>38019</v>
          </cell>
          <cell r="R87">
            <v>39846</v>
          </cell>
          <cell r="S87">
            <v>5</v>
          </cell>
          <cell r="T87" t="str">
            <v>2 * 5 years</v>
          </cell>
          <cell r="U87">
            <v>38070</v>
          </cell>
          <cell r="V87" t="str">
            <v>Bank guarantee</v>
          </cell>
          <cell r="W87">
            <v>731000</v>
          </cell>
          <cell r="X87">
            <v>483585</v>
          </cell>
          <cell r="Y87">
            <v>482620</v>
          </cell>
          <cell r="Z87">
            <v>870497</v>
          </cell>
          <cell r="AA87">
            <v>937155</v>
          </cell>
          <cell r="AB87">
            <v>738724</v>
          </cell>
          <cell r="AC87">
            <v>862445</v>
          </cell>
          <cell r="AD87">
            <v>1016366.73</v>
          </cell>
          <cell r="AE87">
            <v>746767</v>
          </cell>
          <cell r="AF87">
            <v>662474</v>
          </cell>
          <cell r="AG87">
            <v>882355.63</v>
          </cell>
          <cell r="AH87">
            <v>967630.25</v>
          </cell>
          <cell r="AK87">
            <v>445102</v>
          </cell>
          <cell r="AL87">
            <v>974289</v>
          </cell>
          <cell r="AM87">
            <v>604718</v>
          </cell>
          <cell r="AN87">
            <v>425473</v>
          </cell>
          <cell r="AO87">
            <v>579558</v>
          </cell>
          <cell r="AP87">
            <v>576437</v>
          </cell>
          <cell r="AQ87">
            <v>674944</v>
          </cell>
          <cell r="AR87">
            <v>1038922</v>
          </cell>
          <cell r="AS87">
            <v>994908</v>
          </cell>
          <cell r="AT87">
            <v>1221004</v>
          </cell>
        </row>
        <row r="88">
          <cell r="A88" t="str">
            <v>P65</v>
          </cell>
          <cell r="B88" t="str">
            <v>Boardriders Club s.r.o. (24/24/24,50)</v>
          </cell>
          <cell r="C88" t="str">
            <v>A</v>
          </cell>
          <cell r="D88" t="e">
            <v>#REF!</v>
          </cell>
          <cell r="E88" t="str">
            <v>Quicksilver</v>
          </cell>
          <cell r="F88" t="str">
            <v>sport fashion</v>
          </cell>
          <cell r="G88">
            <v>178</v>
          </cell>
          <cell r="H88">
            <v>24</v>
          </cell>
          <cell r="J88">
            <v>1</v>
          </cell>
          <cell r="K88" t="str">
            <v>monthly</v>
          </cell>
          <cell r="L88" t="str">
            <v>yes</v>
          </cell>
          <cell r="M88">
            <v>0.08</v>
          </cell>
          <cell r="N88">
            <v>3.85</v>
          </cell>
          <cell r="O88">
            <v>7.0000000000000007E-2</v>
          </cell>
          <cell r="P88" t="str">
            <v>yes</v>
          </cell>
          <cell r="Q88">
            <v>38028</v>
          </cell>
          <cell r="R88">
            <v>41681</v>
          </cell>
          <cell r="S88">
            <v>10</v>
          </cell>
          <cell r="T88" t="str">
            <v>5 years</v>
          </cell>
          <cell r="U88">
            <v>38070</v>
          </cell>
          <cell r="V88" t="str">
            <v>Deposit</v>
          </cell>
          <cell r="W88">
            <v>499000</v>
          </cell>
          <cell r="X88">
            <v>657218</v>
          </cell>
          <cell r="Y88">
            <v>551719</v>
          </cell>
          <cell r="Z88">
            <v>545623</v>
          </cell>
          <cell r="AA88">
            <v>760545</v>
          </cell>
          <cell r="AB88">
            <v>734656</v>
          </cell>
          <cell r="AC88">
            <v>758675</v>
          </cell>
          <cell r="AD88">
            <v>850422</v>
          </cell>
          <cell r="AE88">
            <v>1362494</v>
          </cell>
          <cell r="AF88">
            <v>743929</v>
          </cell>
          <cell r="AG88">
            <v>1075669</v>
          </cell>
          <cell r="AH88">
            <v>1139794</v>
          </cell>
          <cell r="AK88">
            <v>226258</v>
          </cell>
          <cell r="AL88">
            <v>591545</v>
          </cell>
          <cell r="AM88">
            <v>489378</v>
          </cell>
          <cell r="AN88">
            <v>373243</v>
          </cell>
          <cell r="AO88">
            <v>653291</v>
          </cell>
          <cell r="AP88">
            <v>816250</v>
          </cell>
          <cell r="AQ88">
            <v>523851</v>
          </cell>
          <cell r="AR88">
            <v>644706</v>
          </cell>
          <cell r="AS88">
            <v>759114</v>
          </cell>
          <cell r="AT88">
            <v>1145798</v>
          </cell>
        </row>
        <row r="89">
          <cell r="A89" t="str">
            <v>P66</v>
          </cell>
          <cell r="B89" t="str">
            <v>H &amp; M Hennes &amp; Mauritz CZ, s.r.o.</v>
          </cell>
          <cell r="C89" t="str">
            <v>A</v>
          </cell>
          <cell r="D89" t="e">
            <v>#REF!</v>
          </cell>
          <cell r="E89" t="str">
            <v>Hennes &amp; Mauritz</v>
          </cell>
          <cell r="F89" t="str">
            <v>fashion</v>
          </cell>
          <cell r="G89">
            <v>1421</v>
          </cell>
          <cell r="H89">
            <v>11</v>
          </cell>
          <cell r="J89">
            <v>1.0138</v>
          </cell>
          <cell r="K89" t="str">
            <v>quaterly</v>
          </cell>
          <cell r="L89" t="str">
            <v>yes</v>
          </cell>
          <cell r="M89">
            <v>0.06</v>
          </cell>
          <cell r="N89">
            <v>3.85</v>
          </cell>
          <cell r="O89">
            <v>0</v>
          </cell>
          <cell r="P89" t="str">
            <v>yes</v>
          </cell>
          <cell r="Q89">
            <v>38058</v>
          </cell>
          <cell r="R89">
            <v>41710</v>
          </cell>
          <cell r="S89">
            <v>10</v>
          </cell>
          <cell r="T89" t="str">
            <v>2 * 5 years</v>
          </cell>
          <cell r="U89">
            <v>38219</v>
          </cell>
          <cell r="V89" t="str">
            <v>Guarantee Declaration</v>
          </cell>
          <cell r="X89">
            <v>2810030.35</v>
          </cell>
          <cell r="Y89">
            <v>2065007.87</v>
          </cell>
          <cell r="Z89">
            <v>3032205.16</v>
          </cell>
          <cell r="AA89">
            <v>3161592.79</v>
          </cell>
          <cell r="AB89">
            <v>2927118.93</v>
          </cell>
          <cell r="AC89">
            <v>2358181</v>
          </cell>
          <cell r="AD89">
            <v>2465563.16</v>
          </cell>
          <cell r="AE89">
            <v>3246629.23</v>
          </cell>
          <cell r="AF89">
            <v>3207137.71</v>
          </cell>
          <cell r="AG89">
            <v>3224472.91</v>
          </cell>
          <cell r="AH89">
            <v>3072576.63</v>
          </cell>
          <cell r="AP89">
            <v>2900327.19</v>
          </cell>
          <cell r="AQ89">
            <v>4560852.09</v>
          </cell>
          <cell r="AR89">
            <v>4146785.1</v>
          </cell>
          <cell r="AS89">
            <v>3546737.93</v>
          </cell>
          <cell r="AT89">
            <v>3969156.68</v>
          </cell>
        </row>
        <row r="90">
          <cell r="A90" t="str">
            <v>P67</v>
          </cell>
          <cell r="B90" t="str">
            <v>BAŤA, akciová společnost</v>
          </cell>
          <cell r="C90" t="str">
            <v>A</v>
          </cell>
          <cell r="D90" t="e">
            <v>#REF!</v>
          </cell>
          <cell r="E90" t="str">
            <v>BAŤA</v>
          </cell>
          <cell r="F90" t="str">
            <v>shoes</v>
          </cell>
          <cell r="G90">
            <v>486.5</v>
          </cell>
          <cell r="H90">
            <v>10</v>
          </cell>
          <cell r="J90">
            <v>1.0202</v>
          </cell>
          <cell r="K90" t="str">
            <v>quaterly</v>
          </cell>
          <cell r="L90" t="str">
            <v>yes</v>
          </cell>
          <cell r="M90">
            <v>5.5E-2</v>
          </cell>
          <cell r="N90">
            <v>3.85</v>
          </cell>
          <cell r="O90">
            <v>0</v>
          </cell>
          <cell r="P90" t="str">
            <v>yes</v>
          </cell>
          <cell r="Q90">
            <v>38022</v>
          </cell>
          <cell r="R90">
            <v>39849</v>
          </cell>
          <cell r="S90">
            <v>5</v>
          </cell>
          <cell r="T90" t="str">
            <v>5 years</v>
          </cell>
          <cell r="U90">
            <v>38070</v>
          </cell>
          <cell r="V90" t="str">
            <v>Bank guarantee</v>
          </cell>
          <cell r="W90">
            <v>636000</v>
          </cell>
          <cell r="X90">
            <v>1126422.3700000001</v>
          </cell>
          <cell r="Y90">
            <v>1167989.4099999999</v>
          </cell>
          <cell r="Z90">
            <v>1454758.53</v>
          </cell>
          <cell r="AA90">
            <v>2202097.25</v>
          </cell>
          <cell r="AB90">
            <v>1512782.37</v>
          </cell>
          <cell r="AC90">
            <v>1271197.51</v>
          </cell>
          <cell r="AD90">
            <v>1605771.4</v>
          </cell>
          <cell r="AE90">
            <v>1603479.72</v>
          </cell>
          <cell r="AF90">
            <v>1566452.52</v>
          </cell>
          <cell r="AG90">
            <v>2027183.22</v>
          </cell>
          <cell r="AH90">
            <v>1602534.11</v>
          </cell>
          <cell r="AK90">
            <v>982991.83</v>
          </cell>
          <cell r="AL90">
            <v>2716821.35</v>
          </cell>
          <cell r="AM90">
            <v>1939724.12</v>
          </cell>
          <cell r="AN90">
            <v>1479783.45</v>
          </cell>
          <cell r="AO90">
            <v>1422702.78</v>
          </cell>
          <cell r="AP90">
            <v>1225254.8500000001</v>
          </cell>
          <cell r="AQ90">
            <v>1598936.6</v>
          </cell>
          <cell r="AR90">
            <v>1607430.62</v>
          </cell>
          <cell r="AS90">
            <v>2124330.4900000002</v>
          </cell>
          <cell r="AT90">
            <v>1424296.36</v>
          </cell>
        </row>
        <row r="91">
          <cell r="A91" t="str">
            <v>P68</v>
          </cell>
          <cell r="B91" t="str">
            <v>SPORT CENTRUM DRAPA s.r.o.</v>
          </cell>
          <cell r="C91" t="str">
            <v>A</v>
          </cell>
          <cell r="D91" t="e">
            <v>#REF!</v>
          </cell>
          <cell r="E91" t="str">
            <v>DRAPA SPORT</v>
          </cell>
          <cell r="F91" t="str">
            <v xml:space="preserve">sport </v>
          </cell>
          <cell r="G91">
            <v>2068.5</v>
          </cell>
          <cell r="H91">
            <v>9</v>
          </cell>
          <cell r="J91">
            <v>1.0184</v>
          </cell>
          <cell r="K91" t="str">
            <v>monthly</v>
          </cell>
          <cell r="L91" t="str">
            <v>yes</v>
          </cell>
          <cell r="M91">
            <v>0.06</v>
          </cell>
          <cell r="N91">
            <v>3.08</v>
          </cell>
          <cell r="O91">
            <v>0.04</v>
          </cell>
          <cell r="P91" t="str">
            <v>yes</v>
          </cell>
          <cell r="Q91">
            <v>38013</v>
          </cell>
          <cell r="R91">
            <v>41666</v>
          </cell>
          <cell r="S91">
            <v>10</v>
          </cell>
          <cell r="T91" t="str">
            <v>5 years</v>
          </cell>
          <cell r="U91">
            <v>38070</v>
          </cell>
          <cell r="V91" t="str">
            <v>Deposit</v>
          </cell>
          <cell r="W91">
            <v>2586000</v>
          </cell>
          <cell r="X91">
            <v>3378406.3</v>
          </cell>
          <cell r="Y91">
            <v>3453596.5</v>
          </cell>
          <cell r="Z91">
            <v>2200919.5</v>
          </cell>
          <cell r="AA91">
            <v>1735055.5</v>
          </cell>
          <cell r="AB91">
            <v>2196175.1</v>
          </cell>
          <cell r="AC91">
            <v>2496022.4</v>
          </cell>
          <cell r="AD91">
            <v>2778860.6</v>
          </cell>
          <cell r="AE91">
            <v>2278546.9</v>
          </cell>
          <cell r="AF91">
            <v>1640624.2</v>
          </cell>
          <cell r="AG91">
            <v>1912620</v>
          </cell>
          <cell r="AH91">
            <v>3787740.4</v>
          </cell>
          <cell r="AK91">
            <v>1020671.9</v>
          </cell>
          <cell r="AL91">
            <v>2928811.8</v>
          </cell>
          <cell r="AM91">
            <v>2772570.2</v>
          </cell>
          <cell r="AN91">
            <v>2803325.4</v>
          </cell>
          <cell r="AO91">
            <v>2711574.8</v>
          </cell>
          <cell r="AP91">
            <v>2397537.9</v>
          </cell>
          <cell r="AQ91">
            <v>1745164.7</v>
          </cell>
          <cell r="AR91">
            <v>1805519.2</v>
          </cell>
          <cell r="AS91">
            <v>3180092.5</v>
          </cell>
          <cell r="AT91">
            <v>6129393.4000000004</v>
          </cell>
        </row>
        <row r="92">
          <cell r="A92" t="str">
            <v>P69</v>
          </cell>
          <cell r="B92" t="str">
            <v>OKAY s.r.o.</v>
          </cell>
          <cell r="C92" t="str">
            <v>A</v>
          </cell>
          <cell r="D92" t="e">
            <v>#REF!</v>
          </cell>
          <cell r="E92" t="str">
            <v>OKAY</v>
          </cell>
          <cell r="F92" t="str">
            <v>electronics</v>
          </cell>
          <cell r="G92">
            <v>951</v>
          </cell>
          <cell r="H92">
            <v>5.7</v>
          </cell>
          <cell r="J92">
            <v>1.0184</v>
          </cell>
          <cell r="K92" t="str">
            <v>monthly</v>
          </cell>
          <cell r="L92" t="str">
            <v>no</v>
          </cell>
          <cell r="M92">
            <v>0</v>
          </cell>
          <cell r="N92">
            <v>3.08</v>
          </cell>
          <cell r="O92">
            <v>0</v>
          </cell>
          <cell r="P92" t="str">
            <v>no</v>
          </cell>
          <cell r="Q92">
            <v>38015</v>
          </cell>
          <cell r="R92">
            <v>39111</v>
          </cell>
          <cell r="S92">
            <v>3</v>
          </cell>
          <cell r="T92" t="str">
            <v>6 * 2 years</v>
          </cell>
          <cell r="U92">
            <v>38070</v>
          </cell>
          <cell r="V92" t="str">
            <v>Bank guarantee</v>
          </cell>
          <cell r="W92">
            <v>778000</v>
          </cell>
        </row>
        <row r="93">
          <cell r="A93" t="str">
            <v>P75</v>
          </cell>
          <cell r="B93" t="str">
            <v>CLASSIC SHOPS s.r.o. (13/14/15)</v>
          </cell>
          <cell r="C93" t="str">
            <v>D</v>
          </cell>
          <cell r="D93" t="e">
            <v>#REF!</v>
          </cell>
          <cell r="E93" t="str">
            <v>VIA CLASSICA, B + B</v>
          </cell>
          <cell r="F93" t="str">
            <v>fashion</v>
          </cell>
          <cell r="G93">
            <v>356</v>
          </cell>
          <cell r="H93">
            <v>14</v>
          </cell>
          <cell r="J93">
            <v>1</v>
          </cell>
          <cell r="K93" t="str">
            <v>quaterly</v>
          </cell>
          <cell r="L93" t="str">
            <v>yes</v>
          </cell>
          <cell r="M93">
            <v>0.08</v>
          </cell>
          <cell r="N93">
            <v>3.85</v>
          </cell>
          <cell r="O93">
            <v>7.0000000000000007E-2</v>
          </cell>
          <cell r="P93" t="str">
            <v>yes</v>
          </cell>
          <cell r="Q93">
            <v>38015</v>
          </cell>
          <cell r="R93">
            <v>41668</v>
          </cell>
          <cell r="S93">
            <v>10</v>
          </cell>
          <cell r="T93" t="str">
            <v>5 years</v>
          </cell>
          <cell r="U93">
            <v>38070</v>
          </cell>
          <cell r="V93" t="str">
            <v>Deposit</v>
          </cell>
          <cell r="W93">
            <v>599000</v>
          </cell>
          <cell r="X93">
            <v>590059</v>
          </cell>
          <cell r="Y93">
            <v>613895</v>
          </cell>
          <cell r="Z93">
            <v>541566</v>
          </cell>
          <cell r="AA93">
            <v>276734</v>
          </cell>
          <cell r="AB93">
            <v>583123</v>
          </cell>
          <cell r="AC93">
            <v>529641</v>
          </cell>
          <cell r="AD93">
            <v>421335</v>
          </cell>
          <cell r="AE93">
            <v>651930</v>
          </cell>
          <cell r="AF93">
            <v>545229</v>
          </cell>
          <cell r="AG93">
            <v>640905</v>
          </cell>
          <cell r="AH93">
            <v>728145</v>
          </cell>
          <cell r="AK93">
            <v>147291.79999999999</v>
          </cell>
          <cell r="AL93">
            <v>341782.1</v>
          </cell>
          <cell r="AM93">
            <v>406629.5</v>
          </cell>
          <cell r="AN93">
            <v>602385.80000000005</v>
          </cell>
          <cell r="AO93">
            <v>457076.9</v>
          </cell>
          <cell r="AP93">
            <v>389403.4</v>
          </cell>
          <cell r="AQ93">
            <v>832108.6</v>
          </cell>
          <cell r="AR93">
            <v>831980.9</v>
          </cell>
          <cell r="AS93">
            <v>720563.9</v>
          </cell>
          <cell r="AT93">
            <v>826611.5</v>
          </cell>
        </row>
        <row r="94">
          <cell r="A94" t="str">
            <v>P75a</v>
          </cell>
          <cell r="B94" t="str">
            <v>B + B pánská móda</v>
          </cell>
          <cell r="X94">
            <v>369838</v>
          </cell>
          <cell r="Y94">
            <v>216666.4</v>
          </cell>
          <cell r="Z94">
            <v>294732</v>
          </cell>
          <cell r="AA94">
            <v>348487.4</v>
          </cell>
          <cell r="AB94">
            <v>337647.06</v>
          </cell>
          <cell r="AC94">
            <v>250742.02</v>
          </cell>
          <cell r="AD94">
            <v>220419.66</v>
          </cell>
          <cell r="AE94">
            <v>256211.8</v>
          </cell>
          <cell r="AF94">
            <v>388748.32</v>
          </cell>
          <cell r="AG94">
            <v>401060.51</v>
          </cell>
          <cell r="AH94">
            <v>518853.78</v>
          </cell>
          <cell r="AK94">
            <v>98259.5</v>
          </cell>
          <cell r="AL94">
            <v>352140.2</v>
          </cell>
          <cell r="AM94">
            <v>371363.5</v>
          </cell>
          <cell r="AN94">
            <v>287251.3</v>
          </cell>
          <cell r="AO94">
            <v>205651.3</v>
          </cell>
          <cell r="AP94">
            <v>279727.3</v>
          </cell>
          <cell r="AQ94">
            <v>343378.2</v>
          </cell>
          <cell r="AR94">
            <v>474147.9</v>
          </cell>
          <cell r="AS94">
            <v>641694.1</v>
          </cell>
          <cell r="AT94">
            <v>557550.4</v>
          </cell>
        </row>
        <row r="95">
          <cell r="A95" t="str">
            <v>P76</v>
          </cell>
          <cell r="B95" t="str">
            <v>KLENOTY AURUM, s.r.o.</v>
          </cell>
          <cell r="C95" t="str">
            <v>A</v>
          </cell>
          <cell r="D95" t="e">
            <v>#REF!</v>
          </cell>
          <cell r="E95" t="str">
            <v>Klenoty Aurum</v>
          </cell>
          <cell r="F95" t="str">
            <v>jewerelly</v>
          </cell>
          <cell r="G95">
            <v>47.5</v>
          </cell>
          <cell r="H95">
            <v>30</v>
          </cell>
          <cell r="J95">
            <v>1.0184</v>
          </cell>
          <cell r="K95" t="str">
            <v>quaterly</v>
          </cell>
          <cell r="L95" t="str">
            <v>yes</v>
          </cell>
          <cell r="M95">
            <v>0.08</v>
          </cell>
          <cell r="N95">
            <v>3.85</v>
          </cell>
          <cell r="O95">
            <v>7.0000000000000007E-2</v>
          </cell>
          <cell r="P95" t="str">
            <v>yes</v>
          </cell>
          <cell r="Q95">
            <v>38014</v>
          </cell>
          <cell r="R95">
            <v>41667</v>
          </cell>
          <cell r="S95">
            <v>10</v>
          </cell>
          <cell r="T95" t="str">
            <v>5 years</v>
          </cell>
          <cell r="U95">
            <v>38070</v>
          </cell>
          <cell r="V95" t="str">
            <v>Deposit</v>
          </cell>
          <cell r="W95">
            <v>178000</v>
          </cell>
          <cell r="X95">
            <v>340284</v>
          </cell>
          <cell r="Y95">
            <v>292052</v>
          </cell>
          <cell r="Z95">
            <v>152372</v>
          </cell>
          <cell r="AA95">
            <v>164943</v>
          </cell>
          <cell r="AB95">
            <v>190068</v>
          </cell>
          <cell r="AC95">
            <v>277481</v>
          </cell>
          <cell r="AD95">
            <v>463100</v>
          </cell>
          <cell r="AE95">
            <v>386449</v>
          </cell>
          <cell r="AF95">
            <v>302890</v>
          </cell>
          <cell r="AG95">
            <v>326171</v>
          </cell>
          <cell r="AH95">
            <v>385043</v>
          </cell>
          <cell r="AK95">
            <v>61686</v>
          </cell>
          <cell r="AL95">
            <v>197179</v>
          </cell>
          <cell r="AM95">
            <v>212448</v>
          </cell>
          <cell r="AN95">
            <v>206591</v>
          </cell>
          <cell r="AO95">
            <v>271010</v>
          </cell>
          <cell r="AP95">
            <v>304478</v>
          </cell>
          <cell r="AQ95">
            <v>198676</v>
          </cell>
          <cell r="AR95">
            <v>242599</v>
          </cell>
          <cell r="AS95">
            <v>399941</v>
          </cell>
          <cell r="AT95">
            <v>524899</v>
          </cell>
        </row>
        <row r="96">
          <cell r="A96" t="str">
            <v>P77</v>
          </cell>
          <cell r="B96" t="str">
            <v>ASSEMBLAGE Praha, s.r.o.</v>
          </cell>
          <cell r="C96" t="str">
            <v>A</v>
          </cell>
          <cell r="D96" t="e">
            <v>#REF!</v>
          </cell>
          <cell r="E96" t="str">
            <v>GANT</v>
          </cell>
          <cell r="F96" t="str">
            <v>fashion</v>
          </cell>
          <cell r="G96">
            <v>37.5</v>
          </cell>
          <cell r="H96">
            <v>32</v>
          </cell>
          <cell r="J96">
            <v>1.0184</v>
          </cell>
          <cell r="K96" t="str">
            <v>quaterly</v>
          </cell>
          <cell r="L96" t="str">
            <v>yes</v>
          </cell>
          <cell r="M96">
            <v>0.08</v>
          </cell>
          <cell r="N96">
            <v>3.85</v>
          </cell>
          <cell r="O96">
            <v>7.0000000000000007E-2</v>
          </cell>
          <cell r="P96" t="str">
            <v>yes</v>
          </cell>
          <cell r="Q96">
            <v>38015</v>
          </cell>
          <cell r="R96">
            <v>41668</v>
          </cell>
          <cell r="S96">
            <v>10</v>
          </cell>
          <cell r="T96" t="str">
            <v>5 years</v>
          </cell>
          <cell r="U96">
            <v>38070</v>
          </cell>
          <cell r="V96" t="str">
            <v>Deposit</v>
          </cell>
          <cell r="W96">
            <v>136000</v>
          </cell>
          <cell r="X96">
            <v>191244.54</v>
          </cell>
          <cell r="Y96">
            <v>146843.70000000001</v>
          </cell>
          <cell r="Z96">
            <v>76639.5</v>
          </cell>
          <cell r="AA96">
            <v>139310.084</v>
          </cell>
          <cell r="AB96">
            <v>219960.5</v>
          </cell>
          <cell r="AC96">
            <v>191829.41</v>
          </cell>
          <cell r="AD96">
            <v>186611.76</v>
          </cell>
          <cell r="AE96">
            <v>220964.71</v>
          </cell>
          <cell r="AF96">
            <v>229321</v>
          </cell>
          <cell r="AG96">
            <v>289642</v>
          </cell>
          <cell r="AH96">
            <v>305014.28999999998</v>
          </cell>
          <cell r="AK96">
            <v>53317.04</v>
          </cell>
          <cell r="AL96">
            <v>138027.68</v>
          </cell>
          <cell r="AM96">
            <v>151304.42000000001</v>
          </cell>
          <cell r="AN96">
            <v>164614.76999999999</v>
          </cell>
          <cell r="AO96">
            <v>213163.1</v>
          </cell>
          <cell r="AP96">
            <v>103222.45</v>
          </cell>
          <cell r="AQ96">
            <v>228384.3</v>
          </cell>
          <cell r="AR96">
            <v>213175.71</v>
          </cell>
          <cell r="AS96">
            <v>234614.28</v>
          </cell>
          <cell r="AT96">
            <v>285546.53999999998</v>
          </cell>
        </row>
        <row r="97">
          <cell r="A97" t="str">
            <v>P78</v>
          </cell>
          <cell r="B97" t="str">
            <v>Miroslava Machová - Wrangler</v>
          </cell>
          <cell r="C97" t="str">
            <v>A</v>
          </cell>
          <cell r="D97" t="e">
            <v>#REF!</v>
          </cell>
          <cell r="E97" t="str">
            <v>Lee, Wrangler, HIS</v>
          </cell>
          <cell r="F97" t="str">
            <v>jeans fashion</v>
          </cell>
          <cell r="G97">
            <v>70</v>
          </cell>
          <cell r="H97">
            <v>25</v>
          </cell>
          <cell r="J97">
            <v>1.0184</v>
          </cell>
          <cell r="K97" t="str">
            <v>quaterly</v>
          </cell>
          <cell r="L97" t="str">
            <v>yes</v>
          </cell>
          <cell r="M97">
            <v>0.08</v>
          </cell>
          <cell r="N97">
            <v>3.85</v>
          </cell>
          <cell r="O97">
            <v>7.0000000000000007E-2</v>
          </cell>
          <cell r="P97" t="str">
            <v>yes</v>
          </cell>
          <cell r="Q97">
            <v>38013</v>
          </cell>
          <cell r="R97">
            <v>41666</v>
          </cell>
          <cell r="S97">
            <v>10</v>
          </cell>
          <cell r="T97" t="str">
            <v>5 years</v>
          </cell>
          <cell r="U97">
            <v>38070</v>
          </cell>
          <cell r="V97" t="str">
            <v>Deposit</v>
          </cell>
          <cell r="W97">
            <v>244000</v>
          </cell>
          <cell r="X97">
            <v>521605</v>
          </cell>
          <cell r="Y97">
            <v>441466</v>
          </cell>
          <cell r="Z97">
            <v>531924</v>
          </cell>
          <cell r="AA97">
            <v>569684</v>
          </cell>
          <cell r="AB97">
            <v>473478</v>
          </cell>
          <cell r="AC97">
            <v>301187</v>
          </cell>
          <cell r="AD97">
            <v>374961</v>
          </cell>
          <cell r="AE97">
            <v>366552</v>
          </cell>
          <cell r="AF97">
            <v>470689</v>
          </cell>
          <cell r="AG97">
            <v>622204</v>
          </cell>
          <cell r="AH97">
            <v>647361</v>
          </cell>
          <cell r="AK97">
            <v>170934.42</v>
          </cell>
          <cell r="AL97">
            <v>517022.13</v>
          </cell>
          <cell r="AM97">
            <v>538117</v>
          </cell>
          <cell r="AN97">
            <v>393276</v>
          </cell>
          <cell r="AO97">
            <v>314519</v>
          </cell>
          <cell r="AP97">
            <v>373258</v>
          </cell>
          <cell r="AQ97">
            <v>455462</v>
          </cell>
          <cell r="AR97">
            <v>561195</v>
          </cell>
          <cell r="AS97">
            <v>672268</v>
          </cell>
          <cell r="AT97">
            <v>973833</v>
          </cell>
        </row>
        <row r="98">
          <cell r="A98" t="str">
            <v>P79</v>
          </cell>
          <cell r="B98" t="str">
            <v>Vacant P79</v>
          </cell>
          <cell r="C98" t="str">
            <v>A</v>
          </cell>
          <cell r="D98" t="e">
            <v>#REF!</v>
          </cell>
          <cell r="G98">
            <v>86.5</v>
          </cell>
          <cell r="H98">
            <v>28</v>
          </cell>
          <cell r="J98">
            <v>1.0184</v>
          </cell>
          <cell r="K98" t="str">
            <v>quaterly</v>
          </cell>
          <cell r="L98" t="str">
            <v>yes</v>
          </cell>
          <cell r="M98">
            <v>3.5000000000000003E-2</v>
          </cell>
          <cell r="N98">
            <v>3.85</v>
          </cell>
          <cell r="O98">
            <v>7.0000000000000007E-2</v>
          </cell>
          <cell r="P98" t="str">
            <v>yes</v>
          </cell>
          <cell r="Q98">
            <v>38012</v>
          </cell>
          <cell r="R98">
            <v>41665</v>
          </cell>
          <cell r="S98">
            <v>10</v>
          </cell>
          <cell r="T98" t="str">
            <v>5 years</v>
          </cell>
          <cell r="U98">
            <v>38070</v>
          </cell>
          <cell r="V98" t="str">
            <v>Deposit</v>
          </cell>
          <cell r="W98">
            <v>267000</v>
          </cell>
          <cell r="X98">
            <v>317942.09999999998</v>
          </cell>
          <cell r="Y98">
            <v>272344.40000000002</v>
          </cell>
          <cell r="Z98">
            <v>355895.5</v>
          </cell>
          <cell r="AA98">
            <v>42398.6</v>
          </cell>
          <cell r="AK98">
            <v>68605.3</v>
          </cell>
          <cell r="AL98">
            <v>262650.27</v>
          </cell>
          <cell r="AM98">
            <v>309692.37</v>
          </cell>
          <cell r="AN98">
            <v>348206.5</v>
          </cell>
          <cell r="AO98">
            <v>359430.6</v>
          </cell>
          <cell r="AP98">
            <v>367254.4</v>
          </cell>
          <cell r="AQ98">
            <v>344421.5</v>
          </cell>
          <cell r="AR98">
            <v>350540.6</v>
          </cell>
          <cell r="AS98">
            <v>382356.8</v>
          </cell>
          <cell r="AT98">
            <v>688666</v>
          </cell>
        </row>
        <row r="99">
          <cell r="A99" t="str">
            <v>P80</v>
          </cell>
          <cell r="B99" t="str">
            <v>PRALINKA s.r.o.</v>
          </cell>
          <cell r="C99" t="str">
            <v>A</v>
          </cell>
          <cell r="D99" t="e">
            <v>#REF!</v>
          </cell>
          <cell r="E99" t="str">
            <v>Café Bar Illy</v>
          </cell>
          <cell r="F99" t="str">
            <v>cafe</v>
          </cell>
          <cell r="G99">
            <v>136</v>
          </cell>
          <cell r="H99">
            <v>20</v>
          </cell>
          <cell r="J99">
            <v>1.0184</v>
          </cell>
          <cell r="K99" t="str">
            <v>quaterly</v>
          </cell>
          <cell r="L99" t="str">
            <v>yes</v>
          </cell>
          <cell r="M99">
            <v>0.08</v>
          </cell>
          <cell r="N99">
            <v>3.85</v>
          </cell>
          <cell r="O99">
            <v>7.0000000000000007E-2</v>
          </cell>
          <cell r="P99" t="str">
            <v>yes</v>
          </cell>
          <cell r="Q99">
            <v>38014</v>
          </cell>
          <cell r="R99">
            <v>41667</v>
          </cell>
          <cell r="S99">
            <v>10</v>
          </cell>
          <cell r="T99" t="str">
            <v>5 years</v>
          </cell>
          <cell r="U99">
            <v>38070</v>
          </cell>
          <cell r="V99" t="str">
            <v>Deposit</v>
          </cell>
          <cell r="W99">
            <v>335000</v>
          </cell>
          <cell r="X99">
            <v>296701.53999999998</v>
          </cell>
          <cell r="Y99">
            <v>255228.52</v>
          </cell>
          <cell r="Z99">
            <v>352458.8</v>
          </cell>
          <cell r="AA99">
            <v>255333.56</v>
          </cell>
          <cell r="AB99">
            <v>259392.6</v>
          </cell>
          <cell r="AC99">
            <v>217563.47</v>
          </cell>
          <cell r="AD99">
            <v>254000</v>
          </cell>
          <cell r="AE99">
            <v>171559.82</v>
          </cell>
          <cell r="AF99">
            <v>126351.67999999999</v>
          </cell>
          <cell r="AG99">
            <v>144574.04999999999</v>
          </cell>
          <cell r="AH99">
            <v>200944.7</v>
          </cell>
          <cell r="AK99">
            <v>203902</v>
          </cell>
          <cell r="AL99">
            <v>412007.67</v>
          </cell>
          <cell r="AM99">
            <v>271603.21999999997</v>
          </cell>
          <cell r="AN99">
            <v>234731.08</v>
          </cell>
          <cell r="AO99">
            <v>247757.62</v>
          </cell>
          <cell r="AP99">
            <v>245181</v>
          </cell>
          <cell r="AQ99">
            <v>245594.99</v>
          </cell>
          <cell r="AR99">
            <v>262655.90999999997</v>
          </cell>
          <cell r="AS99">
            <v>318331.15999999997</v>
          </cell>
          <cell r="AT99">
            <v>373211.41</v>
          </cell>
        </row>
        <row r="100">
          <cell r="A100" t="str">
            <v>P81</v>
          </cell>
          <cell r="B100" t="str">
            <v>Vacant P81</v>
          </cell>
          <cell r="G100">
            <v>466.5</v>
          </cell>
          <cell r="H100">
            <v>9</v>
          </cell>
          <cell r="J100">
            <v>1</v>
          </cell>
          <cell r="K100" t="str">
            <v>quaterly</v>
          </cell>
          <cell r="M100">
            <v>0.08</v>
          </cell>
          <cell r="N100">
            <v>3.85</v>
          </cell>
          <cell r="O100">
            <v>7.0000000000000007E-2</v>
          </cell>
          <cell r="P100" t="str">
            <v>ya</v>
          </cell>
        </row>
        <row r="101">
          <cell r="A101" t="str">
            <v>P83</v>
          </cell>
          <cell r="B101" t="str">
            <v>FOLLY CAFE s.r.o.</v>
          </cell>
          <cell r="C101" t="str">
            <v>C</v>
          </cell>
          <cell r="D101" t="e">
            <v>#REF!</v>
          </cell>
          <cell r="E101" t="str">
            <v xml:space="preserve">FOLLY </v>
          </cell>
          <cell r="F101" t="str">
            <v>confectionery</v>
          </cell>
          <cell r="G101">
            <v>152</v>
          </cell>
          <cell r="H101">
            <v>22</v>
          </cell>
          <cell r="J101">
            <v>1.0184</v>
          </cell>
          <cell r="K101" t="str">
            <v>quaterly</v>
          </cell>
          <cell r="L101" t="str">
            <v>yes</v>
          </cell>
          <cell r="M101">
            <v>0.08</v>
          </cell>
          <cell r="N101">
            <v>3.85</v>
          </cell>
          <cell r="O101">
            <v>7.0000000000000007E-2</v>
          </cell>
          <cell r="P101" t="str">
            <v>yes</v>
          </cell>
          <cell r="Q101">
            <v>38013</v>
          </cell>
          <cell r="R101">
            <v>41666</v>
          </cell>
          <cell r="S101">
            <v>10</v>
          </cell>
          <cell r="T101" t="str">
            <v>5 years</v>
          </cell>
          <cell r="U101">
            <v>38070</v>
          </cell>
          <cell r="V101" t="str">
            <v>Deposit</v>
          </cell>
          <cell r="W101">
            <v>390000</v>
          </cell>
          <cell r="X101">
            <v>189000</v>
          </cell>
          <cell r="Y101">
            <v>176500</v>
          </cell>
          <cell r="Z101">
            <v>206000</v>
          </cell>
          <cell r="AA101">
            <v>218000</v>
          </cell>
          <cell r="AB101">
            <v>220733</v>
          </cell>
          <cell r="AC101">
            <v>212476</v>
          </cell>
          <cell r="AD101">
            <v>236050</v>
          </cell>
          <cell r="AE101">
            <v>276266</v>
          </cell>
          <cell r="AF101">
            <v>208311</v>
          </cell>
          <cell r="AG101">
            <v>226252</v>
          </cell>
          <cell r="AH101">
            <v>245018</v>
          </cell>
          <cell r="AK101">
            <v>131091</v>
          </cell>
          <cell r="AL101">
            <v>290801</v>
          </cell>
          <cell r="AM101">
            <v>208053</v>
          </cell>
          <cell r="AN101">
            <v>174150</v>
          </cell>
          <cell r="AO101">
            <v>239396</v>
          </cell>
          <cell r="AP101">
            <v>217471</v>
          </cell>
          <cell r="AQ101">
            <v>186719</v>
          </cell>
          <cell r="AR101">
            <v>211790</v>
          </cell>
          <cell r="AS101">
            <v>227626</v>
          </cell>
          <cell r="AT101">
            <v>261444</v>
          </cell>
        </row>
        <row r="102">
          <cell r="A102" t="str">
            <v>P84</v>
          </cell>
          <cell r="B102" t="str">
            <v>TIPGAMES a.s.</v>
          </cell>
          <cell r="C102" t="str">
            <v>B</v>
          </cell>
          <cell r="D102" t="e">
            <v>#REF!</v>
          </cell>
          <cell r="E102" t="str">
            <v>SPORT BAR GALAXIE</v>
          </cell>
          <cell r="F102" t="str">
            <v>sport bar</v>
          </cell>
          <cell r="G102">
            <v>200.5</v>
          </cell>
          <cell r="H102">
            <v>17.456359102244388</v>
          </cell>
          <cell r="J102">
            <v>1</v>
          </cell>
          <cell r="K102" t="str">
            <v>quaterly</v>
          </cell>
          <cell r="L102" t="str">
            <v>yes</v>
          </cell>
          <cell r="M102">
            <v>0</v>
          </cell>
          <cell r="N102">
            <v>3.85</v>
          </cell>
          <cell r="O102">
            <v>7.0000000000000007E-2</v>
          </cell>
          <cell r="P102" t="str">
            <v>yes</v>
          </cell>
          <cell r="Q102">
            <v>38013</v>
          </cell>
          <cell r="R102" t="str">
            <v>31.12..2014</v>
          </cell>
          <cell r="S102">
            <v>10</v>
          </cell>
          <cell r="T102" t="str">
            <v>5 years</v>
          </cell>
          <cell r="U102">
            <v>38070</v>
          </cell>
          <cell r="V102" t="str">
            <v>Deposit</v>
          </cell>
          <cell r="W102">
            <v>516000</v>
          </cell>
          <cell r="X102">
            <v>86900</v>
          </cell>
          <cell r="Y102">
            <v>84652</v>
          </cell>
          <cell r="Z102">
            <v>91476</v>
          </cell>
          <cell r="AA102">
            <v>91449</v>
          </cell>
          <cell r="AB102">
            <v>88615</v>
          </cell>
          <cell r="AC102">
            <v>76820</v>
          </cell>
          <cell r="AD102">
            <v>79137</v>
          </cell>
          <cell r="AE102">
            <v>84211</v>
          </cell>
          <cell r="AF102">
            <v>78212</v>
          </cell>
          <cell r="AG102">
            <v>80190</v>
          </cell>
          <cell r="AH102">
            <v>82230</v>
          </cell>
          <cell r="AK102">
            <v>39653</v>
          </cell>
          <cell r="AL102">
            <v>129000</v>
          </cell>
          <cell r="AM102">
            <v>62000</v>
          </cell>
          <cell r="AN102">
            <v>57000</v>
          </cell>
          <cell r="AO102">
            <v>75000</v>
          </cell>
          <cell r="AP102">
            <v>87000</v>
          </cell>
          <cell r="AQ102">
            <v>91000</v>
          </cell>
          <cell r="AR102">
            <v>96100</v>
          </cell>
          <cell r="AS102">
            <v>117000</v>
          </cell>
          <cell r="AT102">
            <v>147000</v>
          </cell>
        </row>
        <row r="103">
          <cell r="A103" t="str">
            <v>P85</v>
          </cell>
          <cell r="B103" t="str">
            <v>Robert Klášterka</v>
          </cell>
          <cell r="C103" t="str">
            <v>C</v>
          </cell>
          <cell r="D103" t="e">
            <v>#REF!</v>
          </cell>
          <cell r="E103" t="str">
            <v>Steak House Buffalo</v>
          </cell>
          <cell r="F103" t="str">
            <v>steak house</v>
          </cell>
          <cell r="G103">
            <v>53</v>
          </cell>
          <cell r="H103">
            <v>25</v>
          </cell>
          <cell r="J103">
            <v>1.0184</v>
          </cell>
          <cell r="K103" t="str">
            <v>quaterly</v>
          </cell>
          <cell r="L103" t="str">
            <v>yes</v>
          </cell>
          <cell r="M103">
            <v>0.08</v>
          </cell>
          <cell r="N103">
            <v>3.85</v>
          </cell>
          <cell r="O103">
            <v>7.0000000000000007E-2</v>
          </cell>
          <cell r="P103" t="str">
            <v>yes</v>
          </cell>
          <cell r="Q103">
            <v>38015</v>
          </cell>
          <cell r="R103">
            <v>39842</v>
          </cell>
          <cell r="S103">
            <v>5</v>
          </cell>
          <cell r="T103" t="str">
            <v>5 years</v>
          </cell>
          <cell r="U103">
            <v>38070</v>
          </cell>
          <cell r="V103" t="str">
            <v>Deposit</v>
          </cell>
          <cell r="W103">
            <v>153000</v>
          </cell>
          <cell r="X103">
            <v>228000</v>
          </cell>
          <cell r="Y103">
            <v>191000</v>
          </cell>
          <cell r="Z103">
            <v>248000</v>
          </cell>
          <cell r="AA103">
            <v>212000</v>
          </cell>
          <cell r="AB103">
            <v>253000</v>
          </cell>
          <cell r="AC103">
            <v>224000</v>
          </cell>
          <cell r="AD103">
            <v>248000</v>
          </cell>
          <cell r="AE103">
            <v>195000</v>
          </cell>
          <cell r="AF103">
            <v>165000</v>
          </cell>
          <cell r="AG103">
            <v>182000</v>
          </cell>
          <cell r="AL103">
            <v>84768</v>
          </cell>
          <cell r="AM103">
            <v>168000</v>
          </cell>
          <cell r="AN103">
            <v>164000</v>
          </cell>
          <cell r="AO103">
            <v>159000</v>
          </cell>
          <cell r="AP103">
            <v>186000</v>
          </cell>
          <cell r="AQ103">
            <v>178000</v>
          </cell>
          <cell r="AR103">
            <v>181000</v>
          </cell>
          <cell r="AS103">
            <v>212000</v>
          </cell>
          <cell r="AT103">
            <v>287000</v>
          </cell>
        </row>
        <row r="104">
          <cell r="A104" t="str">
            <v>P85a</v>
          </cell>
          <cell r="B104" t="str">
            <v>Quan Le Quoc</v>
          </cell>
          <cell r="C104" t="str">
            <v>B</v>
          </cell>
          <cell r="D104" t="e">
            <v>#REF!</v>
          </cell>
          <cell r="E104" t="str">
            <v>Panda</v>
          </cell>
          <cell r="F104" t="str">
            <v>chinese</v>
          </cell>
          <cell r="G104">
            <v>84</v>
          </cell>
          <cell r="H104">
            <v>24</v>
          </cell>
          <cell r="J104">
            <v>1.0184</v>
          </cell>
          <cell r="K104" t="str">
            <v>quaterly</v>
          </cell>
          <cell r="L104" t="str">
            <v>yes</v>
          </cell>
          <cell r="M104">
            <v>0.08</v>
          </cell>
          <cell r="N104">
            <v>3.85</v>
          </cell>
          <cell r="O104">
            <v>7.0000000000000007E-2</v>
          </cell>
          <cell r="P104" t="str">
            <v>yes</v>
          </cell>
          <cell r="Q104">
            <v>38013</v>
          </cell>
          <cell r="R104">
            <v>41666</v>
          </cell>
          <cell r="S104">
            <v>10</v>
          </cell>
          <cell r="T104" t="str">
            <v>5 years</v>
          </cell>
          <cell r="U104">
            <v>38070</v>
          </cell>
          <cell r="V104" t="str">
            <v>Deposit</v>
          </cell>
          <cell r="W104">
            <v>239000</v>
          </cell>
          <cell r="X104">
            <v>444080</v>
          </cell>
          <cell r="Y104">
            <v>335000</v>
          </cell>
          <cell r="Z104">
            <v>450000</v>
          </cell>
          <cell r="AA104">
            <v>304628</v>
          </cell>
          <cell r="AB104">
            <v>322570</v>
          </cell>
          <cell r="AC104">
            <v>321293</v>
          </cell>
          <cell r="AD104">
            <v>382203</v>
          </cell>
          <cell r="AE104">
            <v>324000</v>
          </cell>
          <cell r="AF104">
            <v>200000</v>
          </cell>
          <cell r="AG104">
            <v>370000</v>
          </cell>
          <cell r="AH104">
            <v>400105</v>
          </cell>
          <cell r="AK104">
            <v>141750</v>
          </cell>
          <cell r="AL104">
            <v>467239</v>
          </cell>
          <cell r="AM104">
            <v>430232</v>
          </cell>
          <cell r="AN104">
            <v>443043</v>
          </cell>
          <cell r="AO104">
            <v>527400</v>
          </cell>
          <cell r="AP104">
            <v>526858</v>
          </cell>
          <cell r="AQ104">
            <v>457412</v>
          </cell>
          <cell r="AR104">
            <v>450700</v>
          </cell>
          <cell r="AS104">
            <v>506321</v>
          </cell>
          <cell r="AT104">
            <v>602500</v>
          </cell>
        </row>
        <row r="105">
          <cell r="A105" t="str">
            <v>P86</v>
          </cell>
          <cell r="B105" t="str">
            <v>Vacant P86</v>
          </cell>
          <cell r="D105" t="e">
            <v>#REF!</v>
          </cell>
          <cell r="G105">
            <v>69</v>
          </cell>
          <cell r="H105">
            <v>23</v>
          </cell>
          <cell r="J105">
            <v>1.0184</v>
          </cell>
          <cell r="K105" t="str">
            <v>quaterly</v>
          </cell>
          <cell r="L105" t="str">
            <v>yes</v>
          </cell>
          <cell r="M105">
            <v>0.08</v>
          </cell>
          <cell r="N105">
            <v>3.85</v>
          </cell>
          <cell r="O105">
            <v>7.0000000000000007E-2</v>
          </cell>
          <cell r="P105" t="str">
            <v>yes</v>
          </cell>
          <cell r="Q105">
            <v>38014</v>
          </cell>
          <cell r="R105">
            <v>41667</v>
          </cell>
          <cell r="S105">
            <v>10</v>
          </cell>
          <cell r="T105" t="str">
            <v>5 years</v>
          </cell>
          <cell r="U105">
            <v>38070</v>
          </cell>
          <cell r="V105" t="str">
            <v>Deposit</v>
          </cell>
          <cell r="W105">
            <v>187000</v>
          </cell>
          <cell r="X105">
            <v>73623.3</v>
          </cell>
          <cell r="Y105">
            <v>34858.120000000003</v>
          </cell>
          <cell r="Z105">
            <v>0</v>
          </cell>
          <cell r="AA105">
            <v>0</v>
          </cell>
          <cell r="AK105">
            <v>206675.5</v>
          </cell>
          <cell r="AL105">
            <v>189996.95</v>
          </cell>
          <cell r="AM105">
            <v>186899.16</v>
          </cell>
          <cell r="AN105">
            <v>190727.06</v>
          </cell>
          <cell r="AO105">
            <v>293848</v>
          </cell>
          <cell r="AP105">
            <v>216585.7</v>
          </cell>
          <cell r="AQ105">
            <v>126726.89</v>
          </cell>
          <cell r="AR105">
            <v>132470.5</v>
          </cell>
          <cell r="AS105">
            <v>184357</v>
          </cell>
          <cell r="AT105">
            <v>168964</v>
          </cell>
        </row>
        <row r="106">
          <cell r="A106" t="str">
            <v>P87</v>
          </cell>
          <cell r="B106" t="str">
            <v>TNA s.r.o.</v>
          </cell>
          <cell r="C106" t="str">
            <v>C</v>
          </cell>
          <cell r="D106" t="e">
            <v>#REF!</v>
          </cell>
          <cell r="E106" t="str">
            <v>LI WU</v>
          </cell>
          <cell r="F106" t="str">
            <v>chinese</v>
          </cell>
          <cell r="G106">
            <v>69</v>
          </cell>
          <cell r="H106">
            <v>26</v>
          </cell>
          <cell r="J106">
            <v>1.0184</v>
          </cell>
          <cell r="K106" t="str">
            <v>quaterly</v>
          </cell>
          <cell r="L106" t="str">
            <v>yes</v>
          </cell>
          <cell r="M106">
            <v>0.05</v>
          </cell>
          <cell r="N106">
            <v>3.85</v>
          </cell>
          <cell r="O106">
            <v>7.0000000000000007E-2</v>
          </cell>
          <cell r="P106" t="str">
            <v>yes</v>
          </cell>
          <cell r="Q106">
            <v>38013</v>
          </cell>
          <cell r="R106">
            <v>41666</v>
          </cell>
          <cell r="S106">
            <v>10</v>
          </cell>
          <cell r="T106" t="str">
            <v>5 years</v>
          </cell>
          <cell r="U106">
            <v>38070</v>
          </cell>
          <cell r="V106" t="str">
            <v>Deposit</v>
          </cell>
          <cell r="W106">
            <v>208000</v>
          </cell>
          <cell r="X106">
            <v>110722.85</v>
          </cell>
          <cell r="Y106">
            <v>95744</v>
          </cell>
          <cell r="Z106">
            <v>112789</v>
          </cell>
          <cell r="AA106">
            <v>104458</v>
          </cell>
          <cell r="AB106">
            <v>36152</v>
          </cell>
          <cell r="AC106">
            <v>0</v>
          </cell>
          <cell r="AD106">
            <v>0</v>
          </cell>
          <cell r="AE106">
            <v>88518</v>
          </cell>
          <cell r="AF106">
            <v>182715</v>
          </cell>
          <cell r="AG106">
            <v>202287</v>
          </cell>
          <cell r="AH106">
            <v>283879</v>
          </cell>
          <cell r="AK106">
            <v>177503.06</v>
          </cell>
          <cell r="AL106">
            <v>377984.34</v>
          </cell>
          <cell r="AM106">
            <v>229437.87</v>
          </cell>
          <cell r="AN106">
            <v>201549.79</v>
          </cell>
          <cell r="AO106">
            <v>227904.84</v>
          </cell>
          <cell r="AP106">
            <v>172784.69</v>
          </cell>
          <cell r="AQ106">
            <v>143814.04999999999</v>
          </cell>
          <cell r="AR106">
            <v>142688.48000000001</v>
          </cell>
          <cell r="AS106">
            <v>155558.54</v>
          </cell>
          <cell r="AT106">
            <v>201666.03</v>
          </cell>
        </row>
        <row r="107">
          <cell r="A107" t="str">
            <v>P88</v>
          </cell>
          <cell r="B107" t="str">
            <v>American Restaurants, s.r.o.</v>
          </cell>
          <cell r="C107" t="str">
            <v>A</v>
          </cell>
          <cell r="D107" t="e">
            <v>#REF!</v>
          </cell>
          <cell r="E107" t="str">
            <v>Kentucky Fried Chicken</v>
          </cell>
          <cell r="F107" t="str">
            <v>chicken</v>
          </cell>
          <cell r="G107">
            <v>139.5</v>
          </cell>
          <cell r="H107">
            <v>20.5</v>
          </cell>
          <cell r="J107">
            <v>1.0086999999999999</v>
          </cell>
          <cell r="K107" t="str">
            <v>quaterly</v>
          </cell>
          <cell r="L107" t="str">
            <v>yes</v>
          </cell>
          <cell r="M107">
            <v>0.05</v>
          </cell>
          <cell r="N107">
            <v>3.85</v>
          </cell>
          <cell r="O107">
            <v>0.06</v>
          </cell>
          <cell r="P107" t="str">
            <v>yes</v>
          </cell>
          <cell r="Q107">
            <v>38124</v>
          </cell>
          <cell r="R107">
            <v>41776</v>
          </cell>
          <cell r="S107">
            <v>10</v>
          </cell>
          <cell r="T107" t="str">
            <v>5 years</v>
          </cell>
          <cell r="U107">
            <v>38202</v>
          </cell>
          <cell r="V107" t="str">
            <v>Bank guarantee</v>
          </cell>
          <cell r="W107">
            <v>338000</v>
          </cell>
          <cell r="X107">
            <v>763765</v>
          </cell>
          <cell r="Y107">
            <v>681668</v>
          </cell>
          <cell r="Z107">
            <v>767476</v>
          </cell>
          <cell r="AA107">
            <v>789487</v>
          </cell>
          <cell r="AB107">
            <v>810922</v>
          </cell>
          <cell r="AC107">
            <v>869170</v>
          </cell>
          <cell r="AD107">
            <v>1009565</v>
          </cell>
          <cell r="AE107">
            <v>1063721</v>
          </cell>
          <cell r="AF107">
            <v>789726</v>
          </cell>
          <cell r="AG107">
            <v>942219</v>
          </cell>
          <cell r="AH107">
            <v>1088053</v>
          </cell>
          <cell r="AP107">
            <v>1002919</v>
          </cell>
          <cell r="AQ107">
            <v>1012039</v>
          </cell>
          <cell r="AR107">
            <v>990898</v>
          </cell>
          <cell r="AS107">
            <v>967539</v>
          </cell>
          <cell r="AT107">
            <v>1086934</v>
          </cell>
        </row>
        <row r="108">
          <cell r="A108" t="str">
            <v>P88d</v>
          </cell>
          <cell r="B108" t="str">
            <v>American Restaurants, s.r.o. Drive thru</v>
          </cell>
          <cell r="C108" t="str">
            <v>A</v>
          </cell>
          <cell r="D108" t="e">
            <v>#REF!</v>
          </cell>
          <cell r="E108" t="str">
            <v>KFC - Drive Through</v>
          </cell>
          <cell r="F108" t="str">
            <v>chicken</v>
          </cell>
          <cell r="G108">
            <v>3978.1</v>
          </cell>
          <cell r="H108">
            <v>2000</v>
          </cell>
          <cell r="J108">
            <v>1.0086999999999999</v>
          </cell>
          <cell r="K108" t="str">
            <v>quaterly</v>
          </cell>
          <cell r="L108" t="str">
            <v>yes</v>
          </cell>
          <cell r="M108">
            <v>0.05</v>
          </cell>
          <cell r="N108" t="str">
            <v>500 EUR/month</v>
          </cell>
          <cell r="O108">
            <v>0</v>
          </cell>
          <cell r="P108" t="str">
            <v>yes</v>
          </cell>
          <cell r="Q108">
            <v>38124</v>
          </cell>
          <cell r="R108">
            <v>41821</v>
          </cell>
          <cell r="S108">
            <v>10</v>
          </cell>
          <cell r="T108" t="str">
            <v>5 years</v>
          </cell>
          <cell r="U108">
            <v>38267</v>
          </cell>
          <cell r="V108" t="str">
            <v>Bank guarantee</v>
          </cell>
          <cell r="W108">
            <v>240000</v>
          </cell>
          <cell r="X108">
            <v>852548</v>
          </cell>
          <cell r="Y108">
            <v>763489</v>
          </cell>
          <cell r="Z108">
            <v>927654</v>
          </cell>
          <cell r="AA108">
            <v>1015244</v>
          </cell>
          <cell r="AB108">
            <v>1010873</v>
          </cell>
          <cell r="AC108">
            <v>1021568</v>
          </cell>
          <cell r="AD108">
            <v>1111581</v>
          </cell>
          <cell r="AE108">
            <v>1225541</v>
          </cell>
          <cell r="AF108">
            <v>972009</v>
          </cell>
          <cell r="AG108">
            <v>1089067</v>
          </cell>
          <cell r="AH108">
            <v>1117250</v>
          </cell>
          <cell r="AR108">
            <v>770264</v>
          </cell>
          <cell r="AS108">
            <v>924771</v>
          </cell>
          <cell r="AT108">
            <v>993929</v>
          </cell>
        </row>
        <row r="109">
          <cell r="A109" t="str">
            <v>P90</v>
          </cell>
          <cell r="B109" t="str">
            <v>Vacant P90</v>
          </cell>
          <cell r="D109" t="e">
            <v>#REF!</v>
          </cell>
          <cell r="G109">
            <v>382</v>
          </cell>
          <cell r="H109">
            <v>11</v>
          </cell>
          <cell r="J109">
            <v>1.0184</v>
          </cell>
          <cell r="K109" t="str">
            <v>quaterly</v>
          </cell>
          <cell r="L109" t="str">
            <v>yes</v>
          </cell>
          <cell r="M109">
            <v>0.06</v>
          </cell>
          <cell r="N109">
            <v>3.85</v>
          </cell>
          <cell r="O109">
            <v>7.0000000000000007E-2</v>
          </cell>
          <cell r="P109" t="str">
            <v>yes</v>
          </cell>
          <cell r="Q109">
            <v>38013</v>
          </cell>
          <cell r="R109">
            <v>41666</v>
          </cell>
          <cell r="S109">
            <v>10</v>
          </cell>
          <cell r="T109" t="str">
            <v>5 years</v>
          </cell>
          <cell r="U109">
            <v>38070</v>
          </cell>
          <cell r="V109" t="str">
            <v>Deposit</v>
          </cell>
          <cell r="W109">
            <v>585000</v>
          </cell>
          <cell r="X109">
            <v>250130</v>
          </cell>
          <cell r="Y109">
            <v>208850</v>
          </cell>
          <cell r="Z109">
            <v>200150</v>
          </cell>
          <cell r="AA109">
            <v>215540</v>
          </cell>
          <cell r="AK109">
            <v>162950</v>
          </cell>
          <cell r="AL109">
            <v>342645</v>
          </cell>
          <cell r="AM109">
            <v>273767</v>
          </cell>
          <cell r="AN109">
            <v>241580</v>
          </cell>
          <cell r="AO109">
            <v>272185</v>
          </cell>
          <cell r="AP109">
            <v>270031</v>
          </cell>
          <cell r="AQ109">
            <v>254132</v>
          </cell>
          <cell r="AR109">
            <v>258780</v>
          </cell>
          <cell r="AS109">
            <v>269431</v>
          </cell>
          <cell r="AT109">
            <v>320812</v>
          </cell>
        </row>
        <row r="110">
          <cell r="A110" t="str">
            <v>R</v>
          </cell>
          <cell r="B110" t="str">
            <v>Relaxace Sluníčko s.r.o.</v>
          </cell>
          <cell r="X110">
            <v>29285</v>
          </cell>
          <cell r="Y110">
            <v>27880</v>
          </cell>
          <cell r="Z110">
            <v>30620</v>
          </cell>
          <cell r="AA110">
            <v>30065</v>
          </cell>
          <cell r="AB110">
            <v>26920</v>
          </cell>
          <cell r="AC110">
            <v>27080</v>
          </cell>
          <cell r="AD110">
            <v>34700</v>
          </cell>
          <cell r="AE110">
            <v>38785</v>
          </cell>
          <cell r="AF110">
            <v>24645</v>
          </cell>
          <cell r="AG110">
            <v>24105.599999999999</v>
          </cell>
          <cell r="AH110">
            <v>33870</v>
          </cell>
          <cell r="AK110">
            <v>8020</v>
          </cell>
          <cell r="AL110">
            <v>35735</v>
          </cell>
          <cell r="AM110">
            <v>28985</v>
          </cell>
          <cell r="AN110">
            <v>26920</v>
          </cell>
          <cell r="AO110">
            <v>35825</v>
          </cell>
          <cell r="AP110">
            <v>36160</v>
          </cell>
          <cell r="AQ110">
            <v>30615</v>
          </cell>
          <cell r="AR110">
            <v>36305</v>
          </cell>
          <cell r="AS110">
            <v>41605</v>
          </cell>
          <cell r="AT110">
            <v>45200</v>
          </cell>
        </row>
      </sheetData>
      <sheetData sheetId="4"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Info"/>
      <sheetName val="Sheet_index"/>
      <sheetName val="Dictionary"/>
      <sheetName val="Parameters"/>
      <sheetName val="Adjustments"/>
      <sheetName val="BS"/>
      <sheetName val="PL"/>
      <sheetName val="EC_support"/>
      <sheetName val="CF_support"/>
      <sheetName val="F&amp;F"/>
      <sheetName val="IC"/>
      <sheetName val="Group_transfer"/>
      <sheetName val="Group_transfer_notes"/>
      <sheetName val="Note_4"/>
      <sheetName val="Note_5"/>
      <sheetName val="Note_5s"/>
      <sheetName val="Note_6"/>
      <sheetName val="Note_7"/>
      <sheetName val="Note_8"/>
      <sheetName val="Note_9"/>
      <sheetName val="Note_12a"/>
      <sheetName val="Note_12b"/>
      <sheetName val="Note_12c"/>
      <sheetName val="Note_12d"/>
      <sheetName val="Note_12e"/>
      <sheetName val="Note_12f"/>
      <sheetName val="Note_12g"/>
      <sheetName val="Note_12h"/>
      <sheetName val="Note_12s"/>
      <sheetName val="Note_13a"/>
      <sheetName val="Note_13b"/>
      <sheetName val="Note_13c"/>
      <sheetName val="Note_13d"/>
      <sheetName val="Note_13e"/>
      <sheetName val="Note_13f"/>
      <sheetName val="Note_13g"/>
      <sheetName val="Note_13h"/>
      <sheetName val="Note_13i"/>
      <sheetName val="Note_13j"/>
      <sheetName val="Note_13s"/>
      <sheetName val="Note_14"/>
      <sheetName val="Note_15"/>
      <sheetName val="Note_16a"/>
      <sheetName val="Note_16b"/>
      <sheetName val="Note_16c"/>
      <sheetName val="Note_16s"/>
      <sheetName val="Note_17a"/>
      <sheetName val="Note_17b"/>
      <sheetName val="Note_17c"/>
      <sheetName val="Note_17d"/>
      <sheetName val="Note_17s"/>
      <sheetName val="Note_18"/>
      <sheetName val="Note_19"/>
      <sheetName val="Note_20a"/>
      <sheetName val="Note_20b"/>
      <sheetName val="Note_20c"/>
      <sheetName val="Note_20d"/>
      <sheetName val="Note_20e"/>
      <sheetName val="Note_20s"/>
      <sheetName val="Note_21"/>
      <sheetName val="Note_24a"/>
      <sheetName val="Note_24b"/>
      <sheetName val="Note_24c"/>
      <sheetName val="Note_24d"/>
      <sheetName val="Note_24s"/>
    </sheetNames>
    <sheetDataSet>
      <sheetData sheetId="0" refreshError="1"/>
      <sheetData sheetId="1">
        <row r="12">
          <cell r="B12">
            <v>40908</v>
          </cell>
          <cell r="C12">
            <v>41274</v>
          </cell>
        </row>
        <row r="14">
          <cell r="B14">
            <v>2011</v>
          </cell>
        </row>
        <row r="27">
          <cell r="B27" t="str">
            <v>HUF</v>
          </cell>
        </row>
      </sheetData>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vigator"/>
      <sheetName val="Criterias"/>
      <sheetName val="Funding"/>
      <sheetName val="Dialog1"/>
      <sheetName val="MacroAssumptions"/>
      <sheetName val="LongTerm_Funding"/>
      <sheetName val="ShortTerm_Funding "/>
      <sheetName val="CoA_1998"/>
      <sheetName val="Statements"/>
      <sheetName val="Tax"/>
      <sheetName val="VAT"/>
      <sheetName val="Reals_RWA"/>
      <sheetName val="Nominals_RWA"/>
      <sheetName val="Input_Output"/>
      <sheetName val="GBud_Nom"/>
      <sheetName val="Deprec"/>
      <sheetName val="Module1"/>
      <sheetName val="Module2"/>
      <sheetName val="Module4"/>
      <sheetName val="Tenants review"/>
      <sheetName val="Metadaten"/>
      <sheetName val="ELENCO OPERATORI"/>
      <sheetName val="ShortTerm_Funding_"/>
      <sheetName val="ShortTerm_Funding_1"/>
      <sheetName val="Tenants_review"/>
      <sheetName val="ELENCO_OPERATORI"/>
      <sheetName val="ShortTerm_Funding_2"/>
      <sheetName val="Tenants_review1"/>
      <sheetName val="ELENCO_OPERATORI1"/>
      <sheetName val="ShortTerm_Funding_3"/>
      <sheetName val="Tenants_review2"/>
      <sheetName val="ELENCO_OPERATORI2"/>
      <sheetName val="ShortTerm_Funding_4"/>
      <sheetName val="Tenants_review3"/>
      <sheetName val="ELENCO_OPERATORI3"/>
      <sheetName val="ShortTerm_Funding_5"/>
      <sheetName val="Tenants_review4"/>
      <sheetName val="ELENCO_OPERATORI4"/>
    </sheetNames>
    <sheetDataSet>
      <sheetData sheetId="0">
        <row r="10">
          <cell r="D10" t="str">
            <v>Statement Code</v>
          </cell>
        </row>
      </sheetData>
      <sheetData sheetId="1" refreshError="1">
        <row r="10">
          <cell r="D10" t="str">
            <v>Statement Code</v>
          </cell>
          <cell r="E10" t="str">
            <v>Statement Code</v>
          </cell>
        </row>
        <row r="11">
          <cell r="D11" t="str">
            <v>&gt;=1000</v>
          </cell>
          <cell r="E11" t="str">
            <v>&lt;=1005</v>
          </cell>
        </row>
      </sheetData>
      <sheetData sheetId="2">
        <row r="10">
          <cell r="D10" t="str">
            <v>Statement Code</v>
          </cell>
        </row>
      </sheetData>
      <sheetData sheetId="3">
        <row r="10">
          <cell r="D10" t="str">
            <v>Statement Code</v>
          </cell>
        </row>
      </sheetData>
      <sheetData sheetId="4">
        <row r="10">
          <cell r="D10" t="str">
            <v>Statement Code</v>
          </cell>
        </row>
      </sheetData>
      <sheetData sheetId="5">
        <row r="10">
          <cell r="D10" t="str">
            <v>Statement Code</v>
          </cell>
        </row>
      </sheetData>
      <sheetData sheetId="6">
        <row r="10">
          <cell r="D10" t="str">
            <v>Statement Code</v>
          </cell>
        </row>
      </sheetData>
      <sheetData sheetId="7">
        <row r="10">
          <cell r="D10" t="str">
            <v>Statement Code</v>
          </cell>
        </row>
      </sheetData>
      <sheetData sheetId="8">
        <row r="10">
          <cell r="D10" t="str">
            <v>Statement Code</v>
          </cell>
        </row>
      </sheetData>
      <sheetData sheetId="9">
        <row r="10">
          <cell r="D10" t="str">
            <v>Statement Code</v>
          </cell>
        </row>
      </sheetData>
      <sheetData sheetId="10">
        <row r="10">
          <cell r="D10" t="str">
            <v>Statement Code</v>
          </cell>
        </row>
      </sheetData>
      <sheetData sheetId="11">
        <row r="10">
          <cell r="D10" t="str">
            <v>Statement Code</v>
          </cell>
        </row>
      </sheetData>
      <sheetData sheetId="12">
        <row r="10">
          <cell r="D10" t="str">
            <v>Statement Code</v>
          </cell>
        </row>
      </sheetData>
      <sheetData sheetId="13" refreshError="1">
        <row r="10">
          <cell r="D10" t="str">
            <v>Statement Code</v>
          </cell>
        </row>
        <row r="102">
          <cell r="A102" t="str">
            <v>CC#</v>
          </cell>
          <cell r="B102" t="str">
            <v>Statement Code</v>
          </cell>
          <cell r="C102" t="str">
            <v>Financial account</v>
          </cell>
          <cell r="D102" t="str">
            <v>Region</v>
          </cell>
          <cell r="E102" t="str">
            <v>Project</v>
          </cell>
          <cell r="F102" t="str">
            <v>Currency</v>
          </cell>
          <cell r="G102" t="str">
            <v>Description</v>
          </cell>
          <cell r="I102" t="str">
            <v>Jan'98</v>
          </cell>
          <cell r="J102" t="str">
            <v>Feb'98</v>
          </cell>
          <cell r="K102" t="str">
            <v>Mar'98</v>
          </cell>
          <cell r="L102" t="str">
            <v>Apr'98</v>
          </cell>
          <cell r="M102" t="str">
            <v>May'98</v>
          </cell>
          <cell r="N102" t="str">
            <v>Jun'98</v>
          </cell>
          <cell r="O102" t="str">
            <v>Jul'98</v>
          </cell>
          <cell r="P102" t="str">
            <v>Aug'98</v>
          </cell>
          <cell r="Q102" t="str">
            <v>Sep'98</v>
          </cell>
          <cell r="R102" t="str">
            <v>Oct'98</v>
          </cell>
          <cell r="S102" t="str">
            <v>Nov'98</v>
          </cell>
          <cell r="T102" t="str">
            <v>Dec'98</v>
          </cell>
          <cell r="U102" t="str">
            <v>Total 1998</v>
          </cell>
          <cell r="V102" t="str">
            <v>Total 1999</v>
          </cell>
          <cell r="W102">
            <v>2000</v>
          </cell>
          <cell r="X102">
            <v>2001</v>
          </cell>
          <cell r="Y102">
            <v>2002</v>
          </cell>
          <cell r="Z102">
            <v>2003</v>
          </cell>
          <cell r="AA102">
            <v>2004</v>
          </cell>
          <cell r="AB102">
            <v>2005</v>
          </cell>
          <cell r="AC102">
            <v>2006</v>
          </cell>
          <cell r="AD102">
            <v>2007</v>
          </cell>
          <cell r="AE102">
            <v>2008</v>
          </cell>
          <cell r="AF102">
            <v>2009</v>
          </cell>
          <cell r="AG102">
            <v>2010</v>
          </cell>
          <cell r="AH102" t="str">
            <v>Jan'98 in PLN</v>
          </cell>
          <cell r="AI102" t="str">
            <v>Feb'98 in PLN</v>
          </cell>
          <cell r="AJ102" t="str">
            <v>Mar'98 in PLN</v>
          </cell>
          <cell r="AK102" t="str">
            <v>Apr'98 in PLN</v>
          </cell>
          <cell r="AL102" t="str">
            <v>May'98 in PLN</v>
          </cell>
          <cell r="AM102" t="str">
            <v>Jun'98 in PLN</v>
          </cell>
          <cell r="AN102" t="str">
            <v>Jul'98 in PLN</v>
          </cell>
          <cell r="AO102" t="str">
            <v>Aug'98 in PLN</v>
          </cell>
          <cell r="AP102" t="str">
            <v>Sep'98 in PLN</v>
          </cell>
          <cell r="AQ102" t="str">
            <v>Oct'98 in PLN</v>
          </cell>
          <cell r="AR102" t="str">
            <v>Nov'98 in PLN</v>
          </cell>
          <cell r="AS102" t="str">
            <v>Dec'98 in PLN</v>
          </cell>
          <cell r="AT102" t="str">
            <v>Total 1998 in PLN</v>
          </cell>
          <cell r="AU102" t="str">
            <v>Total 1999 in PLN</v>
          </cell>
          <cell r="AV102" t="str">
            <v>Total 2000 in PLN</v>
          </cell>
          <cell r="AW102" t="str">
            <v>Total 2001 in PLN</v>
          </cell>
          <cell r="AX102" t="str">
            <v>Total 2002 in PLN</v>
          </cell>
          <cell r="AY102" t="str">
            <v>Total 2003 in PLN</v>
          </cell>
          <cell r="AZ102" t="str">
            <v>Total 2004 in PLN</v>
          </cell>
          <cell r="BA102" t="str">
            <v>Total 2005 in PLN</v>
          </cell>
          <cell r="BB102" t="str">
            <v>Total 2006 in PLN</v>
          </cell>
          <cell r="BC102" t="str">
            <v>Total 2007 in PLN</v>
          </cell>
          <cell r="BD102" t="str">
            <v>Total 2008 in PLN</v>
          </cell>
          <cell r="BE102" t="str">
            <v>Total 2009 in PLN</v>
          </cell>
          <cell r="BF102" t="str">
            <v>Total 2010 in PLN</v>
          </cell>
        </row>
        <row r="103">
          <cell r="B103">
            <v>1005</v>
          </cell>
          <cell r="C103" t="str">
            <v>Monthly access fee</v>
          </cell>
          <cell r="AH103">
            <v>20</v>
          </cell>
          <cell r="AI103">
            <v>20</v>
          </cell>
          <cell r="AJ103">
            <v>20</v>
          </cell>
          <cell r="AK103">
            <v>20</v>
          </cell>
          <cell r="AL103">
            <v>20</v>
          </cell>
          <cell r="AM103">
            <v>20</v>
          </cell>
          <cell r="AN103">
            <v>20</v>
          </cell>
          <cell r="AO103">
            <v>20</v>
          </cell>
          <cell r="AP103">
            <v>20</v>
          </cell>
          <cell r="AQ103">
            <v>20</v>
          </cell>
          <cell r="AR103">
            <v>20</v>
          </cell>
          <cell r="AS103">
            <v>20</v>
          </cell>
          <cell r="AT103">
            <v>20</v>
          </cell>
          <cell r="AU103">
            <v>20</v>
          </cell>
          <cell r="AV103">
            <v>20</v>
          </cell>
          <cell r="AW103">
            <v>20</v>
          </cell>
          <cell r="AX103">
            <v>20</v>
          </cell>
          <cell r="AY103">
            <v>20</v>
          </cell>
          <cell r="AZ103">
            <v>20</v>
          </cell>
          <cell r="BA103">
            <v>20</v>
          </cell>
          <cell r="BB103">
            <v>20</v>
          </cell>
          <cell r="BC103">
            <v>20</v>
          </cell>
          <cell r="BD103">
            <v>20</v>
          </cell>
          <cell r="BE103">
            <v>20</v>
          </cell>
          <cell r="BF103">
            <v>20</v>
          </cell>
        </row>
        <row r="104">
          <cell r="B104">
            <v>1010</v>
          </cell>
          <cell r="C104" t="str">
            <v>Activation fee</v>
          </cell>
          <cell r="AH104">
            <v>20</v>
          </cell>
          <cell r="AI104">
            <v>20</v>
          </cell>
          <cell r="AJ104">
            <v>20</v>
          </cell>
          <cell r="AK104">
            <v>20</v>
          </cell>
          <cell r="AL104">
            <v>20</v>
          </cell>
          <cell r="AM104">
            <v>20</v>
          </cell>
          <cell r="AN104">
            <v>20</v>
          </cell>
          <cell r="AO104">
            <v>20</v>
          </cell>
          <cell r="AP104">
            <v>20</v>
          </cell>
          <cell r="AQ104">
            <v>20</v>
          </cell>
          <cell r="AR104">
            <v>20</v>
          </cell>
          <cell r="AS104">
            <v>20</v>
          </cell>
          <cell r="AT104">
            <v>20</v>
          </cell>
          <cell r="AU104">
            <v>20</v>
          </cell>
          <cell r="AV104">
            <v>20</v>
          </cell>
          <cell r="AW104">
            <v>20</v>
          </cell>
          <cell r="AX104">
            <v>20</v>
          </cell>
          <cell r="AY104">
            <v>20</v>
          </cell>
          <cell r="AZ104">
            <v>20</v>
          </cell>
          <cell r="BA104">
            <v>20</v>
          </cell>
          <cell r="BB104">
            <v>20</v>
          </cell>
          <cell r="BC104">
            <v>20</v>
          </cell>
          <cell r="BD104">
            <v>20</v>
          </cell>
          <cell r="BE104">
            <v>20</v>
          </cell>
          <cell r="BF104">
            <v>20</v>
          </cell>
        </row>
        <row r="105">
          <cell r="B105">
            <v>1015</v>
          </cell>
          <cell r="C105" t="str">
            <v>Airtime</v>
          </cell>
          <cell r="AH105">
            <v>20</v>
          </cell>
          <cell r="AI105">
            <v>20</v>
          </cell>
          <cell r="AJ105">
            <v>20</v>
          </cell>
          <cell r="AK105">
            <v>20</v>
          </cell>
          <cell r="AL105">
            <v>20</v>
          </cell>
          <cell r="AM105">
            <v>20</v>
          </cell>
          <cell r="AN105">
            <v>20</v>
          </cell>
          <cell r="AO105">
            <v>20</v>
          </cell>
          <cell r="AP105">
            <v>20</v>
          </cell>
          <cell r="AQ105">
            <v>20</v>
          </cell>
          <cell r="AR105">
            <v>20</v>
          </cell>
          <cell r="AS105">
            <v>20</v>
          </cell>
          <cell r="AT105">
            <v>20</v>
          </cell>
          <cell r="AU105">
            <v>20</v>
          </cell>
          <cell r="AV105">
            <v>20</v>
          </cell>
          <cell r="AW105">
            <v>20</v>
          </cell>
          <cell r="AX105">
            <v>20</v>
          </cell>
          <cell r="AY105">
            <v>20</v>
          </cell>
          <cell r="AZ105">
            <v>20</v>
          </cell>
          <cell r="BA105">
            <v>20</v>
          </cell>
          <cell r="BB105">
            <v>20</v>
          </cell>
          <cell r="BC105">
            <v>20</v>
          </cell>
          <cell r="BD105">
            <v>20</v>
          </cell>
          <cell r="BE105">
            <v>20</v>
          </cell>
          <cell r="BF105">
            <v>20</v>
          </cell>
        </row>
        <row r="106">
          <cell r="B106">
            <v>1020</v>
          </cell>
          <cell r="C106" t="str">
            <v>Roaming</v>
          </cell>
          <cell r="AH106">
            <v>20</v>
          </cell>
          <cell r="AI106">
            <v>20</v>
          </cell>
          <cell r="AJ106">
            <v>20</v>
          </cell>
          <cell r="AK106">
            <v>20</v>
          </cell>
          <cell r="AL106">
            <v>20</v>
          </cell>
          <cell r="AM106">
            <v>20</v>
          </cell>
          <cell r="AN106">
            <v>20</v>
          </cell>
          <cell r="AO106">
            <v>20</v>
          </cell>
          <cell r="AP106">
            <v>20</v>
          </cell>
          <cell r="AQ106">
            <v>20</v>
          </cell>
          <cell r="AR106">
            <v>20</v>
          </cell>
          <cell r="AS106">
            <v>20</v>
          </cell>
          <cell r="AT106">
            <v>20</v>
          </cell>
          <cell r="AU106">
            <v>20</v>
          </cell>
          <cell r="AV106">
            <v>20</v>
          </cell>
          <cell r="AW106">
            <v>20</v>
          </cell>
          <cell r="AX106">
            <v>20</v>
          </cell>
          <cell r="AY106">
            <v>20</v>
          </cell>
          <cell r="AZ106">
            <v>20</v>
          </cell>
          <cell r="BA106">
            <v>20</v>
          </cell>
          <cell r="BB106">
            <v>20</v>
          </cell>
          <cell r="BC106">
            <v>20</v>
          </cell>
          <cell r="BD106">
            <v>20</v>
          </cell>
          <cell r="BE106">
            <v>20</v>
          </cell>
          <cell r="BF106">
            <v>20</v>
          </cell>
        </row>
        <row r="108">
          <cell r="B108">
            <v>1025</v>
          </cell>
          <cell r="C108" t="str">
            <v>Handsets, Sim cards and accessories</v>
          </cell>
          <cell r="AH108">
            <v>20</v>
          </cell>
          <cell r="AI108">
            <v>20</v>
          </cell>
          <cell r="AJ108">
            <v>20</v>
          </cell>
          <cell r="AK108">
            <v>20</v>
          </cell>
          <cell r="AL108">
            <v>20</v>
          </cell>
          <cell r="AM108">
            <v>20</v>
          </cell>
          <cell r="AN108">
            <v>20</v>
          </cell>
          <cell r="AO108">
            <v>20</v>
          </cell>
          <cell r="AP108">
            <v>20</v>
          </cell>
          <cell r="AQ108">
            <v>20</v>
          </cell>
          <cell r="AR108">
            <v>20</v>
          </cell>
          <cell r="AS108">
            <v>20</v>
          </cell>
          <cell r="AT108">
            <v>20</v>
          </cell>
          <cell r="AU108">
            <v>20</v>
          </cell>
          <cell r="AV108">
            <v>20</v>
          </cell>
          <cell r="AW108">
            <v>20</v>
          </cell>
          <cell r="AX108">
            <v>20</v>
          </cell>
          <cell r="AY108">
            <v>20</v>
          </cell>
          <cell r="AZ108">
            <v>20</v>
          </cell>
          <cell r="BA108">
            <v>20</v>
          </cell>
          <cell r="BB108">
            <v>20</v>
          </cell>
          <cell r="BC108">
            <v>20</v>
          </cell>
          <cell r="BD108">
            <v>20</v>
          </cell>
          <cell r="BE108">
            <v>20</v>
          </cell>
          <cell r="BF108">
            <v>20</v>
          </cell>
        </row>
        <row r="109">
          <cell r="B109">
            <v>1016</v>
          </cell>
          <cell r="C109" t="str">
            <v>Datatransmission</v>
          </cell>
          <cell r="AH109">
            <v>20</v>
          </cell>
          <cell r="AI109">
            <v>20</v>
          </cell>
          <cell r="AJ109">
            <v>20</v>
          </cell>
          <cell r="AK109">
            <v>20</v>
          </cell>
          <cell r="AL109">
            <v>20</v>
          </cell>
          <cell r="AM109">
            <v>20</v>
          </cell>
          <cell r="AN109">
            <v>20</v>
          </cell>
          <cell r="AO109">
            <v>20</v>
          </cell>
          <cell r="AP109">
            <v>20</v>
          </cell>
          <cell r="AQ109">
            <v>20</v>
          </cell>
          <cell r="AR109">
            <v>20</v>
          </cell>
          <cell r="AS109">
            <v>20</v>
          </cell>
          <cell r="AT109">
            <v>20</v>
          </cell>
          <cell r="AU109">
            <v>20</v>
          </cell>
          <cell r="AV109">
            <v>20</v>
          </cell>
          <cell r="AW109">
            <v>20</v>
          </cell>
          <cell r="AX109">
            <v>20</v>
          </cell>
          <cell r="AY109">
            <v>20</v>
          </cell>
          <cell r="AZ109">
            <v>20</v>
          </cell>
          <cell r="BA109">
            <v>20</v>
          </cell>
          <cell r="BB109">
            <v>20</v>
          </cell>
          <cell r="BC109">
            <v>20</v>
          </cell>
          <cell r="BD109">
            <v>20</v>
          </cell>
          <cell r="BE109">
            <v>20</v>
          </cell>
          <cell r="BF109">
            <v>20</v>
          </cell>
        </row>
        <row r="110">
          <cell r="B110">
            <v>1040</v>
          </cell>
          <cell r="C110" t="str">
            <v>Value added services</v>
          </cell>
          <cell r="AH110">
            <v>20</v>
          </cell>
          <cell r="AI110">
            <v>20</v>
          </cell>
          <cell r="AJ110">
            <v>20</v>
          </cell>
          <cell r="AK110">
            <v>20</v>
          </cell>
          <cell r="AL110">
            <v>20</v>
          </cell>
          <cell r="AM110">
            <v>20</v>
          </cell>
          <cell r="AN110">
            <v>20</v>
          </cell>
          <cell r="AO110">
            <v>20</v>
          </cell>
          <cell r="AP110">
            <v>20</v>
          </cell>
          <cell r="AQ110">
            <v>20</v>
          </cell>
          <cell r="AR110">
            <v>20</v>
          </cell>
          <cell r="AS110">
            <v>20</v>
          </cell>
          <cell r="AT110">
            <v>20</v>
          </cell>
          <cell r="AU110">
            <v>20</v>
          </cell>
          <cell r="AV110">
            <v>20</v>
          </cell>
          <cell r="AW110">
            <v>20</v>
          </cell>
          <cell r="AX110">
            <v>20</v>
          </cell>
          <cell r="AY110">
            <v>20</v>
          </cell>
          <cell r="AZ110">
            <v>20</v>
          </cell>
          <cell r="BA110">
            <v>20</v>
          </cell>
          <cell r="BB110">
            <v>20</v>
          </cell>
          <cell r="BC110">
            <v>20</v>
          </cell>
          <cell r="BD110">
            <v>20</v>
          </cell>
          <cell r="BE110">
            <v>20</v>
          </cell>
          <cell r="BF110">
            <v>20</v>
          </cell>
        </row>
        <row r="111">
          <cell r="B111">
            <v>1035</v>
          </cell>
          <cell r="C111" t="str">
            <v>Other</v>
          </cell>
          <cell r="AH111">
            <v>20</v>
          </cell>
          <cell r="AI111">
            <v>20</v>
          </cell>
          <cell r="AJ111">
            <v>20</v>
          </cell>
          <cell r="AK111">
            <v>20</v>
          </cell>
          <cell r="AL111">
            <v>20</v>
          </cell>
          <cell r="AM111">
            <v>20</v>
          </cell>
          <cell r="AN111">
            <v>20</v>
          </cell>
          <cell r="AO111">
            <v>20</v>
          </cell>
          <cell r="AP111">
            <v>20</v>
          </cell>
          <cell r="AQ111">
            <v>20</v>
          </cell>
          <cell r="AR111">
            <v>20</v>
          </cell>
          <cell r="AS111">
            <v>20</v>
          </cell>
          <cell r="AT111">
            <v>20</v>
          </cell>
          <cell r="AU111">
            <v>20</v>
          </cell>
          <cell r="AV111">
            <v>20</v>
          </cell>
          <cell r="AW111">
            <v>20</v>
          </cell>
          <cell r="AX111">
            <v>20</v>
          </cell>
          <cell r="AY111">
            <v>20</v>
          </cell>
          <cell r="AZ111">
            <v>20</v>
          </cell>
          <cell r="BA111">
            <v>20</v>
          </cell>
          <cell r="BB111">
            <v>20</v>
          </cell>
          <cell r="BC111">
            <v>20</v>
          </cell>
          <cell r="BD111">
            <v>20</v>
          </cell>
          <cell r="BE111">
            <v>20</v>
          </cell>
          <cell r="BF111">
            <v>20</v>
          </cell>
        </row>
        <row r="112">
          <cell r="B112">
            <v>1055</v>
          </cell>
          <cell r="C112" t="str">
            <v>Commissions</v>
          </cell>
          <cell r="AH112">
            <v>20</v>
          </cell>
          <cell r="AI112">
            <v>20</v>
          </cell>
          <cell r="AJ112">
            <v>20</v>
          </cell>
          <cell r="AK112">
            <v>20</v>
          </cell>
          <cell r="AL112">
            <v>20</v>
          </cell>
          <cell r="AM112">
            <v>20</v>
          </cell>
          <cell r="AN112">
            <v>20</v>
          </cell>
          <cell r="AO112">
            <v>20</v>
          </cell>
          <cell r="AP112">
            <v>20</v>
          </cell>
          <cell r="AQ112">
            <v>20</v>
          </cell>
          <cell r="AR112">
            <v>20</v>
          </cell>
          <cell r="AS112">
            <v>20</v>
          </cell>
          <cell r="AT112">
            <v>20</v>
          </cell>
          <cell r="AU112">
            <v>20</v>
          </cell>
          <cell r="AV112">
            <v>20</v>
          </cell>
          <cell r="AW112">
            <v>20</v>
          </cell>
          <cell r="AX112">
            <v>20</v>
          </cell>
          <cell r="AY112">
            <v>20</v>
          </cell>
          <cell r="AZ112">
            <v>20</v>
          </cell>
          <cell r="BA112">
            <v>20</v>
          </cell>
          <cell r="BB112">
            <v>20</v>
          </cell>
          <cell r="BC112">
            <v>20</v>
          </cell>
          <cell r="BD112">
            <v>20</v>
          </cell>
          <cell r="BE112">
            <v>20</v>
          </cell>
          <cell r="BF112">
            <v>20</v>
          </cell>
        </row>
        <row r="113">
          <cell r="B113">
            <v>1060</v>
          </cell>
          <cell r="C113" t="str">
            <v>Roaming charges</v>
          </cell>
          <cell r="AH113">
            <v>20</v>
          </cell>
          <cell r="AI113">
            <v>20</v>
          </cell>
          <cell r="AJ113">
            <v>20</v>
          </cell>
          <cell r="AK113">
            <v>20</v>
          </cell>
          <cell r="AL113">
            <v>20</v>
          </cell>
          <cell r="AM113">
            <v>20</v>
          </cell>
          <cell r="AN113">
            <v>20</v>
          </cell>
          <cell r="AO113">
            <v>20</v>
          </cell>
          <cell r="AP113">
            <v>20</v>
          </cell>
          <cell r="AQ113">
            <v>20</v>
          </cell>
          <cell r="AR113">
            <v>20</v>
          </cell>
          <cell r="AS113">
            <v>20</v>
          </cell>
          <cell r="AT113">
            <v>20</v>
          </cell>
          <cell r="AU113">
            <v>20</v>
          </cell>
          <cell r="AV113">
            <v>20</v>
          </cell>
          <cell r="AW113">
            <v>20</v>
          </cell>
          <cell r="AX113">
            <v>20</v>
          </cell>
          <cell r="AY113">
            <v>20</v>
          </cell>
          <cell r="AZ113">
            <v>20</v>
          </cell>
          <cell r="BA113">
            <v>20</v>
          </cell>
          <cell r="BB113">
            <v>20</v>
          </cell>
          <cell r="BC113">
            <v>20</v>
          </cell>
          <cell r="BD113">
            <v>20</v>
          </cell>
          <cell r="BE113">
            <v>20</v>
          </cell>
          <cell r="BF113">
            <v>20</v>
          </cell>
        </row>
        <row r="114">
          <cell r="B114">
            <v>1065</v>
          </cell>
          <cell r="C114" t="str">
            <v>Interconnect</v>
          </cell>
          <cell r="AH114">
            <v>20</v>
          </cell>
          <cell r="AI114">
            <v>20</v>
          </cell>
          <cell r="AJ114">
            <v>20</v>
          </cell>
          <cell r="AK114">
            <v>20</v>
          </cell>
          <cell r="AL114">
            <v>20</v>
          </cell>
          <cell r="AM114">
            <v>20</v>
          </cell>
          <cell r="AN114">
            <v>20</v>
          </cell>
          <cell r="AO114">
            <v>20</v>
          </cell>
          <cell r="AP114">
            <v>20</v>
          </cell>
          <cell r="AQ114">
            <v>20</v>
          </cell>
          <cell r="AR114">
            <v>20</v>
          </cell>
          <cell r="AS114">
            <v>20</v>
          </cell>
          <cell r="AT114">
            <v>20</v>
          </cell>
          <cell r="AU114">
            <v>20</v>
          </cell>
          <cell r="AV114">
            <v>20</v>
          </cell>
          <cell r="AW114">
            <v>20</v>
          </cell>
          <cell r="AX114">
            <v>20</v>
          </cell>
          <cell r="AY114">
            <v>20</v>
          </cell>
          <cell r="AZ114">
            <v>20</v>
          </cell>
          <cell r="BA114">
            <v>20</v>
          </cell>
          <cell r="BB114">
            <v>20</v>
          </cell>
          <cell r="BC114">
            <v>20</v>
          </cell>
          <cell r="BD114">
            <v>20</v>
          </cell>
          <cell r="BE114">
            <v>20</v>
          </cell>
          <cell r="BF114">
            <v>20</v>
          </cell>
        </row>
        <row r="115">
          <cell r="B115">
            <v>1070</v>
          </cell>
          <cell r="C115" t="str">
            <v>Handsets, Sim cards and accessories</v>
          </cell>
          <cell r="AH115">
            <v>20</v>
          </cell>
          <cell r="AI115">
            <v>20</v>
          </cell>
          <cell r="AJ115">
            <v>20</v>
          </cell>
          <cell r="AK115">
            <v>20</v>
          </cell>
          <cell r="AL115">
            <v>20</v>
          </cell>
          <cell r="AM115">
            <v>20</v>
          </cell>
          <cell r="AN115">
            <v>20</v>
          </cell>
          <cell r="AO115">
            <v>20</v>
          </cell>
          <cell r="AP115">
            <v>20</v>
          </cell>
          <cell r="AQ115">
            <v>20</v>
          </cell>
          <cell r="AR115">
            <v>20</v>
          </cell>
          <cell r="AS115">
            <v>20</v>
          </cell>
          <cell r="AT115">
            <v>20</v>
          </cell>
          <cell r="AU115">
            <v>20</v>
          </cell>
          <cell r="AV115">
            <v>20</v>
          </cell>
          <cell r="AW115">
            <v>20</v>
          </cell>
          <cell r="AX115">
            <v>20</v>
          </cell>
          <cell r="AY115">
            <v>20</v>
          </cell>
          <cell r="AZ115">
            <v>20</v>
          </cell>
          <cell r="BA115">
            <v>20</v>
          </cell>
          <cell r="BB115">
            <v>20</v>
          </cell>
          <cell r="BC115">
            <v>20</v>
          </cell>
          <cell r="BD115">
            <v>20</v>
          </cell>
          <cell r="BE115">
            <v>20</v>
          </cell>
          <cell r="BF115">
            <v>20</v>
          </cell>
        </row>
        <row r="116">
          <cell r="B116">
            <v>1075</v>
          </cell>
          <cell r="C116" t="str">
            <v>Leased lines and spectrum fees</v>
          </cell>
          <cell r="AH116">
            <v>20</v>
          </cell>
          <cell r="AI116">
            <v>20</v>
          </cell>
          <cell r="AJ116">
            <v>20</v>
          </cell>
          <cell r="AK116">
            <v>20</v>
          </cell>
          <cell r="AL116">
            <v>20</v>
          </cell>
          <cell r="AM116">
            <v>20</v>
          </cell>
          <cell r="AN116">
            <v>20</v>
          </cell>
          <cell r="AO116">
            <v>20</v>
          </cell>
          <cell r="AP116">
            <v>20</v>
          </cell>
          <cell r="AQ116">
            <v>20</v>
          </cell>
          <cell r="AR116">
            <v>20</v>
          </cell>
          <cell r="AS116">
            <v>20</v>
          </cell>
          <cell r="AT116">
            <v>20</v>
          </cell>
          <cell r="AU116">
            <v>20</v>
          </cell>
          <cell r="AV116">
            <v>20</v>
          </cell>
          <cell r="AW116">
            <v>20</v>
          </cell>
          <cell r="AX116">
            <v>20</v>
          </cell>
          <cell r="AY116">
            <v>20</v>
          </cell>
          <cell r="AZ116">
            <v>20</v>
          </cell>
          <cell r="BA116">
            <v>20</v>
          </cell>
          <cell r="BB116">
            <v>20</v>
          </cell>
          <cell r="BC116">
            <v>20</v>
          </cell>
          <cell r="BD116">
            <v>20</v>
          </cell>
          <cell r="BE116">
            <v>20</v>
          </cell>
          <cell r="BF116">
            <v>20</v>
          </cell>
        </row>
        <row r="117">
          <cell r="B117">
            <v>1080</v>
          </cell>
          <cell r="C117" t="str">
            <v>Other</v>
          </cell>
          <cell r="AH117">
            <v>20</v>
          </cell>
          <cell r="AI117">
            <v>20</v>
          </cell>
          <cell r="AJ117">
            <v>20</v>
          </cell>
          <cell r="AK117">
            <v>20</v>
          </cell>
          <cell r="AL117">
            <v>20</v>
          </cell>
          <cell r="AM117">
            <v>20</v>
          </cell>
          <cell r="AN117">
            <v>20</v>
          </cell>
          <cell r="AO117">
            <v>20</v>
          </cell>
          <cell r="AP117">
            <v>20</v>
          </cell>
          <cell r="AQ117">
            <v>20</v>
          </cell>
          <cell r="AR117">
            <v>20</v>
          </cell>
          <cell r="AS117">
            <v>20</v>
          </cell>
          <cell r="AT117">
            <v>20</v>
          </cell>
          <cell r="AU117">
            <v>20</v>
          </cell>
          <cell r="AV117">
            <v>20</v>
          </cell>
          <cell r="AW117">
            <v>20</v>
          </cell>
          <cell r="AX117">
            <v>20</v>
          </cell>
          <cell r="AY117">
            <v>20</v>
          </cell>
          <cell r="AZ117">
            <v>20</v>
          </cell>
          <cell r="BA117">
            <v>20</v>
          </cell>
          <cell r="BB117">
            <v>20</v>
          </cell>
          <cell r="BC117">
            <v>20</v>
          </cell>
          <cell r="BD117">
            <v>20</v>
          </cell>
          <cell r="BE117">
            <v>20</v>
          </cell>
          <cell r="BF117">
            <v>20</v>
          </cell>
        </row>
        <row r="118">
          <cell r="B118">
            <v>1110</v>
          </cell>
          <cell r="C118" t="str">
            <v>Wages and salaries</v>
          </cell>
          <cell r="AH118">
            <v>20</v>
          </cell>
          <cell r="AI118">
            <v>20</v>
          </cell>
          <cell r="AJ118">
            <v>20</v>
          </cell>
          <cell r="AK118">
            <v>20</v>
          </cell>
          <cell r="AL118">
            <v>20</v>
          </cell>
          <cell r="AM118">
            <v>20</v>
          </cell>
          <cell r="AN118">
            <v>20</v>
          </cell>
          <cell r="AO118">
            <v>20</v>
          </cell>
          <cell r="AP118">
            <v>20</v>
          </cell>
          <cell r="AQ118">
            <v>20</v>
          </cell>
          <cell r="AR118">
            <v>20</v>
          </cell>
          <cell r="AS118">
            <v>20</v>
          </cell>
          <cell r="AT118">
            <v>20</v>
          </cell>
          <cell r="AU118">
            <v>20</v>
          </cell>
          <cell r="AV118">
            <v>20</v>
          </cell>
          <cell r="AW118">
            <v>20</v>
          </cell>
          <cell r="AX118">
            <v>20</v>
          </cell>
          <cell r="AY118">
            <v>20</v>
          </cell>
          <cell r="AZ118">
            <v>20</v>
          </cell>
          <cell r="BA118">
            <v>20</v>
          </cell>
          <cell r="BB118">
            <v>20</v>
          </cell>
          <cell r="BC118">
            <v>20</v>
          </cell>
          <cell r="BD118">
            <v>20</v>
          </cell>
          <cell r="BE118">
            <v>20</v>
          </cell>
          <cell r="BF118">
            <v>20</v>
          </cell>
        </row>
        <row r="119">
          <cell r="B119">
            <v>1120</v>
          </cell>
          <cell r="C119" t="str">
            <v>Social security charges</v>
          </cell>
          <cell r="AH119">
            <v>20</v>
          </cell>
          <cell r="AI119">
            <v>20</v>
          </cell>
          <cell r="AJ119">
            <v>20</v>
          </cell>
          <cell r="AK119">
            <v>20</v>
          </cell>
          <cell r="AL119">
            <v>20</v>
          </cell>
          <cell r="AM119">
            <v>20</v>
          </cell>
          <cell r="AN119">
            <v>20</v>
          </cell>
          <cell r="AO119">
            <v>20</v>
          </cell>
          <cell r="AP119">
            <v>20</v>
          </cell>
          <cell r="AQ119">
            <v>20</v>
          </cell>
          <cell r="AR119">
            <v>20</v>
          </cell>
          <cell r="AS119">
            <v>20</v>
          </cell>
          <cell r="AT119">
            <v>20</v>
          </cell>
          <cell r="AU119">
            <v>20</v>
          </cell>
          <cell r="AV119">
            <v>20</v>
          </cell>
          <cell r="AW119">
            <v>20</v>
          </cell>
          <cell r="AX119">
            <v>20</v>
          </cell>
          <cell r="AY119">
            <v>20</v>
          </cell>
          <cell r="AZ119">
            <v>20</v>
          </cell>
          <cell r="BA119">
            <v>20</v>
          </cell>
          <cell r="BB119">
            <v>20</v>
          </cell>
          <cell r="BC119">
            <v>20</v>
          </cell>
          <cell r="BD119">
            <v>20</v>
          </cell>
          <cell r="BE119">
            <v>20</v>
          </cell>
          <cell r="BF119">
            <v>20</v>
          </cell>
        </row>
        <row r="120">
          <cell r="B120">
            <v>1130</v>
          </cell>
          <cell r="C120" t="str">
            <v>Other personal costs</v>
          </cell>
          <cell r="AH120">
            <v>20</v>
          </cell>
          <cell r="AI120">
            <v>20</v>
          </cell>
          <cell r="AJ120">
            <v>20</v>
          </cell>
          <cell r="AK120">
            <v>20</v>
          </cell>
          <cell r="AL120">
            <v>20</v>
          </cell>
          <cell r="AM120">
            <v>20</v>
          </cell>
          <cell r="AN120">
            <v>20</v>
          </cell>
          <cell r="AO120">
            <v>20</v>
          </cell>
          <cell r="AP120">
            <v>20</v>
          </cell>
          <cell r="AQ120">
            <v>20</v>
          </cell>
          <cell r="AR120">
            <v>20</v>
          </cell>
          <cell r="AS120">
            <v>20</v>
          </cell>
          <cell r="AT120">
            <v>20</v>
          </cell>
          <cell r="AU120">
            <v>20</v>
          </cell>
          <cell r="AV120">
            <v>20</v>
          </cell>
          <cell r="AW120">
            <v>20</v>
          </cell>
          <cell r="AX120">
            <v>20</v>
          </cell>
          <cell r="AY120">
            <v>20</v>
          </cell>
          <cell r="AZ120">
            <v>20</v>
          </cell>
          <cell r="BA120">
            <v>20</v>
          </cell>
          <cell r="BB120">
            <v>20</v>
          </cell>
          <cell r="BC120">
            <v>20</v>
          </cell>
          <cell r="BD120">
            <v>20</v>
          </cell>
          <cell r="BE120">
            <v>20</v>
          </cell>
          <cell r="BF120">
            <v>20</v>
          </cell>
        </row>
        <row r="121">
          <cell r="B121">
            <v>1140</v>
          </cell>
          <cell r="C121" t="str">
            <v>Long term consulting   1)</v>
          </cell>
          <cell r="AH121">
            <v>20</v>
          </cell>
          <cell r="AI121">
            <v>20</v>
          </cell>
          <cell r="AJ121">
            <v>20</v>
          </cell>
          <cell r="AK121">
            <v>20</v>
          </cell>
          <cell r="AL121">
            <v>20</v>
          </cell>
          <cell r="AM121">
            <v>20</v>
          </cell>
          <cell r="AN121">
            <v>20</v>
          </cell>
          <cell r="AO121">
            <v>20</v>
          </cell>
          <cell r="AP121">
            <v>20</v>
          </cell>
          <cell r="AQ121">
            <v>20</v>
          </cell>
          <cell r="AR121">
            <v>20</v>
          </cell>
          <cell r="AS121">
            <v>20</v>
          </cell>
          <cell r="AT121">
            <v>20</v>
          </cell>
          <cell r="AU121">
            <v>20</v>
          </cell>
          <cell r="AV121">
            <v>20</v>
          </cell>
          <cell r="AW121">
            <v>20</v>
          </cell>
          <cell r="AX121">
            <v>20</v>
          </cell>
          <cell r="AY121">
            <v>20</v>
          </cell>
          <cell r="AZ121">
            <v>20</v>
          </cell>
          <cell r="BA121">
            <v>20</v>
          </cell>
          <cell r="BB121">
            <v>20</v>
          </cell>
          <cell r="BC121">
            <v>20</v>
          </cell>
          <cell r="BD121">
            <v>20</v>
          </cell>
          <cell r="BE121">
            <v>20</v>
          </cell>
          <cell r="BF121">
            <v>20</v>
          </cell>
        </row>
        <row r="122">
          <cell r="B122">
            <v>1150</v>
          </cell>
          <cell r="C122" t="str">
            <v>Consulting expenses - other</v>
          </cell>
          <cell r="AH122">
            <v>20</v>
          </cell>
          <cell r="AI122">
            <v>20</v>
          </cell>
          <cell r="AJ122">
            <v>20</v>
          </cell>
          <cell r="AK122">
            <v>20</v>
          </cell>
          <cell r="AL122">
            <v>20</v>
          </cell>
          <cell r="AM122">
            <v>20</v>
          </cell>
          <cell r="AN122">
            <v>20</v>
          </cell>
          <cell r="AO122">
            <v>20</v>
          </cell>
          <cell r="AP122">
            <v>20</v>
          </cell>
          <cell r="AQ122">
            <v>20</v>
          </cell>
          <cell r="AR122">
            <v>20</v>
          </cell>
          <cell r="AS122">
            <v>20</v>
          </cell>
          <cell r="AT122">
            <v>20</v>
          </cell>
          <cell r="AU122">
            <v>20</v>
          </cell>
          <cell r="AV122">
            <v>20</v>
          </cell>
          <cell r="AW122">
            <v>20</v>
          </cell>
          <cell r="AX122">
            <v>20</v>
          </cell>
          <cell r="AY122">
            <v>20</v>
          </cell>
          <cell r="AZ122">
            <v>20</v>
          </cell>
          <cell r="BA122">
            <v>20</v>
          </cell>
          <cell r="BB122">
            <v>20</v>
          </cell>
          <cell r="BC122">
            <v>20</v>
          </cell>
          <cell r="BD122">
            <v>20</v>
          </cell>
          <cell r="BE122">
            <v>20</v>
          </cell>
          <cell r="BF122">
            <v>20</v>
          </cell>
        </row>
        <row r="123">
          <cell r="B123">
            <v>1160</v>
          </cell>
          <cell r="C123" t="str">
            <v>Advertising &amp; promotion</v>
          </cell>
          <cell r="AH123">
            <v>20</v>
          </cell>
          <cell r="AI123">
            <v>20</v>
          </cell>
          <cell r="AJ123">
            <v>20</v>
          </cell>
          <cell r="AK123">
            <v>20</v>
          </cell>
          <cell r="AL123">
            <v>20</v>
          </cell>
          <cell r="AM123">
            <v>20</v>
          </cell>
          <cell r="AN123">
            <v>20</v>
          </cell>
          <cell r="AO123">
            <v>20</v>
          </cell>
          <cell r="AP123">
            <v>20</v>
          </cell>
          <cell r="AQ123">
            <v>20</v>
          </cell>
          <cell r="AR123">
            <v>20</v>
          </cell>
          <cell r="AS123">
            <v>20</v>
          </cell>
          <cell r="AT123">
            <v>20</v>
          </cell>
          <cell r="AU123">
            <v>20</v>
          </cell>
          <cell r="AV123">
            <v>20</v>
          </cell>
          <cell r="AW123">
            <v>20</v>
          </cell>
          <cell r="AX123">
            <v>20</v>
          </cell>
          <cell r="AY123">
            <v>20</v>
          </cell>
          <cell r="AZ123">
            <v>20</v>
          </cell>
          <cell r="BA123">
            <v>20</v>
          </cell>
          <cell r="BB123">
            <v>20</v>
          </cell>
          <cell r="BC123">
            <v>20</v>
          </cell>
          <cell r="BD123">
            <v>20</v>
          </cell>
          <cell r="BE123">
            <v>20</v>
          </cell>
          <cell r="BF123">
            <v>20</v>
          </cell>
        </row>
        <row r="124">
          <cell r="B124">
            <v>1170</v>
          </cell>
          <cell r="C124" t="str">
            <v>Other marketing expenses</v>
          </cell>
          <cell r="AH124">
            <v>20</v>
          </cell>
          <cell r="AI124">
            <v>20</v>
          </cell>
          <cell r="AJ124">
            <v>20</v>
          </cell>
          <cell r="AK124">
            <v>20</v>
          </cell>
          <cell r="AL124">
            <v>20</v>
          </cell>
          <cell r="AM124">
            <v>20</v>
          </cell>
          <cell r="AN124">
            <v>20</v>
          </cell>
          <cell r="AO124">
            <v>20</v>
          </cell>
          <cell r="AP124">
            <v>20</v>
          </cell>
          <cell r="AQ124">
            <v>20</v>
          </cell>
          <cell r="AR124">
            <v>20</v>
          </cell>
          <cell r="AS124">
            <v>20</v>
          </cell>
          <cell r="AT124">
            <v>20</v>
          </cell>
          <cell r="AU124">
            <v>20</v>
          </cell>
          <cell r="AV124">
            <v>20</v>
          </cell>
          <cell r="AW124">
            <v>20</v>
          </cell>
          <cell r="AX124">
            <v>20</v>
          </cell>
          <cell r="AY124">
            <v>20</v>
          </cell>
          <cell r="AZ124">
            <v>20</v>
          </cell>
          <cell r="BA124">
            <v>20</v>
          </cell>
          <cell r="BB124">
            <v>20</v>
          </cell>
          <cell r="BC124">
            <v>20</v>
          </cell>
          <cell r="BD124">
            <v>20</v>
          </cell>
          <cell r="BE124">
            <v>20</v>
          </cell>
          <cell r="BF124">
            <v>20</v>
          </cell>
        </row>
        <row r="125">
          <cell r="B125">
            <v>1180</v>
          </cell>
          <cell r="C125" t="str">
            <v>Work tools &amp; equipment</v>
          </cell>
          <cell r="AH125">
            <v>20</v>
          </cell>
          <cell r="AI125">
            <v>20</v>
          </cell>
          <cell r="AJ125">
            <v>20</v>
          </cell>
          <cell r="AK125">
            <v>20</v>
          </cell>
          <cell r="AL125">
            <v>20</v>
          </cell>
          <cell r="AM125">
            <v>20</v>
          </cell>
          <cell r="AN125">
            <v>20</v>
          </cell>
          <cell r="AO125">
            <v>20</v>
          </cell>
          <cell r="AP125">
            <v>20</v>
          </cell>
          <cell r="AQ125">
            <v>20</v>
          </cell>
          <cell r="AR125">
            <v>20</v>
          </cell>
          <cell r="AS125">
            <v>20</v>
          </cell>
          <cell r="AT125">
            <v>20</v>
          </cell>
          <cell r="AU125">
            <v>20</v>
          </cell>
          <cell r="AV125">
            <v>20</v>
          </cell>
          <cell r="AW125">
            <v>20</v>
          </cell>
          <cell r="AX125">
            <v>20</v>
          </cell>
          <cell r="AY125">
            <v>20</v>
          </cell>
          <cell r="AZ125">
            <v>20</v>
          </cell>
          <cell r="BA125">
            <v>20</v>
          </cell>
          <cell r="BB125">
            <v>20</v>
          </cell>
          <cell r="BC125">
            <v>20</v>
          </cell>
          <cell r="BD125">
            <v>20</v>
          </cell>
          <cell r="BE125">
            <v>20</v>
          </cell>
          <cell r="BF125">
            <v>20</v>
          </cell>
        </row>
        <row r="126">
          <cell r="B126">
            <v>1190</v>
          </cell>
          <cell r="C126" t="str">
            <v>Rent and leases</v>
          </cell>
          <cell r="AH126">
            <v>20</v>
          </cell>
          <cell r="AI126">
            <v>20</v>
          </cell>
          <cell r="AJ126">
            <v>20</v>
          </cell>
          <cell r="AK126">
            <v>20</v>
          </cell>
          <cell r="AL126">
            <v>20</v>
          </cell>
          <cell r="AM126">
            <v>20</v>
          </cell>
          <cell r="AN126">
            <v>20</v>
          </cell>
          <cell r="AO126">
            <v>20</v>
          </cell>
          <cell r="AP126">
            <v>20</v>
          </cell>
          <cell r="AQ126">
            <v>20</v>
          </cell>
          <cell r="AR126">
            <v>20</v>
          </cell>
          <cell r="AS126">
            <v>20</v>
          </cell>
          <cell r="AT126">
            <v>20</v>
          </cell>
          <cell r="AU126">
            <v>20</v>
          </cell>
          <cell r="AV126">
            <v>20</v>
          </cell>
          <cell r="AW126">
            <v>20</v>
          </cell>
          <cell r="AX126">
            <v>20</v>
          </cell>
          <cell r="AY126">
            <v>20</v>
          </cell>
          <cell r="AZ126">
            <v>20</v>
          </cell>
          <cell r="BA126">
            <v>20</v>
          </cell>
          <cell r="BB126">
            <v>20</v>
          </cell>
          <cell r="BC126">
            <v>20</v>
          </cell>
          <cell r="BD126">
            <v>20</v>
          </cell>
          <cell r="BE126">
            <v>20</v>
          </cell>
          <cell r="BF126">
            <v>20</v>
          </cell>
        </row>
        <row r="127">
          <cell r="B127">
            <v>1200</v>
          </cell>
          <cell r="C127" t="str">
            <v>Vehicle costs</v>
          </cell>
          <cell r="AH127">
            <v>20</v>
          </cell>
          <cell r="AI127">
            <v>20</v>
          </cell>
          <cell r="AJ127">
            <v>20</v>
          </cell>
          <cell r="AK127">
            <v>20</v>
          </cell>
          <cell r="AL127">
            <v>20</v>
          </cell>
          <cell r="AM127">
            <v>20</v>
          </cell>
          <cell r="AN127">
            <v>20</v>
          </cell>
          <cell r="AO127">
            <v>20</v>
          </cell>
          <cell r="AP127">
            <v>20</v>
          </cell>
          <cell r="AQ127">
            <v>20</v>
          </cell>
          <cell r="AR127">
            <v>20</v>
          </cell>
          <cell r="AS127">
            <v>20</v>
          </cell>
          <cell r="AT127">
            <v>20</v>
          </cell>
          <cell r="AU127">
            <v>20</v>
          </cell>
          <cell r="AV127">
            <v>20</v>
          </cell>
          <cell r="AW127">
            <v>20</v>
          </cell>
          <cell r="AX127">
            <v>20</v>
          </cell>
          <cell r="AY127">
            <v>20</v>
          </cell>
          <cell r="AZ127">
            <v>20</v>
          </cell>
          <cell r="BA127">
            <v>20</v>
          </cell>
          <cell r="BB127">
            <v>20</v>
          </cell>
          <cell r="BC127">
            <v>20</v>
          </cell>
          <cell r="BD127">
            <v>20</v>
          </cell>
          <cell r="BE127">
            <v>20</v>
          </cell>
          <cell r="BF127">
            <v>20</v>
          </cell>
        </row>
        <row r="128">
          <cell r="B128">
            <v>1210</v>
          </cell>
          <cell r="C128" t="str">
            <v>Security &amp; insurance</v>
          </cell>
          <cell r="AH128">
            <v>20</v>
          </cell>
          <cell r="AI128">
            <v>20</v>
          </cell>
          <cell r="AJ128">
            <v>20</v>
          </cell>
          <cell r="AK128">
            <v>20</v>
          </cell>
          <cell r="AL128">
            <v>20</v>
          </cell>
          <cell r="AM128">
            <v>20</v>
          </cell>
          <cell r="AN128">
            <v>20</v>
          </cell>
          <cell r="AO128">
            <v>20</v>
          </cell>
          <cell r="AP128">
            <v>20</v>
          </cell>
          <cell r="AQ128">
            <v>20</v>
          </cell>
          <cell r="AR128">
            <v>20</v>
          </cell>
          <cell r="AS128">
            <v>20</v>
          </cell>
          <cell r="AT128">
            <v>20</v>
          </cell>
          <cell r="AU128">
            <v>20</v>
          </cell>
          <cell r="AV128">
            <v>20</v>
          </cell>
          <cell r="AW128">
            <v>20</v>
          </cell>
          <cell r="AX128">
            <v>20</v>
          </cell>
          <cell r="AY128">
            <v>20</v>
          </cell>
          <cell r="AZ128">
            <v>20</v>
          </cell>
          <cell r="BA128">
            <v>20</v>
          </cell>
          <cell r="BB128">
            <v>20</v>
          </cell>
          <cell r="BC128">
            <v>20</v>
          </cell>
          <cell r="BD128">
            <v>20</v>
          </cell>
          <cell r="BE128">
            <v>20</v>
          </cell>
          <cell r="BF128">
            <v>20</v>
          </cell>
        </row>
        <row r="129">
          <cell r="B129">
            <v>1220</v>
          </cell>
          <cell r="C129" t="str">
            <v>Office telecommunication</v>
          </cell>
          <cell r="AH129">
            <v>20</v>
          </cell>
          <cell r="AI129">
            <v>20</v>
          </cell>
          <cell r="AJ129">
            <v>20</v>
          </cell>
          <cell r="AK129">
            <v>20</v>
          </cell>
          <cell r="AL129">
            <v>20</v>
          </cell>
          <cell r="AM129">
            <v>20</v>
          </cell>
          <cell r="AN129">
            <v>20</v>
          </cell>
          <cell r="AO129">
            <v>20</v>
          </cell>
          <cell r="AP129">
            <v>20</v>
          </cell>
          <cell r="AQ129">
            <v>20</v>
          </cell>
          <cell r="AR129">
            <v>20</v>
          </cell>
          <cell r="AS129">
            <v>20</v>
          </cell>
          <cell r="AT129">
            <v>20</v>
          </cell>
          <cell r="AU129">
            <v>20</v>
          </cell>
          <cell r="AV129">
            <v>20</v>
          </cell>
          <cell r="AW129">
            <v>20</v>
          </cell>
          <cell r="AX129">
            <v>20</v>
          </cell>
          <cell r="AY129">
            <v>20</v>
          </cell>
          <cell r="AZ129">
            <v>20</v>
          </cell>
          <cell r="BA129">
            <v>20</v>
          </cell>
          <cell r="BB129">
            <v>20</v>
          </cell>
          <cell r="BC129">
            <v>20</v>
          </cell>
          <cell r="BD129">
            <v>20</v>
          </cell>
          <cell r="BE129">
            <v>20</v>
          </cell>
          <cell r="BF129">
            <v>20</v>
          </cell>
        </row>
        <row r="130">
          <cell r="B130">
            <v>1230</v>
          </cell>
          <cell r="C130" t="str">
            <v>Water &amp; energy</v>
          </cell>
          <cell r="AH130">
            <v>20</v>
          </cell>
          <cell r="AI130">
            <v>20</v>
          </cell>
          <cell r="AJ130">
            <v>20</v>
          </cell>
          <cell r="AK130">
            <v>20</v>
          </cell>
          <cell r="AL130">
            <v>20</v>
          </cell>
          <cell r="AM130">
            <v>20</v>
          </cell>
          <cell r="AN130">
            <v>20</v>
          </cell>
          <cell r="AO130">
            <v>20</v>
          </cell>
          <cell r="AP130">
            <v>20</v>
          </cell>
          <cell r="AQ130">
            <v>20</v>
          </cell>
          <cell r="AR130">
            <v>20</v>
          </cell>
          <cell r="AS130">
            <v>20</v>
          </cell>
          <cell r="AT130">
            <v>20</v>
          </cell>
          <cell r="AU130">
            <v>20</v>
          </cell>
          <cell r="AV130">
            <v>20</v>
          </cell>
          <cell r="AW130">
            <v>20</v>
          </cell>
          <cell r="AX130">
            <v>20</v>
          </cell>
          <cell r="AY130">
            <v>20</v>
          </cell>
          <cell r="AZ130">
            <v>20</v>
          </cell>
          <cell r="BA130">
            <v>20</v>
          </cell>
          <cell r="BB130">
            <v>20</v>
          </cell>
          <cell r="BC130">
            <v>20</v>
          </cell>
          <cell r="BD130">
            <v>20</v>
          </cell>
          <cell r="BE130">
            <v>20</v>
          </cell>
          <cell r="BF130">
            <v>20</v>
          </cell>
        </row>
        <row r="131">
          <cell r="B131">
            <v>1240</v>
          </cell>
          <cell r="C131" t="str">
            <v>Repair and maintenance</v>
          </cell>
          <cell r="AH131">
            <v>20</v>
          </cell>
          <cell r="AI131">
            <v>20</v>
          </cell>
          <cell r="AJ131">
            <v>20</v>
          </cell>
          <cell r="AK131">
            <v>20</v>
          </cell>
          <cell r="AL131">
            <v>20</v>
          </cell>
          <cell r="AM131">
            <v>20</v>
          </cell>
          <cell r="AN131">
            <v>20</v>
          </cell>
          <cell r="AO131">
            <v>20</v>
          </cell>
          <cell r="AP131">
            <v>20</v>
          </cell>
          <cell r="AQ131">
            <v>20</v>
          </cell>
          <cell r="AR131">
            <v>20</v>
          </cell>
          <cell r="AS131">
            <v>20</v>
          </cell>
          <cell r="AT131">
            <v>20</v>
          </cell>
          <cell r="AU131">
            <v>20</v>
          </cell>
          <cell r="AV131">
            <v>20</v>
          </cell>
          <cell r="AW131">
            <v>20</v>
          </cell>
          <cell r="AX131">
            <v>20</v>
          </cell>
          <cell r="AY131">
            <v>20</v>
          </cell>
          <cell r="AZ131">
            <v>20</v>
          </cell>
          <cell r="BA131">
            <v>20</v>
          </cell>
          <cell r="BB131">
            <v>20</v>
          </cell>
          <cell r="BC131">
            <v>20</v>
          </cell>
          <cell r="BD131">
            <v>20</v>
          </cell>
          <cell r="BE131">
            <v>20</v>
          </cell>
          <cell r="BF131">
            <v>20</v>
          </cell>
        </row>
        <row r="132">
          <cell r="B132">
            <v>1250</v>
          </cell>
          <cell r="C132" t="str">
            <v>Office supplies and postage</v>
          </cell>
          <cell r="AH132">
            <v>20</v>
          </cell>
          <cell r="AI132">
            <v>20</v>
          </cell>
          <cell r="AJ132">
            <v>20</v>
          </cell>
          <cell r="AK132">
            <v>20</v>
          </cell>
          <cell r="AL132">
            <v>20</v>
          </cell>
          <cell r="AM132">
            <v>20</v>
          </cell>
          <cell r="AN132">
            <v>20</v>
          </cell>
          <cell r="AO132">
            <v>20</v>
          </cell>
          <cell r="AP132">
            <v>20</v>
          </cell>
          <cell r="AQ132">
            <v>20</v>
          </cell>
          <cell r="AR132">
            <v>20</v>
          </cell>
          <cell r="AS132">
            <v>20</v>
          </cell>
          <cell r="AT132">
            <v>20</v>
          </cell>
          <cell r="AU132">
            <v>20</v>
          </cell>
          <cell r="AV132">
            <v>20</v>
          </cell>
          <cell r="AW132">
            <v>20</v>
          </cell>
          <cell r="AX132">
            <v>20</v>
          </cell>
          <cell r="AY132">
            <v>20</v>
          </cell>
          <cell r="AZ132">
            <v>20</v>
          </cell>
          <cell r="BA132">
            <v>20</v>
          </cell>
          <cell r="BB132">
            <v>20</v>
          </cell>
          <cell r="BC132">
            <v>20</v>
          </cell>
          <cell r="BD132">
            <v>20</v>
          </cell>
          <cell r="BE132">
            <v>20</v>
          </cell>
          <cell r="BF132">
            <v>20</v>
          </cell>
        </row>
        <row r="133">
          <cell r="B133">
            <v>1260</v>
          </cell>
          <cell r="C133" t="str">
            <v>Billing, credit evaluation &amp; collection costs</v>
          </cell>
          <cell r="AH133">
            <v>20</v>
          </cell>
          <cell r="AI133">
            <v>20</v>
          </cell>
          <cell r="AJ133">
            <v>20</v>
          </cell>
          <cell r="AK133">
            <v>20</v>
          </cell>
          <cell r="AL133">
            <v>20</v>
          </cell>
          <cell r="AM133">
            <v>20</v>
          </cell>
          <cell r="AN133">
            <v>20</v>
          </cell>
          <cell r="AO133">
            <v>20</v>
          </cell>
          <cell r="AP133">
            <v>20</v>
          </cell>
          <cell r="AQ133">
            <v>20</v>
          </cell>
          <cell r="AR133">
            <v>20</v>
          </cell>
          <cell r="AS133">
            <v>20</v>
          </cell>
          <cell r="AT133">
            <v>20</v>
          </cell>
          <cell r="AU133">
            <v>20</v>
          </cell>
          <cell r="AV133">
            <v>20</v>
          </cell>
          <cell r="AW133">
            <v>20</v>
          </cell>
          <cell r="AX133">
            <v>20</v>
          </cell>
          <cell r="AY133">
            <v>20</v>
          </cell>
          <cell r="AZ133">
            <v>20</v>
          </cell>
          <cell r="BA133">
            <v>20</v>
          </cell>
          <cell r="BB133">
            <v>20</v>
          </cell>
          <cell r="BC133">
            <v>20</v>
          </cell>
          <cell r="BD133">
            <v>20</v>
          </cell>
          <cell r="BE133">
            <v>20</v>
          </cell>
          <cell r="BF133">
            <v>20</v>
          </cell>
        </row>
        <row r="134">
          <cell r="B134">
            <v>1270</v>
          </cell>
          <cell r="C134" t="str">
            <v>Bad debt expense</v>
          </cell>
          <cell r="AH134">
            <v>20</v>
          </cell>
          <cell r="AI134">
            <v>20</v>
          </cell>
          <cell r="AJ134">
            <v>20</v>
          </cell>
          <cell r="AK134">
            <v>20</v>
          </cell>
          <cell r="AL134">
            <v>20</v>
          </cell>
          <cell r="AM134">
            <v>20</v>
          </cell>
          <cell r="AN134">
            <v>20</v>
          </cell>
          <cell r="AO134">
            <v>20</v>
          </cell>
          <cell r="AP134">
            <v>20</v>
          </cell>
          <cell r="AQ134">
            <v>20</v>
          </cell>
          <cell r="AR134">
            <v>20</v>
          </cell>
          <cell r="AS134">
            <v>20</v>
          </cell>
          <cell r="AT134">
            <v>20</v>
          </cell>
          <cell r="AU134">
            <v>20</v>
          </cell>
          <cell r="AV134">
            <v>20</v>
          </cell>
          <cell r="AW134">
            <v>20</v>
          </cell>
          <cell r="AX134">
            <v>20</v>
          </cell>
          <cell r="AY134">
            <v>20</v>
          </cell>
          <cell r="AZ134">
            <v>20</v>
          </cell>
          <cell r="BA134">
            <v>20</v>
          </cell>
          <cell r="BB134">
            <v>20</v>
          </cell>
          <cell r="BC134">
            <v>20</v>
          </cell>
          <cell r="BD134">
            <v>20</v>
          </cell>
          <cell r="BE134">
            <v>20</v>
          </cell>
          <cell r="BF134">
            <v>20</v>
          </cell>
        </row>
        <row r="135">
          <cell r="B135">
            <v>1280</v>
          </cell>
          <cell r="C135" t="str">
            <v>Other    2)</v>
          </cell>
          <cell r="AH135">
            <v>20</v>
          </cell>
          <cell r="AI135">
            <v>20</v>
          </cell>
          <cell r="AJ135">
            <v>20</v>
          </cell>
          <cell r="AK135">
            <v>20</v>
          </cell>
          <cell r="AL135">
            <v>20</v>
          </cell>
          <cell r="AM135">
            <v>20</v>
          </cell>
          <cell r="AN135">
            <v>20</v>
          </cell>
          <cell r="AO135">
            <v>20</v>
          </cell>
          <cell r="AP135">
            <v>20</v>
          </cell>
          <cell r="AQ135">
            <v>20</v>
          </cell>
          <cell r="AR135">
            <v>20</v>
          </cell>
          <cell r="AS135">
            <v>20</v>
          </cell>
          <cell r="AT135">
            <v>20</v>
          </cell>
          <cell r="AU135">
            <v>20</v>
          </cell>
          <cell r="AV135">
            <v>20</v>
          </cell>
          <cell r="AW135">
            <v>20</v>
          </cell>
          <cell r="AX135">
            <v>20</v>
          </cell>
          <cell r="AY135">
            <v>20</v>
          </cell>
          <cell r="AZ135">
            <v>20</v>
          </cell>
          <cell r="BA135">
            <v>20</v>
          </cell>
          <cell r="BB135">
            <v>20</v>
          </cell>
          <cell r="BC135">
            <v>20</v>
          </cell>
          <cell r="BD135">
            <v>20</v>
          </cell>
          <cell r="BE135">
            <v>20</v>
          </cell>
          <cell r="BF135">
            <v>20</v>
          </cell>
        </row>
        <row r="136">
          <cell r="B136">
            <v>1310</v>
          </cell>
          <cell r="C136" t="str">
            <v>Land and buildings</v>
          </cell>
          <cell r="AH136">
            <v>20</v>
          </cell>
          <cell r="AI136">
            <v>20</v>
          </cell>
          <cell r="AJ136">
            <v>20</v>
          </cell>
          <cell r="AK136">
            <v>20</v>
          </cell>
          <cell r="AL136">
            <v>20</v>
          </cell>
          <cell r="AM136">
            <v>20</v>
          </cell>
          <cell r="AN136">
            <v>20</v>
          </cell>
          <cell r="AO136">
            <v>20</v>
          </cell>
          <cell r="AP136">
            <v>20</v>
          </cell>
          <cell r="AQ136">
            <v>20</v>
          </cell>
          <cell r="AR136">
            <v>20</v>
          </cell>
          <cell r="AS136">
            <v>20</v>
          </cell>
          <cell r="AT136">
            <v>20</v>
          </cell>
          <cell r="AU136">
            <v>20</v>
          </cell>
          <cell r="AV136">
            <v>20</v>
          </cell>
          <cell r="AW136">
            <v>20</v>
          </cell>
          <cell r="AX136">
            <v>20</v>
          </cell>
          <cell r="AY136">
            <v>20</v>
          </cell>
          <cell r="AZ136">
            <v>20</v>
          </cell>
          <cell r="BA136">
            <v>20</v>
          </cell>
          <cell r="BB136">
            <v>20</v>
          </cell>
          <cell r="BC136">
            <v>20</v>
          </cell>
          <cell r="BD136">
            <v>20</v>
          </cell>
          <cell r="BE136">
            <v>20</v>
          </cell>
          <cell r="BF136">
            <v>20</v>
          </cell>
        </row>
        <row r="137">
          <cell r="B137">
            <v>1320</v>
          </cell>
          <cell r="C137" t="str">
            <v>License, Application costs &amp; other</v>
          </cell>
          <cell r="AH137">
            <v>20</v>
          </cell>
          <cell r="AI137">
            <v>20</v>
          </cell>
          <cell r="AJ137">
            <v>20</v>
          </cell>
          <cell r="AK137">
            <v>20</v>
          </cell>
          <cell r="AL137">
            <v>20</v>
          </cell>
          <cell r="AM137">
            <v>20</v>
          </cell>
          <cell r="AN137">
            <v>20</v>
          </cell>
          <cell r="AO137">
            <v>20</v>
          </cell>
          <cell r="AP137">
            <v>20</v>
          </cell>
          <cell r="AQ137">
            <v>20</v>
          </cell>
          <cell r="AR137">
            <v>20</v>
          </cell>
          <cell r="AS137">
            <v>20</v>
          </cell>
          <cell r="AT137">
            <v>20</v>
          </cell>
          <cell r="AU137">
            <v>20</v>
          </cell>
          <cell r="AV137">
            <v>20</v>
          </cell>
          <cell r="AW137">
            <v>20</v>
          </cell>
          <cell r="AX137">
            <v>20</v>
          </cell>
          <cell r="AY137">
            <v>20</v>
          </cell>
          <cell r="AZ137">
            <v>20</v>
          </cell>
          <cell r="BA137">
            <v>20</v>
          </cell>
          <cell r="BB137">
            <v>20</v>
          </cell>
          <cell r="BC137">
            <v>20</v>
          </cell>
          <cell r="BD137">
            <v>20</v>
          </cell>
          <cell r="BE137">
            <v>20</v>
          </cell>
          <cell r="BF137">
            <v>20</v>
          </cell>
        </row>
        <row r="138">
          <cell r="B138">
            <v>1330</v>
          </cell>
          <cell r="C138" t="str">
            <v>Network</v>
          </cell>
          <cell r="AH138">
            <v>20</v>
          </cell>
          <cell r="AI138">
            <v>20</v>
          </cell>
          <cell r="AJ138">
            <v>20</v>
          </cell>
          <cell r="AK138">
            <v>20</v>
          </cell>
          <cell r="AL138">
            <v>20</v>
          </cell>
          <cell r="AM138">
            <v>20</v>
          </cell>
          <cell r="AN138">
            <v>20</v>
          </cell>
          <cell r="AO138">
            <v>20</v>
          </cell>
          <cell r="AP138">
            <v>20</v>
          </cell>
          <cell r="AQ138">
            <v>20</v>
          </cell>
          <cell r="AR138">
            <v>20</v>
          </cell>
          <cell r="AS138">
            <v>20</v>
          </cell>
          <cell r="AT138">
            <v>20</v>
          </cell>
          <cell r="AU138">
            <v>20</v>
          </cell>
          <cell r="AV138">
            <v>20</v>
          </cell>
          <cell r="AW138">
            <v>20</v>
          </cell>
          <cell r="AX138">
            <v>20</v>
          </cell>
          <cell r="AY138">
            <v>20</v>
          </cell>
          <cell r="AZ138">
            <v>20</v>
          </cell>
          <cell r="BA138">
            <v>20</v>
          </cell>
          <cell r="BB138">
            <v>20</v>
          </cell>
          <cell r="BC138">
            <v>20</v>
          </cell>
          <cell r="BD138">
            <v>20</v>
          </cell>
          <cell r="BE138">
            <v>20</v>
          </cell>
          <cell r="BF138">
            <v>20</v>
          </cell>
        </row>
        <row r="139">
          <cell r="B139">
            <v>1340</v>
          </cell>
          <cell r="C139" t="str">
            <v>Admin.system &amp; office equipment</v>
          </cell>
          <cell r="AH139">
            <v>20</v>
          </cell>
          <cell r="AI139">
            <v>20</v>
          </cell>
          <cell r="AJ139">
            <v>20</v>
          </cell>
          <cell r="AK139">
            <v>20</v>
          </cell>
          <cell r="AL139">
            <v>20</v>
          </cell>
          <cell r="AM139">
            <v>20</v>
          </cell>
          <cell r="AN139">
            <v>20</v>
          </cell>
          <cell r="AO139">
            <v>20</v>
          </cell>
          <cell r="AP139">
            <v>20</v>
          </cell>
          <cell r="AQ139">
            <v>20</v>
          </cell>
          <cell r="AR139">
            <v>20</v>
          </cell>
          <cell r="AS139">
            <v>20</v>
          </cell>
          <cell r="AT139">
            <v>20</v>
          </cell>
          <cell r="AU139">
            <v>20</v>
          </cell>
          <cell r="AV139">
            <v>20</v>
          </cell>
          <cell r="AW139">
            <v>20</v>
          </cell>
          <cell r="AX139">
            <v>20</v>
          </cell>
          <cell r="AY139">
            <v>20</v>
          </cell>
          <cell r="AZ139">
            <v>20</v>
          </cell>
          <cell r="BA139">
            <v>20</v>
          </cell>
          <cell r="BB139">
            <v>20</v>
          </cell>
          <cell r="BC139">
            <v>20</v>
          </cell>
          <cell r="BD139">
            <v>20</v>
          </cell>
          <cell r="BE139">
            <v>20</v>
          </cell>
          <cell r="BF139">
            <v>20</v>
          </cell>
        </row>
        <row r="140">
          <cell r="B140">
            <v>1350</v>
          </cell>
          <cell r="C140" t="str">
            <v>Vehicles</v>
          </cell>
          <cell r="AH140">
            <v>20</v>
          </cell>
          <cell r="AI140">
            <v>20</v>
          </cell>
          <cell r="AJ140">
            <v>20</v>
          </cell>
          <cell r="AK140">
            <v>20</v>
          </cell>
          <cell r="AL140">
            <v>20</v>
          </cell>
          <cell r="AM140">
            <v>20</v>
          </cell>
          <cell r="AN140">
            <v>20</v>
          </cell>
          <cell r="AO140">
            <v>20</v>
          </cell>
          <cell r="AP140">
            <v>20</v>
          </cell>
          <cell r="AQ140">
            <v>20</v>
          </cell>
          <cell r="AR140">
            <v>20</v>
          </cell>
          <cell r="AS140">
            <v>20</v>
          </cell>
          <cell r="AT140">
            <v>20</v>
          </cell>
          <cell r="AU140">
            <v>20</v>
          </cell>
          <cell r="AV140">
            <v>20</v>
          </cell>
          <cell r="AW140">
            <v>20</v>
          </cell>
          <cell r="AX140">
            <v>20</v>
          </cell>
          <cell r="AY140">
            <v>20</v>
          </cell>
          <cell r="AZ140">
            <v>20</v>
          </cell>
          <cell r="BA140">
            <v>20</v>
          </cell>
          <cell r="BB140">
            <v>20</v>
          </cell>
          <cell r="BC140">
            <v>20</v>
          </cell>
          <cell r="BD140">
            <v>20</v>
          </cell>
          <cell r="BE140">
            <v>20</v>
          </cell>
          <cell r="BF140">
            <v>20</v>
          </cell>
        </row>
        <row r="141">
          <cell r="B141">
            <v>1410</v>
          </cell>
          <cell r="C141" t="str">
            <v>Other operating revenues</v>
          </cell>
          <cell r="AH141">
            <v>20</v>
          </cell>
          <cell r="AI141">
            <v>20</v>
          </cell>
          <cell r="AJ141">
            <v>20</v>
          </cell>
          <cell r="AK141">
            <v>20</v>
          </cell>
          <cell r="AL141">
            <v>20</v>
          </cell>
          <cell r="AM141">
            <v>20</v>
          </cell>
          <cell r="AN141">
            <v>20</v>
          </cell>
          <cell r="AO141">
            <v>20</v>
          </cell>
          <cell r="AP141">
            <v>20</v>
          </cell>
          <cell r="AQ141">
            <v>20</v>
          </cell>
          <cell r="AR141">
            <v>20</v>
          </cell>
          <cell r="AS141">
            <v>20</v>
          </cell>
          <cell r="AT141">
            <v>20</v>
          </cell>
          <cell r="AU141">
            <v>20</v>
          </cell>
          <cell r="AV141">
            <v>20</v>
          </cell>
          <cell r="AW141">
            <v>20</v>
          </cell>
          <cell r="AX141">
            <v>20</v>
          </cell>
          <cell r="AY141">
            <v>20</v>
          </cell>
          <cell r="AZ141">
            <v>20</v>
          </cell>
          <cell r="BA141">
            <v>20</v>
          </cell>
          <cell r="BB141">
            <v>20</v>
          </cell>
          <cell r="BC141">
            <v>20</v>
          </cell>
          <cell r="BD141">
            <v>20</v>
          </cell>
          <cell r="BE141">
            <v>20</v>
          </cell>
          <cell r="BF141">
            <v>20</v>
          </cell>
        </row>
        <row r="142">
          <cell r="B142">
            <v>1420</v>
          </cell>
          <cell r="C142" t="str">
            <v>Other operating expenses</v>
          </cell>
          <cell r="AH142">
            <v>20</v>
          </cell>
          <cell r="AI142">
            <v>20</v>
          </cell>
          <cell r="AJ142">
            <v>20</v>
          </cell>
          <cell r="AK142">
            <v>20</v>
          </cell>
          <cell r="AL142">
            <v>20</v>
          </cell>
          <cell r="AM142">
            <v>20</v>
          </cell>
          <cell r="AN142">
            <v>20</v>
          </cell>
          <cell r="AO142">
            <v>20</v>
          </cell>
          <cell r="AP142">
            <v>20</v>
          </cell>
          <cell r="AQ142">
            <v>20</v>
          </cell>
          <cell r="AR142">
            <v>20</v>
          </cell>
          <cell r="AS142">
            <v>20</v>
          </cell>
          <cell r="AT142">
            <v>20</v>
          </cell>
          <cell r="AU142">
            <v>20</v>
          </cell>
          <cell r="AV142">
            <v>20</v>
          </cell>
          <cell r="AW142">
            <v>20</v>
          </cell>
          <cell r="AX142">
            <v>20</v>
          </cell>
          <cell r="AY142">
            <v>20</v>
          </cell>
          <cell r="AZ142">
            <v>20</v>
          </cell>
          <cell r="BA142">
            <v>20</v>
          </cell>
          <cell r="BB142">
            <v>20</v>
          </cell>
          <cell r="BC142">
            <v>20</v>
          </cell>
          <cell r="BD142">
            <v>20</v>
          </cell>
          <cell r="BE142">
            <v>20</v>
          </cell>
          <cell r="BF142">
            <v>20</v>
          </cell>
        </row>
        <row r="143">
          <cell r="B143">
            <v>1430</v>
          </cell>
          <cell r="C143" t="str">
            <v>Financial income</v>
          </cell>
          <cell r="AH143">
            <v>20</v>
          </cell>
          <cell r="AI143">
            <v>20</v>
          </cell>
          <cell r="AJ143">
            <v>20</v>
          </cell>
          <cell r="AK143">
            <v>20</v>
          </cell>
          <cell r="AL143">
            <v>20</v>
          </cell>
          <cell r="AM143">
            <v>20</v>
          </cell>
          <cell r="AN143">
            <v>20</v>
          </cell>
          <cell r="AO143">
            <v>20</v>
          </cell>
          <cell r="AP143">
            <v>20</v>
          </cell>
          <cell r="AQ143">
            <v>20</v>
          </cell>
          <cell r="AR143">
            <v>20</v>
          </cell>
          <cell r="AS143">
            <v>20</v>
          </cell>
          <cell r="AT143">
            <v>20</v>
          </cell>
          <cell r="AU143">
            <v>20</v>
          </cell>
          <cell r="AV143">
            <v>20</v>
          </cell>
          <cell r="AW143">
            <v>20</v>
          </cell>
          <cell r="AX143">
            <v>20</v>
          </cell>
          <cell r="AY143">
            <v>20</v>
          </cell>
          <cell r="AZ143">
            <v>20</v>
          </cell>
          <cell r="BA143">
            <v>20</v>
          </cell>
          <cell r="BB143">
            <v>20</v>
          </cell>
          <cell r="BC143">
            <v>20</v>
          </cell>
          <cell r="BD143">
            <v>20</v>
          </cell>
          <cell r="BE143">
            <v>20</v>
          </cell>
          <cell r="BF143">
            <v>20</v>
          </cell>
        </row>
        <row r="144">
          <cell r="B144">
            <v>1440</v>
          </cell>
          <cell r="C144" t="str">
            <v>Financial expense</v>
          </cell>
          <cell r="AH144">
            <v>20</v>
          </cell>
          <cell r="AI144">
            <v>20</v>
          </cell>
          <cell r="AJ144">
            <v>20</v>
          </cell>
          <cell r="AK144">
            <v>20</v>
          </cell>
          <cell r="AL144">
            <v>20</v>
          </cell>
          <cell r="AM144">
            <v>20</v>
          </cell>
          <cell r="AN144">
            <v>20</v>
          </cell>
          <cell r="AO144">
            <v>20</v>
          </cell>
          <cell r="AP144">
            <v>20</v>
          </cell>
          <cell r="AQ144">
            <v>20</v>
          </cell>
          <cell r="AR144">
            <v>20</v>
          </cell>
          <cell r="AS144">
            <v>20</v>
          </cell>
          <cell r="AT144">
            <v>20</v>
          </cell>
          <cell r="AU144">
            <v>20</v>
          </cell>
          <cell r="AV144">
            <v>20</v>
          </cell>
          <cell r="AW144">
            <v>20</v>
          </cell>
          <cell r="AX144">
            <v>20</v>
          </cell>
          <cell r="AY144">
            <v>20</v>
          </cell>
          <cell r="AZ144">
            <v>20</v>
          </cell>
          <cell r="BA144">
            <v>20</v>
          </cell>
          <cell r="BB144">
            <v>20</v>
          </cell>
          <cell r="BC144">
            <v>20</v>
          </cell>
          <cell r="BD144">
            <v>20</v>
          </cell>
          <cell r="BE144">
            <v>20</v>
          </cell>
          <cell r="BF144">
            <v>20</v>
          </cell>
        </row>
        <row r="145">
          <cell r="B145">
            <v>1510</v>
          </cell>
          <cell r="C145" t="str">
            <v>License fee</v>
          </cell>
          <cell r="AH145">
            <v>20</v>
          </cell>
          <cell r="AI145">
            <v>20</v>
          </cell>
          <cell r="AJ145">
            <v>20</v>
          </cell>
          <cell r="AK145">
            <v>20</v>
          </cell>
          <cell r="AL145">
            <v>20</v>
          </cell>
          <cell r="AM145">
            <v>20</v>
          </cell>
          <cell r="AN145">
            <v>20</v>
          </cell>
          <cell r="AO145">
            <v>20</v>
          </cell>
          <cell r="AP145">
            <v>20</v>
          </cell>
          <cell r="AQ145">
            <v>20</v>
          </cell>
          <cell r="AR145">
            <v>20</v>
          </cell>
          <cell r="AS145">
            <v>20</v>
          </cell>
          <cell r="AT145">
            <v>20</v>
          </cell>
          <cell r="AU145">
            <v>20</v>
          </cell>
          <cell r="AV145">
            <v>20</v>
          </cell>
          <cell r="AW145">
            <v>20</v>
          </cell>
          <cell r="AX145">
            <v>20</v>
          </cell>
          <cell r="AY145">
            <v>20</v>
          </cell>
          <cell r="AZ145">
            <v>20</v>
          </cell>
          <cell r="BA145">
            <v>20</v>
          </cell>
          <cell r="BB145">
            <v>20</v>
          </cell>
          <cell r="BC145">
            <v>20</v>
          </cell>
          <cell r="BD145">
            <v>20</v>
          </cell>
          <cell r="BE145">
            <v>20</v>
          </cell>
          <cell r="BF145">
            <v>20</v>
          </cell>
        </row>
        <row r="146">
          <cell r="B146">
            <v>1520</v>
          </cell>
          <cell r="C146" t="str">
            <v>Application Cost 1)+other intangable assets</v>
          </cell>
          <cell r="AH146">
            <v>20</v>
          </cell>
          <cell r="AI146">
            <v>20</v>
          </cell>
          <cell r="AJ146">
            <v>20</v>
          </cell>
          <cell r="AK146">
            <v>20</v>
          </cell>
          <cell r="AL146">
            <v>20</v>
          </cell>
          <cell r="AM146">
            <v>20</v>
          </cell>
          <cell r="AN146">
            <v>20</v>
          </cell>
          <cell r="AO146">
            <v>20</v>
          </cell>
          <cell r="AP146">
            <v>20</v>
          </cell>
          <cell r="AQ146">
            <v>20</v>
          </cell>
          <cell r="AR146">
            <v>20</v>
          </cell>
          <cell r="AS146">
            <v>20</v>
          </cell>
          <cell r="AT146">
            <v>20</v>
          </cell>
          <cell r="AU146">
            <v>20</v>
          </cell>
          <cell r="AV146">
            <v>20</v>
          </cell>
          <cell r="AW146">
            <v>20</v>
          </cell>
          <cell r="AX146">
            <v>20</v>
          </cell>
          <cell r="AY146">
            <v>20</v>
          </cell>
          <cell r="AZ146">
            <v>20</v>
          </cell>
          <cell r="BA146">
            <v>20</v>
          </cell>
          <cell r="BB146">
            <v>20</v>
          </cell>
          <cell r="BC146">
            <v>20</v>
          </cell>
          <cell r="BD146">
            <v>20</v>
          </cell>
          <cell r="BE146">
            <v>20</v>
          </cell>
          <cell r="BF146">
            <v>20</v>
          </cell>
        </row>
        <row r="147">
          <cell r="B147">
            <v>1610</v>
          </cell>
          <cell r="C147" t="str">
            <v>Land &amp; building(invest.in lease fixed assets)</v>
          </cell>
          <cell r="AH147">
            <v>20</v>
          </cell>
          <cell r="AI147">
            <v>20</v>
          </cell>
          <cell r="AJ147">
            <v>20</v>
          </cell>
          <cell r="AK147">
            <v>20</v>
          </cell>
          <cell r="AL147">
            <v>20</v>
          </cell>
          <cell r="AM147">
            <v>20</v>
          </cell>
          <cell r="AN147">
            <v>20</v>
          </cell>
          <cell r="AO147">
            <v>20</v>
          </cell>
          <cell r="AP147">
            <v>20</v>
          </cell>
          <cell r="AQ147">
            <v>20</v>
          </cell>
          <cell r="AR147">
            <v>20</v>
          </cell>
          <cell r="AS147">
            <v>20</v>
          </cell>
          <cell r="AT147">
            <v>20</v>
          </cell>
          <cell r="AU147">
            <v>20</v>
          </cell>
          <cell r="AV147">
            <v>20</v>
          </cell>
          <cell r="AW147">
            <v>20</v>
          </cell>
          <cell r="AX147">
            <v>20</v>
          </cell>
          <cell r="AY147">
            <v>20</v>
          </cell>
          <cell r="AZ147">
            <v>20</v>
          </cell>
          <cell r="BA147">
            <v>20</v>
          </cell>
          <cell r="BB147">
            <v>20</v>
          </cell>
          <cell r="BC147">
            <v>20</v>
          </cell>
          <cell r="BD147">
            <v>20</v>
          </cell>
          <cell r="BE147">
            <v>20</v>
          </cell>
          <cell r="BF147">
            <v>20</v>
          </cell>
        </row>
        <row r="148">
          <cell r="B148">
            <v>1620</v>
          </cell>
          <cell r="C148" t="str">
            <v>Network components</v>
          </cell>
          <cell r="AH148">
            <v>20</v>
          </cell>
          <cell r="AI148">
            <v>20</v>
          </cell>
          <cell r="AJ148">
            <v>20</v>
          </cell>
          <cell r="AK148">
            <v>20</v>
          </cell>
          <cell r="AL148">
            <v>20</v>
          </cell>
          <cell r="AM148">
            <v>20</v>
          </cell>
          <cell r="AN148">
            <v>20</v>
          </cell>
          <cell r="AO148">
            <v>20</v>
          </cell>
          <cell r="AP148">
            <v>20</v>
          </cell>
          <cell r="AQ148">
            <v>20</v>
          </cell>
          <cell r="AR148">
            <v>20</v>
          </cell>
          <cell r="AS148">
            <v>20</v>
          </cell>
          <cell r="AT148">
            <v>20</v>
          </cell>
          <cell r="AU148">
            <v>20</v>
          </cell>
          <cell r="AV148">
            <v>20</v>
          </cell>
          <cell r="AW148">
            <v>20</v>
          </cell>
          <cell r="AX148">
            <v>20</v>
          </cell>
          <cell r="AY148">
            <v>20</v>
          </cell>
          <cell r="AZ148">
            <v>20</v>
          </cell>
          <cell r="BA148">
            <v>20</v>
          </cell>
          <cell r="BB148">
            <v>20</v>
          </cell>
          <cell r="BC148">
            <v>20</v>
          </cell>
          <cell r="BD148">
            <v>20</v>
          </cell>
          <cell r="BE148">
            <v>20</v>
          </cell>
          <cell r="BF148">
            <v>20</v>
          </cell>
        </row>
        <row r="149">
          <cell r="B149">
            <v>1630</v>
          </cell>
          <cell r="C149" t="str">
            <v>Administrative system &amp; office equipment</v>
          </cell>
          <cell r="AH149">
            <v>20</v>
          </cell>
          <cell r="AI149">
            <v>20</v>
          </cell>
          <cell r="AJ149">
            <v>20</v>
          </cell>
          <cell r="AK149">
            <v>20</v>
          </cell>
          <cell r="AL149">
            <v>20</v>
          </cell>
          <cell r="AM149">
            <v>20</v>
          </cell>
          <cell r="AN149">
            <v>20</v>
          </cell>
          <cell r="AO149">
            <v>20</v>
          </cell>
          <cell r="AP149">
            <v>20</v>
          </cell>
          <cell r="AQ149">
            <v>20</v>
          </cell>
          <cell r="AR149">
            <v>20</v>
          </cell>
          <cell r="AS149">
            <v>20</v>
          </cell>
          <cell r="AT149">
            <v>20</v>
          </cell>
          <cell r="AU149">
            <v>20</v>
          </cell>
          <cell r="AV149">
            <v>20</v>
          </cell>
          <cell r="AW149">
            <v>20</v>
          </cell>
          <cell r="AX149">
            <v>20</v>
          </cell>
          <cell r="AY149">
            <v>20</v>
          </cell>
          <cell r="AZ149">
            <v>20</v>
          </cell>
          <cell r="BA149">
            <v>20</v>
          </cell>
          <cell r="BB149">
            <v>20</v>
          </cell>
          <cell r="BC149">
            <v>20</v>
          </cell>
          <cell r="BD149">
            <v>20</v>
          </cell>
          <cell r="BE149">
            <v>20</v>
          </cell>
          <cell r="BF149">
            <v>20</v>
          </cell>
        </row>
        <row r="150">
          <cell r="B150">
            <v>1640</v>
          </cell>
          <cell r="C150" t="str">
            <v>Motor Vehicles</v>
          </cell>
          <cell r="AH150">
            <v>20</v>
          </cell>
          <cell r="AI150">
            <v>20</v>
          </cell>
          <cell r="AJ150">
            <v>20</v>
          </cell>
          <cell r="AK150">
            <v>20</v>
          </cell>
          <cell r="AL150">
            <v>20</v>
          </cell>
          <cell r="AM150">
            <v>20</v>
          </cell>
          <cell r="AN150">
            <v>20</v>
          </cell>
          <cell r="AO150">
            <v>20</v>
          </cell>
          <cell r="AP150">
            <v>20</v>
          </cell>
          <cell r="AQ150">
            <v>20</v>
          </cell>
          <cell r="AR150">
            <v>20</v>
          </cell>
          <cell r="AS150">
            <v>20</v>
          </cell>
          <cell r="AT150">
            <v>20</v>
          </cell>
          <cell r="AU150">
            <v>20</v>
          </cell>
          <cell r="AV150">
            <v>20</v>
          </cell>
          <cell r="AW150">
            <v>20</v>
          </cell>
          <cell r="AX150">
            <v>20</v>
          </cell>
          <cell r="AY150">
            <v>20</v>
          </cell>
          <cell r="AZ150">
            <v>20</v>
          </cell>
          <cell r="BA150">
            <v>20</v>
          </cell>
          <cell r="BB150">
            <v>20</v>
          </cell>
          <cell r="BC150">
            <v>20</v>
          </cell>
          <cell r="BD150">
            <v>20</v>
          </cell>
          <cell r="BE150">
            <v>20</v>
          </cell>
          <cell r="BF150">
            <v>20</v>
          </cell>
        </row>
        <row r="151">
          <cell r="B151">
            <v>1650</v>
          </cell>
          <cell r="C151" t="str">
            <v>Assets under construction</v>
          </cell>
          <cell r="AH151">
            <v>20</v>
          </cell>
          <cell r="AI151">
            <v>20</v>
          </cell>
          <cell r="AJ151">
            <v>20</v>
          </cell>
          <cell r="AK151">
            <v>20</v>
          </cell>
          <cell r="AL151">
            <v>20</v>
          </cell>
          <cell r="AM151">
            <v>20</v>
          </cell>
          <cell r="AN151">
            <v>20</v>
          </cell>
          <cell r="AO151">
            <v>20</v>
          </cell>
          <cell r="AP151">
            <v>20</v>
          </cell>
          <cell r="AQ151">
            <v>20</v>
          </cell>
          <cell r="AR151">
            <v>20</v>
          </cell>
          <cell r="AS151">
            <v>20</v>
          </cell>
          <cell r="AT151">
            <v>20</v>
          </cell>
          <cell r="AU151">
            <v>20</v>
          </cell>
          <cell r="AV151">
            <v>20</v>
          </cell>
          <cell r="AW151">
            <v>20</v>
          </cell>
          <cell r="AX151">
            <v>20</v>
          </cell>
          <cell r="AY151">
            <v>20</v>
          </cell>
          <cell r="AZ151">
            <v>20</v>
          </cell>
          <cell r="BA151">
            <v>20</v>
          </cell>
          <cell r="BB151">
            <v>20</v>
          </cell>
          <cell r="BC151">
            <v>20</v>
          </cell>
          <cell r="BD151">
            <v>20</v>
          </cell>
          <cell r="BE151">
            <v>20</v>
          </cell>
          <cell r="BF151">
            <v>20</v>
          </cell>
        </row>
        <row r="152">
          <cell r="B152">
            <v>1690</v>
          </cell>
          <cell r="C152" t="str">
            <v>Other</v>
          </cell>
          <cell r="AH152">
            <v>20</v>
          </cell>
          <cell r="AI152">
            <v>20</v>
          </cell>
          <cell r="AJ152">
            <v>20</v>
          </cell>
          <cell r="AK152">
            <v>20</v>
          </cell>
          <cell r="AL152">
            <v>20</v>
          </cell>
          <cell r="AM152">
            <v>20</v>
          </cell>
          <cell r="AN152">
            <v>20</v>
          </cell>
          <cell r="AO152">
            <v>20</v>
          </cell>
          <cell r="AP152">
            <v>20</v>
          </cell>
          <cell r="AQ152">
            <v>20</v>
          </cell>
          <cell r="AR152">
            <v>20</v>
          </cell>
          <cell r="AS152">
            <v>20</v>
          </cell>
          <cell r="AT152">
            <v>20</v>
          </cell>
          <cell r="AU152">
            <v>20</v>
          </cell>
          <cell r="AV152">
            <v>20</v>
          </cell>
          <cell r="AW152">
            <v>20</v>
          </cell>
          <cell r="AX152">
            <v>20</v>
          </cell>
          <cell r="AY152">
            <v>20</v>
          </cell>
          <cell r="AZ152">
            <v>20</v>
          </cell>
          <cell r="BA152">
            <v>20</v>
          </cell>
          <cell r="BB152">
            <v>20</v>
          </cell>
          <cell r="BC152">
            <v>20</v>
          </cell>
          <cell r="BD152">
            <v>20</v>
          </cell>
          <cell r="BE152">
            <v>20</v>
          </cell>
          <cell r="BF152">
            <v>20</v>
          </cell>
        </row>
        <row r="153">
          <cell r="B153">
            <v>1710</v>
          </cell>
          <cell r="C153" t="str">
            <v>Inventory</v>
          </cell>
          <cell r="AH153">
            <v>20</v>
          </cell>
          <cell r="AI153">
            <v>20</v>
          </cell>
          <cell r="AJ153">
            <v>20</v>
          </cell>
          <cell r="AK153">
            <v>20</v>
          </cell>
          <cell r="AL153">
            <v>20</v>
          </cell>
          <cell r="AM153">
            <v>20</v>
          </cell>
          <cell r="AN153">
            <v>20</v>
          </cell>
          <cell r="AO153">
            <v>20</v>
          </cell>
          <cell r="AP153">
            <v>20</v>
          </cell>
          <cell r="AQ153">
            <v>20</v>
          </cell>
          <cell r="AR153">
            <v>20</v>
          </cell>
          <cell r="AS153">
            <v>20</v>
          </cell>
          <cell r="AT153">
            <v>20</v>
          </cell>
          <cell r="AU153">
            <v>20</v>
          </cell>
          <cell r="AV153">
            <v>20</v>
          </cell>
          <cell r="AW153">
            <v>20</v>
          </cell>
          <cell r="AX153">
            <v>20</v>
          </cell>
          <cell r="AY153">
            <v>20</v>
          </cell>
          <cell r="AZ153">
            <v>20</v>
          </cell>
          <cell r="BA153">
            <v>20</v>
          </cell>
          <cell r="BB153">
            <v>20</v>
          </cell>
          <cell r="BC153">
            <v>20</v>
          </cell>
          <cell r="BD153">
            <v>20</v>
          </cell>
          <cell r="BE153">
            <v>20</v>
          </cell>
          <cell r="BF153">
            <v>20</v>
          </cell>
        </row>
        <row r="154">
          <cell r="B154">
            <v>1720</v>
          </cell>
          <cell r="C154" t="str">
            <v>Accounts receivable</v>
          </cell>
          <cell r="AH154">
            <v>20</v>
          </cell>
          <cell r="AI154">
            <v>20</v>
          </cell>
          <cell r="AJ154">
            <v>20</v>
          </cell>
          <cell r="AK154">
            <v>20</v>
          </cell>
          <cell r="AL154">
            <v>20</v>
          </cell>
          <cell r="AM154">
            <v>20</v>
          </cell>
          <cell r="AN154">
            <v>20</v>
          </cell>
          <cell r="AO154">
            <v>20</v>
          </cell>
          <cell r="AP154">
            <v>20</v>
          </cell>
          <cell r="AQ154">
            <v>20</v>
          </cell>
          <cell r="AR154">
            <v>20</v>
          </cell>
          <cell r="AS154">
            <v>20</v>
          </cell>
          <cell r="AT154">
            <v>20</v>
          </cell>
          <cell r="AU154">
            <v>20</v>
          </cell>
          <cell r="AV154">
            <v>20</v>
          </cell>
          <cell r="AW154">
            <v>20</v>
          </cell>
          <cell r="AX154">
            <v>20</v>
          </cell>
          <cell r="AY154">
            <v>20</v>
          </cell>
          <cell r="AZ154">
            <v>20</v>
          </cell>
          <cell r="BA154">
            <v>20</v>
          </cell>
          <cell r="BB154">
            <v>20</v>
          </cell>
          <cell r="BC154">
            <v>20</v>
          </cell>
          <cell r="BD154">
            <v>20</v>
          </cell>
          <cell r="BE154">
            <v>20</v>
          </cell>
          <cell r="BF154">
            <v>20</v>
          </cell>
        </row>
        <row r="155">
          <cell r="B155">
            <v>1730</v>
          </cell>
          <cell r="C155" t="str">
            <v>Receivables from affiliated companies</v>
          </cell>
          <cell r="AH155">
            <v>20</v>
          </cell>
          <cell r="AI155">
            <v>20</v>
          </cell>
          <cell r="AJ155">
            <v>20</v>
          </cell>
          <cell r="AK155">
            <v>20</v>
          </cell>
          <cell r="AL155">
            <v>20</v>
          </cell>
          <cell r="AM155">
            <v>20</v>
          </cell>
          <cell r="AN155">
            <v>20</v>
          </cell>
          <cell r="AO155">
            <v>20</v>
          </cell>
          <cell r="AP155">
            <v>20</v>
          </cell>
          <cell r="AQ155">
            <v>20</v>
          </cell>
          <cell r="AR155">
            <v>20</v>
          </cell>
          <cell r="AS155">
            <v>20</v>
          </cell>
          <cell r="AT155">
            <v>20</v>
          </cell>
          <cell r="AU155">
            <v>20</v>
          </cell>
          <cell r="AV155">
            <v>20</v>
          </cell>
          <cell r="AW155">
            <v>20</v>
          </cell>
          <cell r="AX155">
            <v>20</v>
          </cell>
          <cell r="AY155">
            <v>20</v>
          </cell>
          <cell r="AZ155">
            <v>20</v>
          </cell>
          <cell r="BA155">
            <v>20</v>
          </cell>
          <cell r="BB155">
            <v>20</v>
          </cell>
          <cell r="BC155">
            <v>20</v>
          </cell>
          <cell r="BD155">
            <v>20</v>
          </cell>
          <cell r="BE155">
            <v>20</v>
          </cell>
          <cell r="BF155">
            <v>20</v>
          </cell>
        </row>
        <row r="156">
          <cell r="B156">
            <v>1740</v>
          </cell>
          <cell r="C156" t="str">
            <v>Other receivables</v>
          </cell>
          <cell r="AH156">
            <v>20</v>
          </cell>
          <cell r="AI156">
            <v>20</v>
          </cell>
          <cell r="AJ156">
            <v>20</v>
          </cell>
          <cell r="AK156">
            <v>20</v>
          </cell>
          <cell r="AL156">
            <v>20</v>
          </cell>
          <cell r="AM156">
            <v>20</v>
          </cell>
          <cell r="AN156">
            <v>20</v>
          </cell>
          <cell r="AO156">
            <v>20</v>
          </cell>
          <cell r="AP156">
            <v>20</v>
          </cell>
          <cell r="AQ156">
            <v>20</v>
          </cell>
          <cell r="AR156">
            <v>20</v>
          </cell>
          <cell r="AS156">
            <v>20</v>
          </cell>
          <cell r="AT156">
            <v>20</v>
          </cell>
          <cell r="AU156">
            <v>20</v>
          </cell>
          <cell r="AV156">
            <v>20</v>
          </cell>
          <cell r="AW156">
            <v>20</v>
          </cell>
          <cell r="AX156">
            <v>20</v>
          </cell>
          <cell r="AY156">
            <v>20</v>
          </cell>
          <cell r="AZ156">
            <v>20</v>
          </cell>
          <cell r="BA156">
            <v>20</v>
          </cell>
          <cell r="BB156">
            <v>20</v>
          </cell>
          <cell r="BC156">
            <v>20</v>
          </cell>
          <cell r="BD156">
            <v>20</v>
          </cell>
          <cell r="BE156">
            <v>20</v>
          </cell>
          <cell r="BF156">
            <v>20</v>
          </cell>
        </row>
        <row r="157">
          <cell r="B157">
            <v>1750</v>
          </cell>
          <cell r="C157" t="str">
            <v>Prepayment &amp; accrued income</v>
          </cell>
          <cell r="AH157">
            <v>20</v>
          </cell>
          <cell r="AI157">
            <v>20</v>
          </cell>
          <cell r="AJ157">
            <v>20</v>
          </cell>
          <cell r="AK157">
            <v>20</v>
          </cell>
          <cell r="AL157">
            <v>20</v>
          </cell>
          <cell r="AM157">
            <v>20</v>
          </cell>
          <cell r="AN157">
            <v>20</v>
          </cell>
          <cell r="AO157">
            <v>20</v>
          </cell>
          <cell r="AP157">
            <v>20</v>
          </cell>
          <cell r="AQ157">
            <v>20</v>
          </cell>
          <cell r="AR157">
            <v>20</v>
          </cell>
          <cell r="AS157">
            <v>20</v>
          </cell>
          <cell r="AT157">
            <v>20</v>
          </cell>
          <cell r="AU157">
            <v>20</v>
          </cell>
          <cell r="AV157">
            <v>20</v>
          </cell>
          <cell r="AW157">
            <v>20</v>
          </cell>
          <cell r="AX157">
            <v>20</v>
          </cell>
          <cell r="AY157">
            <v>20</v>
          </cell>
          <cell r="AZ157">
            <v>20</v>
          </cell>
          <cell r="BA157">
            <v>20</v>
          </cell>
          <cell r="BB157">
            <v>20</v>
          </cell>
          <cell r="BC157">
            <v>20</v>
          </cell>
          <cell r="BD157">
            <v>20</v>
          </cell>
          <cell r="BE157">
            <v>20</v>
          </cell>
          <cell r="BF157">
            <v>20</v>
          </cell>
        </row>
        <row r="158">
          <cell r="B158">
            <v>1760</v>
          </cell>
          <cell r="C158" t="str">
            <v>Deposits and temporary investments</v>
          </cell>
          <cell r="AH158">
            <v>20</v>
          </cell>
          <cell r="AI158">
            <v>20</v>
          </cell>
          <cell r="AJ158">
            <v>20</v>
          </cell>
          <cell r="AK158">
            <v>20</v>
          </cell>
          <cell r="AL158">
            <v>20</v>
          </cell>
          <cell r="AM158">
            <v>20</v>
          </cell>
          <cell r="AN158">
            <v>20</v>
          </cell>
          <cell r="AO158">
            <v>20</v>
          </cell>
          <cell r="AP158">
            <v>20</v>
          </cell>
          <cell r="AQ158">
            <v>20</v>
          </cell>
          <cell r="AR158">
            <v>20</v>
          </cell>
          <cell r="AS158">
            <v>20</v>
          </cell>
          <cell r="AT158">
            <v>20</v>
          </cell>
          <cell r="AU158">
            <v>20</v>
          </cell>
          <cell r="AV158">
            <v>20</v>
          </cell>
          <cell r="AW158">
            <v>20</v>
          </cell>
          <cell r="AX158">
            <v>20</v>
          </cell>
          <cell r="AY158">
            <v>20</v>
          </cell>
          <cell r="AZ158">
            <v>20</v>
          </cell>
          <cell r="BA158">
            <v>20</v>
          </cell>
          <cell r="BB158">
            <v>20</v>
          </cell>
          <cell r="BC158">
            <v>20</v>
          </cell>
          <cell r="BD158">
            <v>20</v>
          </cell>
          <cell r="BE158">
            <v>20</v>
          </cell>
          <cell r="BF158">
            <v>20</v>
          </cell>
        </row>
        <row r="159">
          <cell r="B159">
            <v>1770</v>
          </cell>
          <cell r="C159" t="str">
            <v>Cash</v>
          </cell>
          <cell r="AH159">
            <v>20</v>
          </cell>
          <cell r="AI159">
            <v>20</v>
          </cell>
          <cell r="AJ159">
            <v>20</v>
          </cell>
          <cell r="AK159">
            <v>20</v>
          </cell>
          <cell r="AL159">
            <v>20</v>
          </cell>
          <cell r="AM159">
            <v>20</v>
          </cell>
          <cell r="AN159">
            <v>20</v>
          </cell>
          <cell r="AO159">
            <v>20</v>
          </cell>
          <cell r="AP159">
            <v>20</v>
          </cell>
          <cell r="AQ159">
            <v>20</v>
          </cell>
          <cell r="AR159">
            <v>20</v>
          </cell>
          <cell r="AS159">
            <v>20</v>
          </cell>
          <cell r="AT159">
            <v>20</v>
          </cell>
          <cell r="AU159">
            <v>20</v>
          </cell>
          <cell r="AV159">
            <v>20</v>
          </cell>
          <cell r="AW159">
            <v>20</v>
          </cell>
          <cell r="AX159">
            <v>20</v>
          </cell>
          <cell r="AY159">
            <v>20</v>
          </cell>
          <cell r="AZ159">
            <v>20</v>
          </cell>
          <cell r="BA159">
            <v>20</v>
          </cell>
          <cell r="BB159">
            <v>20</v>
          </cell>
          <cell r="BC159">
            <v>20</v>
          </cell>
          <cell r="BD159">
            <v>20</v>
          </cell>
          <cell r="BE159">
            <v>20</v>
          </cell>
          <cell r="BF159">
            <v>20</v>
          </cell>
        </row>
        <row r="160">
          <cell r="B160">
            <v>1810</v>
          </cell>
          <cell r="C160" t="str">
            <v>Share capital</v>
          </cell>
          <cell r="AH160">
            <v>20</v>
          </cell>
          <cell r="AI160">
            <v>20</v>
          </cell>
          <cell r="AJ160">
            <v>20</v>
          </cell>
          <cell r="AK160">
            <v>20</v>
          </cell>
          <cell r="AL160">
            <v>20</v>
          </cell>
          <cell r="AM160">
            <v>20</v>
          </cell>
          <cell r="AN160">
            <v>20</v>
          </cell>
          <cell r="AO160">
            <v>20</v>
          </cell>
          <cell r="AP160">
            <v>20</v>
          </cell>
          <cell r="AQ160">
            <v>20</v>
          </cell>
          <cell r="AR160">
            <v>20</v>
          </cell>
          <cell r="AS160">
            <v>20</v>
          </cell>
          <cell r="AT160">
            <v>20</v>
          </cell>
          <cell r="AU160">
            <v>20</v>
          </cell>
          <cell r="AV160">
            <v>20</v>
          </cell>
          <cell r="AW160">
            <v>20</v>
          </cell>
          <cell r="AX160">
            <v>20</v>
          </cell>
          <cell r="AY160">
            <v>20</v>
          </cell>
          <cell r="AZ160">
            <v>20</v>
          </cell>
          <cell r="BA160">
            <v>20</v>
          </cell>
          <cell r="BB160">
            <v>20</v>
          </cell>
          <cell r="BC160">
            <v>20</v>
          </cell>
          <cell r="BD160">
            <v>20</v>
          </cell>
          <cell r="BE160">
            <v>20</v>
          </cell>
          <cell r="BF160">
            <v>20</v>
          </cell>
        </row>
        <row r="161">
          <cell r="B161">
            <v>1850</v>
          </cell>
          <cell r="C161" t="str">
            <v>Legal Reserve</v>
          </cell>
          <cell r="AH161">
            <v>20</v>
          </cell>
          <cell r="AI161">
            <v>20</v>
          </cell>
          <cell r="AJ161">
            <v>20</v>
          </cell>
          <cell r="AK161">
            <v>20</v>
          </cell>
          <cell r="AL161">
            <v>20</v>
          </cell>
          <cell r="AM161">
            <v>20</v>
          </cell>
          <cell r="AN161">
            <v>20</v>
          </cell>
          <cell r="AO161">
            <v>20</v>
          </cell>
          <cell r="AP161">
            <v>20</v>
          </cell>
          <cell r="AQ161">
            <v>20</v>
          </cell>
          <cell r="AR161">
            <v>20</v>
          </cell>
          <cell r="AS161">
            <v>20</v>
          </cell>
          <cell r="AT161">
            <v>20</v>
          </cell>
          <cell r="AU161">
            <v>20</v>
          </cell>
          <cell r="AV161">
            <v>20</v>
          </cell>
          <cell r="AW161">
            <v>20</v>
          </cell>
          <cell r="AX161">
            <v>20</v>
          </cell>
          <cell r="AY161">
            <v>20</v>
          </cell>
          <cell r="AZ161">
            <v>20</v>
          </cell>
          <cell r="BA161">
            <v>20</v>
          </cell>
          <cell r="BB161">
            <v>20</v>
          </cell>
          <cell r="BC161">
            <v>20</v>
          </cell>
          <cell r="BD161">
            <v>20</v>
          </cell>
          <cell r="BE161">
            <v>20</v>
          </cell>
          <cell r="BF161">
            <v>20</v>
          </cell>
        </row>
        <row r="162">
          <cell r="B162">
            <v>1870</v>
          </cell>
          <cell r="C162" t="str">
            <v>Retained Earnings</v>
          </cell>
          <cell r="AH162">
            <v>20</v>
          </cell>
          <cell r="AI162">
            <v>20</v>
          </cell>
          <cell r="AJ162">
            <v>20</v>
          </cell>
          <cell r="AK162">
            <v>20</v>
          </cell>
          <cell r="AL162">
            <v>20</v>
          </cell>
          <cell r="AM162">
            <v>20</v>
          </cell>
          <cell r="AN162">
            <v>20</v>
          </cell>
          <cell r="AO162">
            <v>20</v>
          </cell>
          <cell r="AP162">
            <v>20</v>
          </cell>
          <cell r="AQ162">
            <v>20</v>
          </cell>
          <cell r="AR162">
            <v>20</v>
          </cell>
          <cell r="AS162">
            <v>20</v>
          </cell>
          <cell r="AT162">
            <v>20</v>
          </cell>
          <cell r="AU162">
            <v>20</v>
          </cell>
          <cell r="AV162">
            <v>20</v>
          </cell>
          <cell r="AW162">
            <v>20</v>
          </cell>
          <cell r="AX162">
            <v>20</v>
          </cell>
          <cell r="AY162">
            <v>20</v>
          </cell>
          <cell r="AZ162">
            <v>20</v>
          </cell>
          <cell r="BA162">
            <v>20</v>
          </cell>
          <cell r="BB162">
            <v>20</v>
          </cell>
          <cell r="BC162">
            <v>20</v>
          </cell>
          <cell r="BD162">
            <v>20</v>
          </cell>
          <cell r="BE162">
            <v>20</v>
          </cell>
          <cell r="BF162">
            <v>20</v>
          </cell>
        </row>
        <row r="163">
          <cell r="B163">
            <v>1910</v>
          </cell>
          <cell r="C163" t="str">
            <v>License fee payable - long term</v>
          </cell>
          <cell r="AH163">
            <v>20</v>
          </cell>
          <cell r="AI163">
            <v>20</v>
          </cell>
          <cell r="AJ163">
            <v>20</v>
          </cell>
          <cell r="AK163">
            <v>20</v>
          </cell>
          <cell r="AL163">
            <v>20</v>
          </cell>
          <cell r="AM163">
            <v>20</v>
          </cell>
          <cell r="AN163">
            <v>20</v>
          </cell>
          <cell r="AO163">
            <v>20</v>
          </cell>
          <cell r="AP163">
            <v>20</v>
          </cell>
          <cell r="AQ163">
            <v>20</v>
          </cell>
          <cell r="AR163">
            <v>20</v>
          </cell>
          <cell r="AS163">
            <v>20</v>
          </cell>
          <cell r="AT163">
            <v>20</v>
          </cell>
          <cell r="AU163">
            <v>20</v>
          </cell>
          <cell r="AV163">
            <v>20</v>
          </cell>
          <cell r="AW163">
            <v>20</v>
          </cell>
          <cell r="AX163">
            <v>20</v>
          </cell>
          <cell r="AY163">
            <v>20</v>
          </cell>
          <cell r="AZ163">
            <v>20</v>
          </cell>
          <cell r="BA163">
            <v>20</v>
          </cell>
          <cell r="BB163">
            <v>20</v>
          </cell>
          <cell r="BC163">
            <v>20</v>
          </cell>
          <cell r="BD163">
            <v>20</v>
          </cell>
          <cell r="BE163">
            <v>20</v>
          </cell>
          <cell r="BF163">
            <v>20</v>
          </cell>
        </row>
        <row r="164">
          <cell r="B164">
            <v>1920</v>
          </cell>
          <cell r="C164" t="str">
            <v>Long term bank loans</v>
          </cell>
          <cell r="AH164">
            <v>20</v>
          </cell>
          <cell r="AI164">
            <v>20</v>
          </cell>
          <cell r="AJ164">
            <v>20</v>
          </cell>
          <cell r="AK164">
            <v>20</v>
          </cell>
          <cell r="AL164">
            <v>20</v>
          </cell>
          <cell r="AM164">
            <v>20</v>
          </cell>
          <cell r="AN164">
            <v>20</v>
          </cell>
          <cell r="AO164">
            <v>20</v>
          </cell>
          <cell r="AP164">
            <v>20</v>
          </cell>
          <cell r="AQ164">
            <v>20</v>
          </cell>
          <cell r="AR164">
            <v>20</v>
          </cell>
          <cell r="AS164">
            <v>20</v>
          </cell>
          <cell r="AT164">
            <v>20</v>
          </cell>
          <cell r="AU164">
            <v>20</v>
          </cell>
          <cell r="AV164">
            <v>20</v>
          </cell>
          <cell r="AW164">
            <v>20</v>
          </cell>
          <cell r="AX164">
            <v>20</v>
          </cell>
          <cell r="AY164">
            <v>20</v>
          </cell>
          <cell r="AZ164">
            <v>20</v>
          </cell>
          <cell r="BA164">
            <v>20</v>
          </cell>
          <cell r="BB164">
            <v>20</v>
          </cell>
          <cell r="BC164">
            <v>20</v>
          </cell>
          <cell r="BD164">
            <v>20</v>
          </cell>
          <cell r="BE164">
            <v>20</v>
          </cell>
          <cell r="BF164">
            <v>20</v>
          </cell>
        </row>
        <row r="165">
          <cell r="B165">
            <v>1930</v>
          </cell>
          <cell r="C165" t="str">
            <v>Loans from shareholders</v>
          </cell>
          <cell r="AH165">
            <v>20</v>
          </cell>
          <cell r="AI165">
            <v>20</v>
          </cell>
          <cell r="AJ165">
            <v>20</v>
          </cell>
          <cell r="AK165">
            <v>20</v>
          </cell>
          <cell r="AL165">
            <v>20</v>
          </cell>
          <cell r="AM165">
            <v>20</v>
          </cell>
          <cell r="AN165">
            <v>20</v>
          </cell>
          <cell r="AO165">
            <v>20</v>
          </cell>
          <cell r="AP165">
            <v>20</v>
          </cell>
          <cell r="AQ165">
            <v>20</v>
          </cell>
          <cell r="AR165">
            <v>20</v>
          </cell>
          <cell r="AS165">
            <v>20</v>
          </cell>
          <cell r="AT165">
            <v>20</v>
          </cell>
          <cell r="AU165">
            <v>20</v>
          </cell>
          <cell r="AV165">
            <v>20</v>
          </cell>
          <cell r="AW165">
            <v>20</v>
          </cell>
          <cell r="AX165">
            <v>20</v>
          </cell>
          <cell r="AY165">
            <v>20</v>
          </cell>
          <cell r="AZ165">
            <v>20</v>
          </cell>
          <cell r="BA165">
            <v>20</v>
          </cell>
          <cell r="BB165">
            <v>20</v>
          </cell>
          <cell r="BC165">
            <v>20</v>
          </cell>
          <cell r="BD165">
            <v>20</v>
          </cell>
          <cell r="BE165">
            <v>20</v>
          </cell>
          <cell r="BF165">
            <v>20</v>
          </cell>
        </row>
        <row r="166">
          <cell r="B166">
            <v>1950</v>
          </cell>
          <cell r="C166" t="str">
            <v>License fee payable within one year</v>
          </cell>
          <cell r="AH166">
            <v>20</v>
          </cell>
          <cell r="AI166">
            <v>20</v>
          </cell>
          <cell r="AJ166">
            <v>20</v>
          </cell>
          <cell r="AK166">
            <v>20</v>
          </cell>
          <cell r="AL166">
            <v>20</v>
          </cell>
          <cell r="AM166">
            <v>20</v>
          </cell>
          <cell r="AN166">
            <v>20</v>
          </cell>
          <cell r="AO166">
            <v>20</v>
          </cell>
          <cell r="AP166">
            <v>20</v>
          </cell>
          <cell r="AQ166">
            <v>20</v>
          </cell>
          <cell r="AR166">
            <v>20</v>
          </cell>
          <cell r="AS166">
            <v>20</v>
          </cell>
          <cell r="AT166">
            <v>20</v>
          </cell>
          <cell r="AU166">
            <v>20</v>
          </cell>
          <cell r="AV166">
            <v>20</v>
          </cell>
          <cell r="AW166">
            <v>20</v>
          </cell>
          <cell r="AX166">
            <v>20</v>
          </cell>
          <cell r="AY166">
            <v>20</v>
          </cell>
          <cell r="AZ166">
            <v>20</v>
          </cell>
          <cell r="BA166">
            <v>20</v>
          </cell>
          <cell r="BB166">
            <v>20</v>
          </cell>
          <cell r="BC166">
            <v>20</v>
          </cell>
          <cell r="BD166">
            <v>20</v>
          </cell>
          <cell r="BE166">
            <v>20</v>
          </cell>
          <cell r="BF166">
            <v>20</v>
          </cell>
        </row>
        <row r="167">
          <cell r="B167">
            <v>1955</v>
          </cell>
          <cell r="C167" t="str">
            <v>Short term loans and credit lines</v>
          </cell>
          <cell r="AH167">
            <v>20</v>
          </cell>
          <cell r="AI167">
            <v>20</v>
          </cell>
          <cell r="AJ167">
            <v>20</v>
          </cell>
          <cell r="AK167">
            <v>20</v>
          </cell>
          <cell r="AL167">
            <v>20</v>
          </cell>
          <cell r="AM167">
            <v>20</v>
          </cell>
          <cell r="AN167">
            <v>20</v>
          </cell>
          <cell r="AO167">
            <v>20</v>
          </cell>
          <cell r="AP167">
            <v>20</v>
          </cell>
          <cell r="AQ167">
            <v>20</v>
          </cell>
          <cell r="AR167">
            <v>20</v>
          </cell>
          <cell r="AS167">
            <v>20</v>
          </cell>
          <cell r="AT167">
            <v>20</v>
          </cell>
          <cell r="AU167">
            <v>20</v>
          </cell>
          <cell r="AV167">
            <v>20</v>
          </cell>
          <cell r="AW167">
            <v>20</v>
          </cell>
          <cell r="AX167">
            <v>20</v>
          </cell>
          <cell r="AY167">
            <v>20</v>
          </cell>
          <cell r="AZ167">
            <v>20</v>
          </cell>
          <cell r="BA167">
            <v>20</v>
          </cell>
          <cell r="BB167">
            <v>20</v>
          </cell>
          <cell r="BC167">
            <v>20</v>
          </cell>
          <cell r="BD167">
            <v>20</v>
          </cell>
          <cell r="BE167">
            <v>20</v>
          </cell>
          <cell r="BF167">
            <v>20</v>
          </cell>
        </row>
        <row r="168">
          <cell r="B168">
            <v>1960</v>
          </cell>
          <cell r="C168" t="str">
            <v>Taxes and other public charges</v>
          </cell>
          <cell r="AH168">
            <v>20</v>
          </cell>
          <cell r="AI168">
            <v>20</v>
          </cell>
          <cell r="AJ168">
            <v>20</v>
          </cell>
          <cell r="AK168">
            <v>20</v>
          </cell>
          <cell r="AL168">
            <v>20</v>
          </cell>
          <cell r="AM168">
            <v>20</v>
          </cell>
          <cell r="AN168">
            <v>20</v>
          </cell>
          <cell r="AO168">
            <v>20</v>
          </cell>
          <cell r="AP168">
            <v>20</v>
          </cell>
          <cell r="AQ168">
            <v>20</v>
          </cell>
          <cell r="AR168">
            <v>20</v>
          </cell>
          <cell r="AS168">
            <v>20</v>
          </cell>
          <cell r="AT168">
            <v>20</v>
          </cell>
          <cell r="AU168">
            <v>20</v>
          </cell>
          <cell r="AV168">
            <v>20</v>
          </cell>
          <cell r="AW168">
            <v>20</v>
          </cell>
          <cell r="AX168">
            <v>20</v>
          </cell>
          <cell r="AY168">
            <v>20</v>
          </cell>
          <cell r="AZ168">
            <v>20</v>
          </cell>
          <cell r="BA168">
            <v>20</v>
          </cell>
          <cell r="BB168">
            <v>20</v>
          </cell>
          <cell r="BC168">
            <v>20</v>
          </cell>
          <cell r="BD168">
            <v>20</v>
          </cell>
          <cell r="BE168">
            <v>20</v>
          </cell>
          <cell r="BF168">
            <v>20</v>
          </cell>
        </row>
        <row r="169">
          <cell r="B169">
            <v>1965</v>
          </cell>
          <cell r="C169" t="str">
            <v>Accounts payable</v>
          </cell>
          <cell r="AH169">
            <v>20</v>
          </cell>
          <cell r="AI169">
            <v>20</v>
          </cell>
          <cell r="AJ169">
            <v>20</v>
          </cell>
          <cell r="AK169">
            <v>20</v>
          </cell>
          <cell r="AL169">
            <v>20</v>
          </cell>
          <cell r="AM169">
            <v>20</v>
          </cell>
          <cell r="AN169">
            <v>20</v>
          </cell>
          <cell r="AO169">
            <v>20</v>
          </cell>
          <cell r="AP169">
            <v>20</v>
          </cell>
          <cell r="AQ169">
            <v>20</v>
          </cell>
          <cell r="AR169">
            <v>20</v>
          </cell>
          <cell r="AS169">
            <v>20</v>
          </cell>
          <cell r="AT169">
            <v>20</v>
          </cell>
          <cell r="AU169">
            <v>20</v>
          </cell>
          <cell r="AV169">
            <v>20</v>
          </cell>
          <cell r="AW169">
            <v>20</v>
          </cell>
          <cell r="AX169">
            <v>20</v>
          </cell>
          <cell r="AY169">
            <v>20</v>
          </cell>
          <cell r="AZ169">
            <v>20</v>
          </cell>
          <cell r="BA169">
            <v>20</v>
          </cell>
          <cell r="BB169">
            <v>20</v>
          </cell>
          <cell r="BC169">
            <v>20</v>
          </cell>
          <cell r="BD169">
            <v>20</v>
          </cell>
          <cell r="BE169">
            <v>20</v>
          </cell>
          <cell r="BF169">
            <v>20</v>
          </cell>
        </row>
        <row r="170">
          <cell r="B170">
            <v>1970</v>
          </cell>
          <cell r="C170" t="str">
            <v>Payables to affiliated companies   2)</v>
          </cell>
          <cell r="AH170">
            <v>20</v>
          </cell>
          <cell r="AI170">
            <v>20</v>
          </cell>
          <cell r="AJ170">
            <v>20</v>
          </cell>
          <cell r="AK170">
            <v>20</v>
          </cell>
          <cell r="AL170">
            <v>20</v>
          </cell>
          <cell r="AM170">
            <v>20</v>
          </cell>
          <cell r="AN170">
            <v>20</v>
          </cell>
          <cell r="AO170">
            <v>20</v>
          </cell>
          <cell r="AP170">
            <v>20</v>
          </cell>
          <cell r="AQ170">
            <v>20</v>
          </cell>
          <cell r="AR170">
            <v>20</v>
          </cell>
          <cell r="AS170">
            <v>20</v>
          </cell>
          <cell r="AT170">
            <v>20</v>
          </cell>
          <cell r="AU170">
            <v>20</v>
          </cell>
          <cell r="AV170">
            <v>20</v>
          </cell>
          <cell r="AW170">
            <v>20</v>
          </cell>
          <cell r="AX170">
            <v>20</v>
          </cell>
          <cell r="AY170">
            <v>20</v>
          </cell>
          <cell r="AZ170">
            <v>20</v>
          </cell>
          <cell r="BA170">
            <v>20</v>
          </cell>
          <cell r="BB170">
            <v>20</v>
          </cell>
          <cell r="BC170">
            <v>20</v>
          </cell>
          <cell r="BD170">
            <v>20</v>
          </cell>
          <cell r="BE170">
            <v>20</v>
          </cell>
          <cell r="BF170">
            <v>20</v>
          </cell>
        </row>
        <row r="171">
          <cell r="B171">
            <v>1975</v>
          </cell>
          <cell r="C171" t="str">
            <v>Accruals and other deferred income</v>
          </cell>
          <cell r="AH171">
            <v>20</v>
          </cell>
          <cell r="AI171">
            <v>20</v>
          </cell>
          <cell r="AJ171">
            <v>20</v>
          </cell>
          <cell r="AK171">
            <v>20</v>
          </cell>
          <cell r="AL171">
            <v>20</v>
          </cell>
          <cell r="AM171">
            <v>20</v>
          </cell>
          <cell r="AN171">
            <v>20</v>
          </cell>
          <cell r="AO171">
            <v>20</v>
          </cell>
          <cell r="AP171">
            <v>20</v>
          </cell>
          <cell r="AQ171">
            <v>20</v>
          </cell>
          <cell r="AR171">
            <v>20</v>
          </cell>
          <cell r="AS171">
            <v>20</v>
          </cell>
          <cell r="AT171">
            <v>20</v>
          </cell>
          <cell r="AU171">
            <v>20</v>
          </cell>
          <cell r="AV171">
            <v>20</v>
          </cell>
          <cell r="AW171">
            <v>20</v>
          </cell>
          <cell r="AX171">
            <v>20</v>
          </cell>
          <cell r="AY171">
            <v>20</v>
          </cell>
          <cell r="AZ171">
            <v>20</v>
          </cell>
          <cell r="BA171">
            <v>20</v>
          </cell>
          <cell r="BB171">
            <v>20</v>
          </cell>
          <cell r="BC171">
            <v>20</v>
          </cell>
          <cell r="BD171">
            <v>20</v>
          </cell>
          <cell r="BE171">
            <v>20</v>
          </cell>
          <cell r="BF171">
            <v>20</v>
          </cell>
        </row>
        <row r="172">
          <cell r="B172">
            <v>1980</v>
          </cell>
          <cell r="C172" t="str">
            <v>Other current liabilities</v>
          </cell>
          <cell r="AH172">
            <v>20</v>
          </cell>
          <cell r="AI172">
            <v>20</v>
          </cell>
          <cell r="AJ172">
            <v>20</v>
          </cell>
          <cell r="AK172">
            <v>20</v>
          </cell>
          <cell r="AL172">
            <v>20</v>
          </cell>
          <cell r="AM172">
            <v>20</v>
          </cell>
          <cell r="AN172">
            <v>20</v>
          </cell>
          <cell r="AO172">
            <v>20</v>
          </cell>
          <cell r="AP172">
            <v>20</v>
          </cell>
          <cell r="AQ172">
            <v>20</v>
          </cell>
          <cell r="AR172">
            <v>20</v>
          </cell>
          <cell r="AS172">
            <v>20</v>
          </cell>
          <cell r="AT172">
            <v>20</v>
          </cell>
          <cell r="AU172">
            <v>20</v>
          </cell>
          <cell r="AV172">
            <v>20</v>
          </cell>
          <cell r="AW172">
            <v>20</v>
          </cell>
          <cell r="AX172">
            <v>20</v>
          </cell>
          <cell r="AY172">
            <v>20</v>
          </cell>
          <cell r="AZ172">
            <v>20</v>
          </cell>
          <cell r="BA172">
            <v>20</v>
          </cell>
          <cell r="BB172">
            <v>20</v>
          </cell>
          <cell r="BC172">
            <v>20</v>
          </cell>
          <cell r="BD172">
            <v>20</v>
          </cell>
          <cell r="BE172">
            <v>20</v>
          </cell>
          <cell r="BF172">
            <v>20</v>
          </cell>
        </row>
        <row r="173">
          <cell r="B173">
            <v>1985</v>
          </cell>
          <cell r="C173" t="str">
            <v>Special fund</v>
          </cell>
          <cell r="AH173">
            <v>20</v>
          </cell>
          <cell r="AI173">
            <v>20</v>
          </cell>
          <cell r="AJ173">
            <v>20</v>
          </cell>
          <cell r="AK173">
            <v>20</v>
          </cell>
          <cell r="AL173">
            <v>20</v>
          </cell>
          <cell r="AM173">
            <v>20</v>
          </cell>
          <cell r="AN173">
            <v>20</v>
          </cell>
          <cell r="AO173">
            <v>20</v>
          </cell>
          <cell r="AP173">
            <v>20</v>
          </cell>
          <cell r="AQ173">
            <v>20</v>
          </cell>
          <cell r="AR173">
            <v>20</v>
          </cell>
          <cell r="AS173">
            <v>20</v>
          </cell>
          <cell r="AT173">
            <v>20</v>
          </cell>
          <cell r="AU173">
            <v>20</v>
          </cell>
          <cell r="AV173">
            <v>20</v>
          </cell>
          <cell r="AW173">
            <v>20</v>
          </cell>
          <cell r="AX173">
            <v>20</v>
          </cell>
          <cell r="AY173">
            <v>20</v>
          </cell>
          <cell r="AZ173">
            <v>20</v>
          </cell>
          <cell r="BA173">
            <v>20</v>
          </cell>
          <cell r="BB173">
            <v>20</v>
          </cell>
          <cell r="BC173">
            <v>20</v>
          </cell>
          <cell r="BD173">
            <v>20</v>
          </cell>
          <cell r="BE173">
            <v>20</v>
          </cell>
          <cell r="BF173">
            <v>20</v>
          </cell>
        </row>
        <row r="174">
          <cell r="B174">
            <v>1990</v>
          </cell>
          <cell r="C174" t="str">
            <v>Payable Dividend</v>
          </cell>
          <cell r="AH174">
            <v>20</v>
          </cell>
          <cell r="AI174">
            <v>20</v>
          </cell>
          <cell r="AJ174">
            <v>20</v>
          </cell>
          <cell r="AK174">
            <v>20</v>
          </cell>
          <cell r="AL174">
            <v>20</v>
          </cell>
          <cell r="AM174">
            <v>20</v>
          </cell>
          <cell r="AN174">
            <v>20</v>
          </cell>
          <cell r="AO174">
            <v>20</v>
          </cell>
          <cell r="AP174">
            <v>20</v>
          </cell>
          <cell r="AQ174">
            <v>20</v>
          </cell>
          <cell r="AR174">
            <v>20</v>
          </cell>
          <cell r="AS174">
            <v>20</v>
          </cell>
          <cell r="AT174">
            <v>20</v>
          </cell>
          <cell r="AU174">
            <v>20</v>
          </cell>
          <cell r="AV174">
            <v>20</v>
          </cell>
          <cell r="AW174">
            <v>20</v>
          </cell>
          <cell r="AX174">
            <v>20</v>
          </cell>
          <cell r="AY174">
            <v>20</v>
          </cell>
          <cell r="AZ174">
            <v>20</v>
          </cell>
          <cell r="BA174">
            <v>20</v>
          </cell>
          <cell r="BB174">
            <v>20</v>
          </cell>
          <cell r="BC174">
            <v>20</v>
          </cell>
          <cell r="BD174">
            <v>20</v>
          </cell>
          <cell r="BE174">
            <v>20</v>
          </cell>
          <cell r="BF174">
            <v>20</v>
          </cell>
        </row>
      </sheetData>
      <sheetData sheetId="14"/>
      <sheetData sheetId="15"/>
      <sheetData sheetId="16" refreshError="1"/>
      <sheetData sheetId="17" refreshError="1"/>
      <sheetData sheetId="18" refreshError="1"/>
      <sheetData sheetId="19" refreshError="1"/>
      <sheetData sheetId="20" refreshError="1"/>
      <sheetData sheetId="21" refreshError="1"/>
      <sheetData sheetId="22"/>
      <sheetData sheetId="23">
        <row r="10">
          <cell r="D10" t="str">
            <v>Statement Code</v>
          </cell>
        </row>
      </sheetData>
      <sheetData sheetId="24"/>
      <sheetData sheetId="25">
        <row r="10">
          <cell r="D10" t="str">
            <v>Statement Code</v>
          </cell>
        </row>
      </sheetData>
      <sheetData sheetId="26">
        <row r="10">
          <cell r="D10" t="str">
            <v>Statement Code</v>
          </cell>
        </row>
      </sheetData>
      <sheetData sheetId="27"/>
      <sheetData sheetId="28"/>
      <sheetData sheetId="29">
        <row r="10">
          <cell r="D10" t="str">
            <v>Statement Code</v>
          </cell>
        </row>
      </sheetData>
      <sheetData sheetId="30"/>
      <sheetData sheetId="31"/>
      <sheetData sheetId="32">
        <row r="10">
          <cell r="D10" t="str">
            <v>Statement Code</v>
          </cell>
        </row>
      </sheetData>
      <sheetData sheetId="33"/>
      <sheetData sheetId="34"/>
      <sheetData sheetId="35">
        <row r="10">
          <cell r="D10" t="str">
            <v>Statement Code</v>
          </cell>
        </row>
      </sheetData>
      <sheetData sheetId="36"/>
      <sheetData sheetId="37"/>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olečné vstupy"/>
      <sheetName val="List1"/>
      <sheetName val="Obratová předvaha"/>
      <sheetName val="Výkazy"/>
      <sheetName val="BS"/>
      <sheetName val="Historické ceny"/>
      <sheetName val="P&amp;L"/>
      <sheetName val="Tržby"/>
      <sheetName val="Zisková marže "/>
      <sheetName val="Finanční analýza"/>
      <sheetName val="Odvětví"/>
      <sheetName val="Podklady FA"/>
      <sheetName val="Grafy FA"/>
      <sheetName val="Rel.trh"/>
      <sheetName val="Trhu_EU"/>
      <sheetName val="Tr_SV"/>
      <sheetName val="Trh_SK"/>
      <sheetName val="Trh_Něm"/>
      <sheetName val="Plán. rozvaha"/>
      <sheetName val="Plán P&amp;L"/>
      <sheetName val="Zákazníci"/>
      <sheetName val="Dl.majetek a investice"/>
      <sheetName val="Odpisový plán"/>
      <sheetName val="Pracovní kapitál"/>
      <sheetName val="Splátkové kalendáře úvěrů"/>
      <sheetName val="Plán CF"/>
      <sheetName val="FCF"/>
      <sheetName val="Majetkové ocenění"/>
      <sheetName val="Výsledné ocenění"/>
      <sheetName val="KČV analytická-plán financování"/>
      <sheetName val="KČV analytická-OCE"/>
      <sheetName val="KČV paušální-OCE"/>
      <sheetName val="Diskont za minoritu"/>
      <sheetName val="Risk free premium 4,20 36"/>
      <sheetName val="Ratings sheet"/>
      <sheetName val="Country premiums"/>
      <sheetName val="Returns by year"/>
      <sheetName val="S&amp;P 500 &amp; Raw Data"/>
      <sheetName val="betaemerging"/>
      <sheetName val="betaeurope"/>
      <sheetName val="Riziko selhání země"/>
      <sheetName val="Bloomberg_Rf"/>
    </sheetNames>
    <sheetDataSet>
      <sheetData sheetId="0">
        <row r="21">
          <cell r="S21">
            <v>6.3500000000000001E-2</v>
          </cell>
        </row>
        <row r="22">
          <cell r="S22">
            <v>0.05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z_očist"/>
    </sheetNames>
    <sheetDataSet>
      <sheetData sheetId="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zvaha 2013-15 "/>
      <sheetName val="Výkaz zisků a ztrát 2013-15"/>
      <sheetName val="CF ECFS"/>
      <sheetName val="Nové objemy"/>
      <sheetName val="Staré objemy"/>
      <sheetName val="Express Inkaso"/>
      <sheetName val="Proměnné"/>
      <sheetName val="FFS"/>
      <sheetName val="Staré objemy - vstupy"/>
      <sheetName val="Staré objemy - Defaulty"/>
      <sheetName val="Staré objemy - splácení"/>
    </sheetNames>
    <sheetDataSet>
      <sheetData sheetId="0" refreshError="1"/>
      <sheetData sheetId="1" refreshError="1"/>
      <sheetData sheetId="2" refreshError="1"/>
      <sheetData sheetId="3"/>
      <sheetData sheetId="4"/>
      <sheetData sheetId="5"/>
      <sheetData sheetId="6">
        <row r="3">
          <cell r="C3">
            <v>0.23506433988978692</v>
          </cell>
        </row>
        <row r="4">
          <cell r="C4">
            <v>0.18829435803026734</v>
          </cell>
        </row>
        <row r="5">
          <cell r="C5">
            <v>0.11171498880691672</v>
          </cell>
        </row>
        <row r="6">
          <cell r="C6">
            <v>0.18</v>
          </cell>
        </row>
        <row r="8">
          <cell r="C8">
            <v>0.08</v>
          </cell>
        </row>
        <row r="10">
          <cell r="C10">
            <v>400</v>
          </cell>
        </row>
        <row r="11">
          <cell r="C11">
            <v>300</v>
          </cell>
        </row>
        <row r="12">
          <cell r="C12">
            <v>3.0000000000000001E-3</v>
          </cell>
        </row>
        <row r="13">
          <cell r="L13">
            <v>17900</v>
          </cell>
        </row>
        <row r="23">
          <cell r="L23">
            <v>1.7933333333333332</v>
          </cell>
        </row>
        <row r="32">
          <cell r="L32">
            <v>1.4678223894022409</v>
          </cell>
        </row>
        <row r="37">
          <cell r="C37">
            <v>0.16128271634048574</v>
          </cell>
        </row>
        <row r="42">
          <cell r="C42">
            <v>0.5</v>
          </cell>
        </row>
        <row r="48">
          <cell r="C48">
            <v>1.44</v>
          </cell>
        </row>
        <row r="50">
          <cell r="C50">
            <v>100</v>
          </cell>
        </row>
        <row r="51">
          <cell r="C51">
            <v>0.1</v>
          </cell>
        </row>
        <row r="66">
          <cell r="Q66">
            <v>9.1555038768356967E-3</v>
          </cell>
        </row>
      </sheetData>
      <sheetData sheetId="7"/>
      <sheetData sheetId="8" refreshError="1"/>
      <sheetData sheetId="9" refreshError="1"/>
      <sheetData sheetId="10"/>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1"/>
      <sheetName val="List2"/>
      <sheetName val="List3"/>
      <sheetName val="VOLBA"/>
      <sheetName val="ROK"/>
      <sheetName val="DATA"/>
      <sheetName val="Graf1"/>
      <sheetName val="Var.1až4"/>
      <sheetName val="Var.1"/>
      <sheetName val="Var.2"/>
      <sheetName val="Var.3"/>
      <sheetName val="Var.4"/>
      <sheetName val="Seznam"/>
      <sheetName val="Makro1"/>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4"/>
      <sheetName val="Plzeň 2005 (4)"/>
      <sheetName val="Plzeň 2005 (3)"/>
      <sheetName val="List1"/>
      <sheetName val="top ten sqm"/>
      <sheetName val="Report 2005 (2)"/>
      <sheetName val="Plzeň 2005 (2)"/>
      <sheetName val="Plzeň 2005"/>
      <sheetName val="List3"/>
      <sheetName val="Report 2005"/>
      <sheetName val="Letting Report"/>
    </sheetNames>
    <sheetDataSet>
      <sheetData sheetId="0" refreshError="1"/>
      <sheetData sheetId="1" refreshError="1"/>
      <sheetData sheetId="2" refreshError="1"/>
      <sheetData sheetId="3" refreshError="1"/>
      <sheetData sheetId="4" refreshError="1"/>
      <sheetData sheetId="5">
        <row r="2">
          <cell r="A2" t="str">
            <v>P 01</v>
          </cell>
          <cell r="B2" t="str">
            <v>Ahold CR, a.s. *</v>
          </cell>
          <cell r="C2" t="str">
            <v>hypernova</v>
          </cell>
          <cell r="D2" t="str">
            <v>a</v>
          </cell>
          <cell r="E2" t="str">
            <v>H</v>
          </cell>
          <cell r="F2" t="str">
            <v>Hyper</v>
          </cell>
          <cell r="G2">
            <v>14719</v>
          </cell>
          <cell r="H2">
            <v>11.347066999999999</v>
          </cell>
          <cell r="I2">
            <v>1.0162</v>
          </cell>
          <cell r="J2">
            <v>46812075.56109263</v>
          </cell>
          <cell r="K2">
            <v>5176556.4512358792</v>
          </cell>
          <cell r="L2">
            <v>2.0451679999999999</v>
          </cell>
          <cell r="M2">
            <v>2.2496848000000003</v>
          </cell>
          <cell r="N2">
            <v>0.5</v>
          </cell>
          <cell r="O2">
            <v>640522.88461359998</v>
          </cell>
          <cell r="P2">
            <v>695611.05947295995</v>
          </cell>
          <cell r="Q2">
            <v>36701020.740000002</v>
          </cell>
          <cell r="R2">
            <v>33842891.670000002</v>
          </cell>
          <cell r="S2">
            <v>39496007.899999999</v>
          </cell>
          <cell r="T2">
            <v>39818905.5</v>
          </cell>
          <cell r="U2">
            <v>40998089.799999997</v>
          </cell>
          <cell r="V2">
            <v>41521792.119999997</v>
          </cell>
          <cell r="W2">
            <v>48612105.789999999</v>
          </cell>
          <cell r="X2">
            <v>44996417.57</v>
          </cell>
          <cell r="Y2">
            <v>46561286.43</v>
          </cell>
          <cell r="AC2">
            <v>372548517.52000004</v>
          </cell>
          <cell r="AD2">
            <v>41394279.724444449</v>
          </cell>
          <cell r="AE2">
            <v>2812.3024474790714</v>
          </cell>
          <cell r="AF2">
            <v>0.14360094843153087</v>
          </cell>
          <cell r="AG2">
            <v>0.1361</v>
          </cell>
          <cell r="AH2">
            <v>0.15849911578915607</v>
          </cell>
          <cell r="AI2">
            <v>0.17188481978938056</v>
          </cell>
          <cell r="AJ2">
            <v>0.1472827165362573</v>
          </cell>
          <cell r="AK2">
            <v>0.14747184627434923</v>
          </cell>
          <cell r="AL2">
            <v>0.14323027095542484</v>
          </cell>
          <cell r="AM2">
            <v>0.1414237490939213</v>
          </cell>
          <cell r="AN2">
            <v>0.12079640277415843</v>
          </cell>
          <cell r="AO2">
            <v>0.13050300063496453</v>
          </cell>
          <cell r="AP2">
            <v>0.12611695167694786</v>
          </cell>
        </row>
        <row r="3">
          <cell r="B3" t="str">
            <v>American Restaurants, a.s.</v>
          </cell>
          <cell r="C3" t="str">
            <v>KFC Drive Through</v>
          </cell>
          <cell r="D3" t="str">
            <v>b</v>
          </cell>
          <cell r="E3" t="str">
            <v>F</v>
          </cell>
          <cell r="F3" t="str">
            <v>Food</v>
          </cell>
          <cell r="G3">
            <v>3978.1</v>
          </cell>
          <cell r="H3">
            <v>2000</v>
          </cell>
          <cell r="I3">
            <v>1.0086999999999999</v>
          </cell>
          <cell r="J3">
            <v>614245.6</v>
          </cell>
          <cell r="K3">
            <v>61530.7</v>
          </cell>
          <cell r="L3">
            <v>500</v>
          </cell>
          <cell r="M3">
            <v>500</v>
          </cell>
          <cell r="N3">
            <v>0</v>
          </cell>
          <cell r="O3">
            <v>15250</v>
          </cell>
          <cell r="P3">
            <v>15250</v>
          </cell>
          <cell r="Q3">
            <v>852548</v>
          </cell>
          <cell r="R3">
            <v>763489</v>
          </cell>
          <cell r="S3">
            <v>927654</v>
          </cell>
          <cell r="T3">
            <v>1015244</v>
          </cell>
          <cell r="U3">
            <v>1010873</v>
          </cell>
          <cell r="V3">
            <v>1021568</v>
          </cell>
          <cell r="W3">
            <v>1111581</v>
          </cell>
          <cell r="X3">
            <v>1225541</v>
          </cell>
          <cell r="Y3">
            <v>972009</v>
          </cell>
          <cell r="AC3">
            <v>8900507</v>
          </cell>
          <cell r="AD3">
            <v>988945.22222222225</v>
          </cell>
          <cell r="AE3">
            <v>248.59737619019688</v>
          </cell>
          <cell r="AF3">
            <v>3.3275948705896494E-2</v>
          </cell>
          <cell r="AG3">
            <v>1.9400000000000001E-2</v>
          </cell>
          <cell r="AH3">
            <v>3.4242706201909272E-2</v>
          </cell>
          <cell r="AI3">
            <v>5.2850839395098867E-2</v>
          </cell>
          <cell r="AJ3">
            <v>4.3395060259617479E-2</v>
          </cell>
          <cell r="AK3">
            <v>3.9458029485497322E-2</v>
          </cell>
          <cell r="AL3">
            <v>3.3484536295352946E-2</v>
          </cell>
          <cell r="AM3">
            <v>3.123248917822018E-2</v>
          </cell>
          <cell r="AN3">
            <v>2.4078764114511753E-2</v>
          </cell>
          <cell r="AO3">
            <v>2.4698016270672713E-2</v>
          </cell>
          <cell r="AP3">
            <v>1.7442450004692873E-2</v>
          </cell>
        </row>
        <row r="4">
          <cell r="A4" t="str">
            <v>P 68</v>
          </cell>
          <cell r="B4" t="str">
            <v>SPORT CENTRUM DRAPA s.r.o. *</v>
          </cell>
          <cell r="C4" t="str">
            <v>DRAPA SPORT</v>
          </cell>
          <cell r="D4" t="str">
            <v>a</v>
          </cell>
          <cell r="E4" t="str">
            <v>M</v>
          </cell>
          <cell r="F4" t="str">
            <v>Sport, equip</v>
          </cell>
          <cell r="G4">
            <v>2068.5</v>
          </cell>
          <cell r="H4">
            <v>9</v>
          </cell>
          <cell r="I4">
            <v>1.0184</v>
          </cell>
          <cell r="J4">
            <v>6445058.4789360007</v>
          </cell>
          <cell r="K4">
            <v>578250.82980000007</v>
          </cell>
          <cell r="L4">
            <v>3.5</v>
          </cell>
          <cell r="M4">
            <v>3.08</v>
          </cell>
          <cell r="N4">
            <v>0.04</v>
          </cell>
          <cell r="O4">
            <v>243942.408192</v>
          </cell>
          <cell r="P4">
            <v>217444.92319200002</v>
          </cell>
          <cell r="Q4">
            <v>3378406.3</v>
          </cell>
          <cell r="R4">
            <v>3453596.5</v>
          </cell>
          <cell r="S4">
            <v>2200919.5</v>
          </cell>
          <cell r="T4">
            <v>1735055.5</v>
          </cell>
          <cell r="U4">
            <v>2196175.1</v>
          </cell>
          <cell r="V4">
            <v>2496022.4</v>
          </cell>
          <cell r="W4">
            <v>2778860.6</v>
          </cell>
          <cell r="X4">
            <v>2278546.9</v>
          </cell>
          <cell r="Y4">
            <v>1640624.2</v>
          </cell>
          <cell r="AC4">
            <v>22158207</v>
          </cell>
          <cell r="AD4">
            <v>2462023</v>
          </cell>
          <cell r="AE4">
            <v>1190.2455885907661</v>
          </cell>
          <cell r="AF4">
            <v>0.77212096459717994</v>
          </cell>
          <cell r="AG4">
            <v>0.69020000000000004</v>
          </cell>
          <cell r="AH4">
            <v>0.79066164797909133</v>
          </cell>
          <cell r="AI4">
            <v>0.81067496124449212</v>
          </cell>
          <cell r="AJ4">
            <v>0.74410498349513754</v>
          </cell>
          <cell r="AK4">
            <v>0.86838730211344484</v>
          </cell>
          <cell r="AL4">
            <v>0.57752567293295021</v>
          </cell>
          <cell r="AM4">
            <v>0.81287751166609323</v>
          </cell>
          <cell r="AN4">
            <v>1.0300608029734293</v>
          </cell>
          <cell r="AO4">
            <v>0.69719206032054204</v>
          </cell>
          <cell r="AP4">
            <v>0.93229135207685476</v>
          </cell>
        </row>
        <row r="5">
          <cell r="A5" t="str">
            <v>P 66</v>
          </cell>
          <cell r="B5" t="str">
            <v>H &amp; M Hennes &amp; Mauritz CZ, s.r.o.</v>
          </cell>
          <cell r="C5" t="str">
            <v>Hennes &amp; Mauritz</v>
          </cell>
          <cell r="D5" t="str">
            <v>a</v>
          </cell>
          <cell r="E5" t="str">
            <v>M</v>
          </cell>
          <cell r="F5" t="str">
            <v>Fashion</v>
          </cell>
          <cell r="G5">
            <v>1421</v>
          </cell>
          <cell r="H5">
            <v>11</v>
          </cell>
          <cell r="I5">
            <v>1.0138</v>
          </cell>
          <cell r="J5">
            <v>5155976.5781999994</v>
          </cell>
          <cell r="K5">
            <v>483324.58789999998</v>
          </cell>
          <cell r="L5">
            <v>3.5</v>
          </cell>
          <cell r="M5">
            <v>3.85</v>
          </cell>
          <cell r="N5">
            <v>0</v>
          </cell>
          <cell r="O5">
            <v>151691.75</v>
          </cell>
          <cell r="P5">
            <v>166860.92500000002</v>
          </cell>
          <cell r="Q5">
            <v>2810030.35</v>
          </cell>
          <cell r="R5">
            <v>2065007.87</v>
          </cell>
          <cell r="S5">
            <v>3032205.16</v>
          </cell>
          <cell r="T5">
            <v>3161592.79</v>
          </cell>
          <cell r="U5">
            <v>2927118.93</v>
          </cell>
          <cell r="V5">
            <v>2358181</v>
          </cell>
          <cell r="W5">
            <v>2465563.16</v>
          </cell>
          <cell r="X5">
            <v>3246629.23</v>
          </cell>
          <cell r="Y5">
            <v>3207137.71</v>
          </cell>
          <cell r="AC5">
            <v>25273466.200000003</v>
          </cell>
          <cell r="AD5">
            <v>2808162.9111111113</v>
          </cell>
          <cell r="AE5">
            <v>1976.1878332942374</v>
          </cell>
          <cell r="AF5">
            <v>0.21853443466890266</v>
          </cell>
          <cell r="AG5">
            <v>0.1961</v>
          </cell>
          <cell r="AH5">
            <v>0.30816092249048915</v>
          </cell>
          <cell r="AI5">
            <v>0.26978123520139435</v>
          </cell>
          <cell r="AJ5">
            <v>0.17377765728946853</v>
          </cell>
          <cell r="AK5">
            <v>0.17214127235530202</v>
          </cell>
          <cell r="AL5">
            <v>0.15992139797397911</v>
          </cell>
          <cell r="AM5">
            <v>0.2379334572891684</v>
          </cell>
          <cell r="AN5">
            <v>0.26815734963718046</v>
          </cell>
          <cell r="AO5">
            <v>0.25664572480737696</v>
          </cell>
          <cell r="AP5">
            <v>0.25777008477094959</v>
          </cell>
        </row>
        <row r="6">
          <cell r="A6" t="str">
            <v>P 28</v>
          </cell>
          <cell r="B6" t="str">
            <v>POMPO spol. s r.o.</v>
          </cell>
          <cell r="C6" t="str">
            <v>POMPO</v>
          </cell>
          <cell r="D6" t="str">
            <v>a</v>
          </cell>
          <cell r="E6" t="str">
            <v>M</v>
          </cell>
          <cell r="F6" t="str">
            <v>Others, books, toys</v>
          </cell>
          <cell r="G6">
            <v>1063.5</v>
          </cell>
          <cell r="H6">
            <v>11</v>
          </cell>
          <cell r="I6">
            <v>1.0184</v>
          </cell>
          <cell r="J6">
            <v>4017296.6773800002</v>
          </cell>
          <cell r="K6">
            <v>363369.44819999998</v>
          </cell>
          <cell r="L6">
            <v>3.5</v>
          </cell>
          <cell r="M6">
            <v>3.85</v>
          </cell>
          <cell r="N6">
            <v>0.05</v>
          </cell>
          <cell r="O6">
            <v>131697.09740999999</v>
          </cell>
          <cell r="P6">
            <v>143049.95991000001</v>
          </cell>
          <cell r="Q6">
            <v>691618.2</v>
          </cell>
          <cell r="R6">
            <v>843453.2</v>
          </cell>
          <cell r="S6">
            <v>951265.3</v>
          </cell>
          <cell r="T6">
            <v>982303.1</v>
          </cell>
          <cell r="U6">
            <v>1063476.8</v>
          </cell>
          <cell r="V6">
            <v>1099315</v>
          </cell>
          <cell r="W6">
            <v>1443014.3</v>
          </cell>
          <cell r="X6">
            <v>1490607.5</v>
          </cell>
          <cell r="Y6">
            <v>1209332.7</v>
          </cell>
          <cell r="AC6">
            <v>9774386.0999999996</v>
          </cell>
          <cell r="AD6">
            <v>1086042.8999999999</v>
          </cell>
          <cell r="AE6">
            <v>1021.1968970380817</v>
          </cell>
          <cell r="AF6">
            <v>0.31054849824639619</v>
          </cell>
          <cell r="AL6">
            <v>0.33878985425798958</v>
          </cell>
          <cell r="AM6">
            <v>0.27545929479856823</v>
          </cell>
          <cell r="AN6">
            <v>0.34962602097530326</v>
          </cell>
          <cell r="AO6">
            <v>0.30068965517241375</v>
          </cell>
          <cell r="AP6">
            <v>0.34740635445080487</v>
          </cell>
        </row>
        <row r="7">
          <cell r="A7" t="str">
            <v>P 69</v>
          </cell>
          <cell r="B7" t="str">
            <v>OKAY s.r.o.</v>
          </cell>
          <cell r="C7" t="str">
            <v>OKAY</v>
          </cell>
          <cell r="D7" t="str">
            <v>a</v>
          </cell>
          <cell r="E7" t="str">
            <v>M</v>
          </cell>
          <cell r="F7" t="str">
            <v>Electro</v>
          </cell>
          <cell r="G7">
            <v>951</v>
          </cell>
          <cell r="H7">
            <v>5.7</v>
          </cell>
          <cell r="I7">
            <v>1.0184</v>
          </cell>
          <cell r="J7">
            <v>2037318.4747200001</v>
          </cell>
          <cell r="K7">
            <v>168373.44683999999</v>
          </cell>
          <cell r="L7">
            <v>2.8</v>
          </cell>
          <cell r="M7">
            <v>3.08</v>
          </cell>
          <cell r="N7">
            <v>0</v>
          </cell>
          <cell r="O7">
            <v>81215.399999999994</v>
          </cell>
          <cell r="P7">
            <v>89336.94</v>
          </cell>
          <cell r="AC7">
            <v>0</v>
          </cell>
          <cell r="AD7">
            <v>0</v>
          </cell>
          <cell r="AF7">
            <v>0.80532750664999986</v>
          </cell>
          <cell r="AG7">
            <v>0.4022</v>
          </cell>
          <cell r="AH7">
            <v>0.74201359361597841</v>
          </cell>
          <cell r="AI7">
            <v>0.81251957029764965</v>
          </cell>
          <cell r="AJ7">
            <v>0.62408749151901888</v>
          </cell>
          <cell r="AK7">
            <v>0.60445761265595821</v>
          </cell>
          <cell r="AL7">
            <v>0.92820303047525221</v>
          </cell>
          <cell r="AM7">
            <v>1.0844329184619017</v>
          </cell>
          <cell r="AN7">
            <v>0.98351561370874929</v>
          </cell>
          <cell r="AO7">
            <v>0.95911816465511435</v>
          </cell>
        </row>
        <row r="8">
          <cell r="A8" t="str">
            <v>P 61</v>
          </cell>
          <cell r="B8" t="str">
            <v>NEW YORKER, s.r.o. (14*2/first Q)</v>
          </cell>
          <cell r="C8" t="str">
            <v>NEW YORKER</v>
          </cell>
          <cell r="D8" t="str">
            <v>a</v>
          </cell>
          <cell r="E8" t="str">
            <v>M</v>
          </cell>
          <cell r="F8" t="str">
            <v>Fashion</v>
          </cell>
          <cell r="G8">
            <v>574</v>
          </cell>
          <cell r="H8">
            <v>14</v>
          </cell>
          <cell r="I8">
            <v>1</v>
          </cell>
          <cell r="J8">
            <v>2618872.13</v>
          </cell>
          <cell r="K8">
            <v>245098</v>
          </cell>
          <cell r="L8">
            <v>3.5</v>
          </cell>
          <cell r="M8">
            <v>3.85</v>
          </cell>
          <cell r="N8">
            <v>7.0000000000000007E-2</v>
          </cell>
          <cell r="O8">
            <v>78431.360000000001</v>
          </cell>
          <cell r="P8">
            <v>84558.81</v>
          </cell>
          <cell r="Q8">
            <v>2190897.4500000002</v>
          </cell>
          <cell r="R8">
            <v>2089901.69</v>
          </cell>
          <cell r="S8">
            <v>2624123.54</v>
          </cell>
          <cell r="T8">
            <v>2642979.0099999998</v>
          </cell>
          <cell r="U8">
            <v>2849221.44</v>
          </cell>
          <cell r="V8">
            <v>3344627.33</v>
          </cell>
          <cell r="W8">
            <v>3176739.88</v>
          </cell>
          <cell r="X8">
            <v>3319357.16</v>
          </cell>
          <cell r="Y8">
            <v>2830967.26</v>
          </cell>
          <cell r="AC8">
            <v>25068814.759999998</v>
          </cell>
          <cell r="AD8">
            <v>2785423.8622222221</v>
          </cell>
          <cell r="AE8">
            <v>4852.6548122338363</v>
          </cell>
          <cell r="AF8">
            <v>0.1104954245237976</v>
          </cell>
          <cell r="AG8">
            <v>9.9900000000000003E-2</v>
          </cell>
          <cell r="AH8">
            <v>0.13243225160574729</v>
          </cell>
          <cell r="AI8">
            <v>0.13483943482784416</v>
          </cell>
          <cell r="AJ8">
            <v>0.11190682660693127</v>
          </cell>
          <cell r="AK8">
            <v>0.11461477646568489</v>
          </cell>
          <cell r="AL8">
            <v>8.780202025122931E-2</v>
          </cell>
          <cell r="AM8">
            <v>9.6314771641389754E-2</v>
          </cell>
          <cell r="AN8">
            <v>0.11199317649658613</v>
          </cell>
          <cell r="AO8">
            <v>0.11062573706382492</v>
          </cell>
          <cell r="AP8">
            <v>0.10472823026046889</v>
          </cell>
        </row>
        <row r="9">
          <cell r="A9" t="str">
            <v>P 60</v>
          </cell>
          <cell r="B9" t="str">
            <v>HUMANIC CZ spol. s r.o. *</v>
          </cell>
          <cell r="C9" t="str">
            <v>HUMANIC</v>
          </cell>
          <cell r="D9" t="str">
            <v>a</v>
          </cell>
          <cell r="E9" t="str">
            <v>M</v>
          </cell>
          <cell r="F9" t="str">
            <v>Shoes, leather, bags</v>
          </cell>
          <cell r="G9">
            <v>525</v>
          </cell>
          <cell r="H9">
            <v>13</v>
          </cell>
          <cell r="I9">
            <v>1.0184</v>
          </cell>
          <cell r="J9">
            <v>2291029.3014000002</v>
          </cell>
          <cell r="K9">
            <v>211992.69</v>
          </cell>
          <cell r="L9">
            <v>3.5</v>
          </cell>
          <cell r="M9">
            <v>3.85</v>
          </cell>
          <cell r="N9">
            <v>7.0000000000000007E-2</v>
          </cell>
          <cell r="O9">
            <v>70883.238299999997</v>
          </cell>
          <cell r="P9">
            <v>76487.613299999997</v>
          </cell>
          <cell r="Q9">
            <v>889918.91</v>
          </cell>
          <cell r="R9">
            <v>683818.91</v>
          </cell>
          <cell r="S9">
            <v>1558994.53</v>
          </cell>
          <cell r="T9">
            <v>1867934.05</v>
          </cell>
          <cell r="U9">
            <v>1761209.69</v>
          </cell>
          <cell r="V9">
            <v>1380932.78</v>
          </cell>
          <cell r="W9">
            <v>1297365.53</v>
          </cell>
          <cell r="X9">
            <v>1430801.26</v>
          </cell>
          <cell r="Y9">
            <v>1544885.3</v>
          </cell>
          <cell r="AC9">
            <v>12415860.960000001</v>
          </cell>
          <cell r="AD9">
            <v>1379540.1066666667</v>
          </cell>
          <cell r="AE9">
            <v>2627.6954412698415</v>
          </cell>
          <cell r="AF9">
            <v>0.25284873466133362</v>
          </cell>
          <cell r="AG9">
            <v>0.30930000000000002</v>
          </cell>
          <cell r="AH9">
            <v>0.31972040848377059</v>
          </cell>
          <cell r="AI9">
            <v>0.2632887552417183</v>
          </cell>
          <cell r="AJ9">
            <v>0.24654292395271807</v>
          </cell>
          <cell r="AK9">
            <v>0.26008437846451454</v>
          </cell>
          <cell r="AL9">
            <v>0.20788230476796907</v>
          </cell>
          <cell r="AM9">
            <v>0.28547881132062586</v>
          </cell>
          <cell r="AN9">
            <v>0.25008374183825832</v>
          </cell>
          <cell r="AO9">
            <v>0.22262031340289748</v>
          </cell>
          <cell r="AP9">
            <v>0.25048125359760776</v>
          </cell>
        </row>
        <row r="10">
          <cell r="A10" t="str">
            <v>P 67</v>
          </cell>
          <cell r="B10" t="str">
            <v>BAŤA, akciová společnost</v>
          </cell>
          <cell r="C10" t="str">
            <v>BAŤA</v>
          </cell>
          <cell r="D10" t="str">
            <v>b</v>
          </cell>
          <cell r="E10" t="str">
            <v>M</v>
          </cell>
          <cell r="F10" t="str">
            <v>Shoes, leather, bags</v>
          </cell>
          <cell r="G10">
            <v>486.5</v>
          </cell>
          <cell r="H10">
            <v>10</v>
          </cell>
          <cell r="I10">
            <v>1.0202</v>
          </cell>
          <cell r="J10">
            <v>1652476.5495000002</v>
          </cell>
          <cell r="K10">
            <v>151379.8265</v>
          </cell>
          <cell r="L10">
            <v>3.5</v>
          </cell>
          <cell r="M10">
            <v>3.85</v>
          </cell>
          <cell r="N10">
            <v>0</v>
          </cell>
          <cell r="O10">
            <v>51933.875</v>
          </cell>
          <cell r="P10">
            <v>57127.262500000004</v>
          </cell>
          <cell r="Q10">
            <v>1126422.3700000001</v>
          </cell>
          <cell r="R10">
            <v>1167989.4099999999</v>
          </cell>
          <cell r="S10">
            <v>1454758.53</v>
          </cell>
          <cell r="T10">
            <v>2202097.25</v>
          </cell>
          <cell r="U10">
            <v>1512782.37</v>
          </cell>
          <cell r="V10">
            <v>1271197.51</v>
          </cell>
          <cell r="W10">
            <v>1605771.4</v>
          </cell>
          <cell r="X10">
            <v>1603479.72</v>
          </cell>
          <cell r="Y10">
            <v>1566452.52</v>
          </cell>
          <cell r="AC10">
            <v>13510951.080000002</v>
          </cell>
          <cell r="AD10">
            <v>1501216.7866666669</v>
          </cell>
          <cell r="AE10">
            <v>3085.7487906817405</v>
          </cell>
          <cell r="AF10">
            <v>4.2568990217102753E-2</v>
          </cell>
          <cell r="AG10">
            <v>5.4100000000000002E-2</v>
          </cell>
          <cell r="AH10">
            <v>5.3391400692933993E-2</v>
          </cell>
          <cell r="AI10">
            <v>5.5210840561644145E-2</v>
          </cell>
          <cell r="AJ10">
            <v>4.4028873029413142E-2</v>
          </cell>
          <cell r="AK10">
            <v>4.4281381861398163E-2</v>
          </cell>
          <cell r="AL10">
            <v>4.2161971898135989E-2</v>
          </cell>
          <cell r="AM10">
            <v>4.1519776095662264E-2</v>
          </cell>
          <cell r="AN10">
            <v>3.3021175414206128E-2</v>
          </cell>
          <cell r="AO10">
            <v>3.623152289797095E-2</v>
          </cell>
          <cell r="AP10">
            <v>3.9758802780516182E-2</v>
          </cell>
        </row>
        <row r="11">
          <cell r="A11" t="str">
            <v>P 59</v>
          </cell>
          <cell r="B11" t="str">
            <v>KENVELO CZ, spol.s r.o.</v>
          </cell>
          <cell r="C11" t="str">
            <v>KENVELO</v>
          </cell>
          <cell r="D11" t="str">
            <v>a</v>
          </cell>
          <cell r="E11" t="str">
            <v>M</v>
          </cell>
          <cell r="F11" t="str">
            <v>Fashion</v>
          </cell>
          <cell r="G11">
            <v>423.5</v>
          </cell>
          <cell r="H11">
            <v>14</v>
          </cell>
          <cell r="I11">
            <v>1</v>
          </cell>
          <cell r="J11">
            <v>1903283.1125</v>
          </cell>
          <cell r="K11">
            <v>180834.5</v>
          </cell>
          <cell r="L11">
            <v>3.5</v>
          </cell>
          <cell r="M11">
            <v>3.85</v>
          </cell>
          <cell r="N11">
            <v>0.05</v>
          </cell>
          <cell r="O11">
            <v>54250.35</v>
          </cell>
          <cell r="P11">
            <v>58771.212500000001</v>
          </cell>
          <cell r="Q11">
            <v>875622.71</v>
          </cell>
          <cell r="R11">
            <v>619865.9</v>
          </cell>
          <cell r="S11">
            <v>686940.34</v>
          </cell>
          <cell r="T11">
            <v>781405.87</v>
          </cell>
          <cell r="U11">
            <v>1204986.1000000001</v>
          </cell>
          <cell r="V11">
            <v>905448.5</v>
          </cell>
          <cell r="W11">
            <v>957768.91</v>
          </cell>
          <cell r="X11">
            <v>1175341.1000000001</v>
          </cell>
          <cell r="Y11">
            <v>931036.13</v>
          </cell>
          <cell r="AC11">
            <v>8138415.5599999996</v>
          </cell>
          <cell r="AD11">
            <v>904268.39555555547</v>
          </cell>
          <cell r="AE11">
            <v>2135.2264357864356</v>
          </cell>
          <cell r="AF11">
            <v>0.19995149124833111</v>
          </cell>
          <cell r="AG11">
            <v>0.14710000000000001</v>
          </cell>
          <cell r="AH11">
            <v>0.21547500111232537</v>
          </cell>
          <cell r="AI11">
            <v>0.25748586899534409</v>
          </cell>
          <cell r="AJ11">
            <v>0.2342195038998503</v>
          </cell>
          <cell r="AK11">
            <v>0.23860264934502765</v>
          </cell>
          <cell r="AL11">
            <v>0.20536764437861696</v>
          </cell>
          <cell r="AM11">
            <v>0.17022398636546895</v>
          </cell>
          <cell r="AN11">
            <v>0.14666025222369211</v>
          </cell>
          <cell r="AO11">
            <v>0.18379156670104904</v>
          </cell>
          <cell r="AP11">
            <v>0.20638831108982517</v>
          </cell>
        </row>
        <row r="12">
          <cell r="A12" t="str">
            <v>P 64</v>
          </cell>
          <cell r="B12" t="str">
            <v>LPP Retail Czech Republic, s.r.o.</v>
          </cell>
          <cell r="C12" t="str">
            <v>RESERVED</v>
          </cell>
          <cell r="D12" t="str">
            <v>a</v>
          </cell>
          <cell r="E12" t="str">
            <v>M</v>
          </cell>
          <cell r="F12" t="str">
            <v>Fashion</v>
          </cell>
          <cell r="G12">
            <v>400.5</v>
          </cell>
          <cell r="H12">
            <v>14.5</v>
          </cell>
          <cell r="I12">
            <v>1.0202</v>
          </cell>
          <cell r="J12">
            <v>1910186.8854660003</v>
          </cell>
          <cell r="K12">
            <v>180698.97172500001</v>
          </cell>
          <cell r="L12">
            <v>3.5</v>
          </cell>
          <cell r="M12">
            <v>3.85</v>
          </cell>
          <cell r="N12">
            <v>7.0000000000000007E-2</v>
          </cell>
          <cell r="O12">
            <v>55402.303020749998</v>
          </cell>
          <cell r="P12">
            <v>59677.640520750007</v>
          </cell>
          <cell r="Q12">
            <v>483585</v>
          </cell>
          <cell r="R12">
            <v>482620</v>
          </cell>
          <cell r="S12">
            <v>870497</v>
          </cell>
          <cell r="T12">
            <v>937155</v>
          </cell>
          <cell r="U12">
            <v>738724</v>
          </cell>
          <cell r="V12">
            <v>862445</v>
          </cell>
          <cell r="W12">
            <v>1016366.73</v>
          </cell>
          <cell r="X12">
            <v>746767</v>
          </cell>
          <cell r="Y12">
            <v>662474</v>
          </cell>
          <cell r="AC12">
            <v>6800633.7300000004</v>
          </cell>
          <cell r="AD12">
            <v>755625.97000000009</v>
          </cell>
          <cell r="AE12">
            <v>1886.7065418227219</v>
          </cell>
        </row>
        <row r="13">
          <cell r="A13" t="str">
            <v>P 75</v>
          </cell>
          <cell r="B13" t="str">
            <v xml:space="preserve">CLASSIC SHOPS s.r.o. </v>
          </cell>
          <cell r="C13" t="str">
            <v>VIA CLASSICA, B + B</v>
          </cell>
          <cell r="D13" t="str">
            <v>a</v>
          </cell>
          <cell r="E13" t="str">
            <v>M</v>
          </cell>
          <cell r="F13" t="str">
            <v>Fashion</v>
          </cell>
          <cell r="G13">
            <v>356</v>
          </cell>
          <cell r="H13">
            <v>14</v>
          </cell>
          <cell r="I13">
            <v>1</v>
          </cell>
          <cell r="J13">
            <v>1624248.22</v>
          </cell>
          <cell r="K13">
            <v>152012</v>
          </cell>
          <cell r="L13">
            <v>3.5</v>
          </cell>
          <cell r="M13">
            <v>3.85</v>
          </cell>
          <cell r="N13">
            <v>7.0000000000000007E-2</v>
          </cell>
          <cell r="O13">
            <v>48643.839999999997</v>
          </cell>
          <cell r="P13">
            <v>52444.14</v>
          </cell>
          <cell r="Q13">
            <v>959897</v>
          </cell>
          <cell r="R13">
            <v>830561.4</v>
          </cell>
          <cell r="S13">
            <v>836298</v>
          </cell>
          <cell r="T13">
            <v>625221.4</v>
          </cell>
          <cell r="U13">
            <v>920770.06</v>
          </cell>
          <cell r="V13">
            <v>780383.02</v>
          </cell>
          <cell r="W13">
            <v>641754.66</v>
          </cell>
          <cell r="X13">
            <v>908141.8</v>
          </cell>
          <cell r="Y13">
            <v>933977.32</v>
          </cell>
          <cell r="AC13">
            <v>7437004.6600000001</v>
          </cell>
          <cell r="AD13">
            <v>826333.85111111111</v>
          </cell>
          <cell r="AE13">
            <v>2321.1625031210988</v>
          </cell>
          <cell r="AF13">
            <v>0.66963349532063221</v>
          </cell>
          <cell r="AG13">
            <v>0.32269999999999999</v>
          </cell>
          <cell r="AH13">
            <v>0.70419705108163788</v>
          </cell>
          <cell r="AI13">
            <v>0.85725108284438478</v>
          </cell>
          <cell r="AJ13">
            <v>0.38821570115443516</v>
          </cell>
          <cell r="AK13">
            <v>0.42015589510633466</v>
          </cell>
          <cell r="AL13">
            <v>0.81080184718470694</v>
          </cell>
          <cell r="AM13">
            <v>1.4629171965693428</v>
          </cell>
          <cell r="AN13">
            <v>1.9070776751539475</v>
          </cell>
          <cell r="AO13">
            <v>0.50756163139482502</v>
          </cell>
          <cell r="AP13">
            <v>0.43049462273875549</v>
          </cell>
        </row>
        <row r="14">
          <cell r="A14" t="str">
            <v>P 57</v>
          </cell>
          <cell r="B14" t="str">
            <v>LUŽAMI, s.r.o.</v>
          </cell>
          <cell r="C14" t="str">
            <v>LUGGI</v>
          </cell>
          <cell r="D14" t="str">
            <v>a</v>
          </cell>
          <cell r="E14" t="str">
            <v>M</v>
          </cell>
          <cell r="F14" t="str">
            <v>Man Fashion</v>
          </cell>
          <cell r="G14">
            <v>340.5</v>
          </cell>
          <cell r="H14">
            <v>13</v>
          </cell>
          <cell r="I14">
            <v>1.0184</v>
          </cell>
          <cell r="J14">
            <v>0</v>
          </cell>
          <cell r="K14">
            <v>0</v>
          </cell>
          <cell r="L14">
            <v>3.5</v>
          </cell>
          <cell r="M14">
            <v>3.85</v>
          </cell>
          <cell r="N14">
            <v>7.0000000000000007E-2</v>
          </cell>
          <cell r="O14">
            <v>0</v>
          </cell>
          <cell r="P14">
            <v>0</v>
          </cell>
          <cell r="Q14">
            <v>424887</v>
          </cell>
          <cell r="R14">
            <v>440582</v>
          </cell>
          <cell r="S14">
            <v>421934</v>
          </cell>
          <cell r="T14">
            <v>357851</v>
          </cell>
          <cell r="U14">
            <v>352229</v>
          </cell>
          <cell r="V14">
            <v>397281.5</v>
          </cell>
          <cell r="W14">
            <v>470789.9</v>
          </cell>
          <cell r="X14">
            <v>418038.7</v>
          </cell>
          <cell r="Y14">
            <v>0</v>
          </cell>
          <cell r="AC14">
            <v>3283593.1</v>
          </cell>
          <cell r="AD14">
            <v>422370.9</v>
          </cell>
          <cell r="AE14">
            <v>1240.4431620572625</v>
          </cell>
          <cell r="AF14">
            <v>0.65504820071345482</v>
          </cell>
          <cell r="AG14">
            <v>0.59719999999999995</v>
          </cell>
          <cell r="AH14">
            <v>0.6728641100928241</v>
          </cell>
          <cell r="AI14">
            <v>0.73365658036441572</v>
          </cell>
          <cell r="AJ14">
            <v>0.62956067739760169</v>
          </cell>
          <cell r="AK14">
            <v>0.64526714866031898</v>
          </cell>
          <cell r="AL14">
            <v>0.73184008148858359</v>
          </cell>
          <cell r="AM14">
            <v>0.62260162253610807</v>
          </cell>
          <cell r="AN14">
            <v>0.64290375175126446</v>
          </cell>
          <cell r="AO14">
            <v>0.58962403690581311</v>
          </cell>
          <cell r="AP14">
            <v>0.67170162085795648</v>
          </cell>
        </row>
        <row r="15">
          <cell r="A15" t="str">
            <v>P 57a</v>
          </cell>
          <cell r="B15" t="str">
            <v>KANZELSBERGER a.s.</v>
          </cell>
          <cell r="C15" t="str">
            <v>Knihkupectví Kanzelsberger</v>
          </cell>
          <cell r="D15" t="str">
            <v>b</v>
          </cell>
          <cell r="E15" t="str">
            <v>M</v>
          </cell>
          <cell r="F15" t="str">
            <v>Others, books, toys</v>
          </cell>
          <cell r="G15">
            <v>322.5</v>
          </cell>
          <cell r="H15">
            <v>12.5</v>
          </cell>
          <cell r="I15">
            <v>1.0202</v>
          </cell>
          <cell r="J15">
            <v>1366367.25825</v>
          </cell>
          <cell r="K15">
            <v>125436.77812499998</v>
          </cell>
          <cell r="L15">
            <v>3.5</v>
          </cell>
          <cell r="M15">
            <v>3.85</v>
          </cell>
          <cell r="N15">
            <v>7.0000000000000007E-2</v>
          </cell>
          <cell r="O15">
            <v>43207.449468749997</v>
          </cell>
          <cell r="P15">
            <v>46650.136968749997</v>
          </cell>
          <cell r="Q15">
            <v>384225.5</v>
          </cell>
          <cell r="R15">
            <v>398042.36</v>
          </cell>
          <cell r="S15">
            <v>501996.22</v>
          </cell>
          <cell r="T15">
            <v>397238.1</v>
          </cell>
          <cell r="U15">
            <v>408194.01</v>
          </cell>
          <cell r="V15">
            <v>420920.06</v>
          </cell>
          <cell r="W15">
            <v>540566</v>
          </cell>
          <cell r="X15">
            <v>542329.64</v>
          </cell>
          <cell r="Y15">
            <v>538228.87</v>
          </cell>
          <cell r="AC15">
            <v>4131740.7600000002</v>
          </cell>
          <cell r="AD15">
            <v>459082.3066666667</v>
          </cell>
          <cell r="AE15">
            <v>1423.5110284237728</v>
          </cell>
          <cell r="AF15">
            <v>0.48852312760261518</v>
          </cell>
          <cell r="AG15">
            <v>0.55969999999999998</v>
          </cell>
          <cell r="AH15">
            <v>0.60459002076732893</v>
          </cell>
          <cell r="AI15">
            <v>0.65108643491902873</v>
          </cell>
          <cell r="AJ15">
            <v>0.465453438785909</v>
          </cell>
          <cell r="AK15">
            <v>0.48765851940323784</v>
          </cell>
          <cell r="AL15">
            <v>0.50319338042315442</v>
          </cell>
          <cell r="AM15">
            <v>0.45446643598157876</v>
          </cell>
          <cell r="AN15">
            <v>0.41984184581028283</v>
          </cell>
          <cell r="AO15">
            <v>0.41594132116723009</v>
          </cell>
          <cell r="AP15">
            <v>0.4766942543455146</v>
          </cell>
        </row>
        <row r="16">
          <cell r="A16" t="str">
            <v>P 56</v>
          </cell>
          <cell r="B16" t="str">
            <v>dm - drogerie markt s.r.o.</v>
          </cell>
          <cell r="C16" t="str">
            <v>dm</v>
          </cell>
          <cell r="D16" t="str">
            <v>b</v>
          </cell>
          <cell r="E16" t="str">
            <v>M</v>
          </cell>
          <cell r="F16" t="str">
            <v>Others, books, toys</v>
          </cell>
          <cell r="G16">
            <v>305.5</v>
          </cell>
          <cell r="H16">
            <v>16</v>
          </cell>
          <cell r="I16">
            <v>1.0184</v>
          </cell>
          <cell r="J16">
            <v>1576843.4288359999</v>
          </cell>
          <cell r="K16">
            <v>151827.14559999999</v>
          </cell>
          <cell r="L16">
            <v>3.5</v>
          </cell>
          <cell r="M16">
            <v>3.85</v>
          </cell>
          <cell r="N16">
            <v>7.0000000000000007E-2</v>
          </cell>
          <cell r="O16">
            <v>43240.025192000001</v>
          </cell>
          <cell r="P16">
            <v>46501.237692000002</v>
          </cell>
          <cell r="Q16">
            <v>764026.49</v>
          </cell>
          <cell r="R16">
            <v>721573.92</v>
          </cell>
          <cell r="S16">
            <v>885269.54</v>
          </cell>
          <cell r="T16">
            <v>895280.64000000001</v>
          </cell>
          <cell r="U16">
            <v>886632.73</v>
          </cell>
          <cell r="V16">
            <v>1109326.3799999999</v>
          </cell>
          <cell r="W16">
            <v>1082082.05</v>
          </cell>
          <cell r="X16">
            <v>1171649.51</v>
          </cell>
          <cell r="Y16">
            <v>1044815.85</v>
          </cell>
          <cell r="AC16">
            <v>8560657.1099999994</v>
          </cell>
          <cell r="AD16">
            <v>951184.12333333329</v>
          </cell>
          <cell r="AE16">
            <v>3113.5323186033825</v>
          </cell>
          <cell r="AF16">
            <v>0.52542146031746029</v>
          </cell>
          <cell r="AG16">
            <v>0.40150000000000002</v>
          </cell>
          <cell r="AH16">
            <v>0.77782028002344894</v>
          </cell>
          <cell r="AI16">
            <v>0.67636666362391606</v>
          </cell>
          <cell r="AJ16">
            <v>0.43508585102853986</v>
          </cell>
          <cell r="AK16">
            <v>0.31043036368826105</v>
          </cell>
          <cell r="AL16">
            <v>0.4211185332709898</v>
          </cell>
          <cell r="AM16">
            <v>0.61064931043615522</v>
          </cell>
          <cell r="AN16">
            <v>0.62392522944866291</v>
          </cell>
          <cell r="AO16">
            <v>0.75732838039179617</v>
          </cell>
          <cell r="AP16">
            <v>1.474685198659401</v>
          </cell>
        </row>
        <row r="17">
          <cell r="A17" t="str">
            <v>P 58</v>
          </cell>
          <cell r="B17" t="str">
            <v>Oděvní podnik, a.s.</v>
          </cell>
          <cell r="C17" t="str">
            <v>OP PROSTĚJOV PRO FASHION</v>
          </cell>
          <cell r="D17" t="str">
            <v>b</v>
          </cell>
          <cell r="E17" t="str">
            <v>M</v>
          </cell>
          <cell r="F17" t="str">
            <v>Fashion</v>
          </cell>
          <cell r="G17">
            <v>301</v>
          </cell>
          <cell r="H17">
            <v>16</v>
          </cell>
          <cell r="I17">
            <v>1.0184</v>
          </cell>
          <cell r="J17">
            <v>1529682.0842799998</v>
          </cell>
          <cell r="K17">
            <v>149590.73919999998</v>
          </cell>
          <cell r="L17">
            <v>3.5</v>
          </cell>
          <cell r="M17">
            <v>3.85</v>
          </cell>
          <cell r="N17">
            <v>0.05</v>
          </cell>
          <cell r="O17">
            <v>39611.286959999998</v>
          </cell>
          <cell r="P17">
            <v>42824.461960000001</v>
          </cell>
          <cell r="Q17">
            <v>979920</v>
          </cell>
          <cell r="R17">
            <v>618690</v>
          </cell>
          <cell r="S17">
            <v>840745</v>
          </cell>
          <cell r="T17">
            <v>879930</v>
          </cell>
          <cell r="U17">
            <v>782998</v>
          </cell>
          <cell r="V17">
            <v>687310</v>
          </cell>
          <cell r="W17">
            <v>602946</v>
          </cell>
          <cell r="X17">
            <v>674220</v>
          </cell>
          <cell r="Y17">
            <v>837900</v>
          </cell>
          <cell r="AC17">
            <v>6904659</v>
          </cell>
          <cell r="AD17">
            <v>767184.33333333337</v>
          </cell>
          <cell r="AE17">
            <v>2548.7851605758583</v>
          </cell>
          <cell r="AF17">
            <v>0.76091248472919781</v>
          </cell>
          <cell r="AG17">
            <v>0.32100000000000001</v>
          </cell>
          <cell r="AH17">
            <v>0.58235963429946647</v>
          </cell>
          <cell r="AI17">
            <v>0.80474421992481215</v>
          </cell>
          <cell r="AJ17">
            <v>0.67102445383521026</v>
          </cell>
          <cell r="AK17">
            <v>0.59405915887554617</v>
          </cell>
          <cell r="AL17">
            <v>0.95337189246401366</v>
          </cell>
          <cell r="AM17">
            <v>1.1465237719441164</v>
          </cell>
          <cell r="AN17">
            <v>1.0890356762873836</v>
          </cell>
          <cell r="AO17">
            <v>0.64652269569112042</v>
          </cell>
          <cell r="AP17">
            <v>0.73854866121795715</v>
          </cell>
        </row>
        <row r="18">
          <cell r="B18" t="str">
            <v>AM Management Czech Republic a.s.</v>
          </cell>
          <cell r="C18" t="str">
            <v>offices</v>
          </cell>
          <cell r="D18" t="str">
            <v>a</v>
          </cell>
          <cell r="E18" t="str">
            <v>M</v>
          </cell>
          <cell r="G18">
            <v>264</v>
          </cell>
          <cell r="H18">
            <v>4.0983606557377046</v>
          </cell>
          <cell r="I18">
            <v>1</v>
          </cell>
          <cell r="J18">
            <v>304000</v>
          </cell>
          <cell r="K18">
            <v>33000</v>
          </cell>
          <cell r="L18">
            <v>0.62096373571783403</v>
          </cell>
          <cell r="M18">
            <v>0.62096373571783403</v>
          </cell>
          <cell r="N18">
            <v>0</v>
          </cell>
          <cell r="O18">
            <v>5000</v>
          </cell>
          <cell r="P18">
            <v>5000</v>
          </cell>
          <cell r="AC18">
            <v>0</v>
          </cell>
          <cell r="AD18">
            <v>0</v>
          </cell>
          <cell r="AF18">
            <v>0.63190756579937923</v>
          </cell>
          <cell r="AG18">
            <v>0.3846</v>
          </cell>
          <cell r="AH18">
            <v>0.38050365230094962</v>
          </cell>
          <cell r="AI18">
            <v>0.61602892996364589</v>
          </cell>
          <cell r="AJ18">
            <v>0.64768853327193188</v>
          </cell>
          <cell r="AK18">
            <v>0.5197179941541834</v>
          </cell>
          <cell r="AL18">
            <v>0.58229622246055857</v>
          </cell>
          <cell r="AM18">
            <v>0.75199999471341417</v>
          </cell>
          <cell r="AN18">
            <v>1.0013996325185852</v>
          </cell>
          <cell r="AO18">
            <v>1.1029278835716281</v>
          </cell>
          <cell r="AP18">
            <v>0.77065128941380434</v>
          </cell>
        </row>
        <row r="19">
          <cell r="A19" t="str">
            <v>P 32</v>
          </cell>
          <cell r="B19" t="str">
            <v>ALPINE PRO STORES, s.r.o.</v>
          </cell>
          <cell r="C19" t="str">
            <v>Alpine Pro</v>
          </cell>
          <cell r="D19" t="str">
            <v>a</v>
          </cell>
          <cell r="E19" t="str">
            <v>M</v>
          </cell>
          <cell r="F19" t="str">
            <v>Sport, equip</v>
          </cell>
          <cell r="G19">
            <v>263</v>
          </cell>
          <cell r="H19">
            <v>21</v>
          </cell>
          <cell r="I19">
            <v>1.0184</v>
          </cell>
          <cell r="J19">
            <v>1707116.250056</v>
          </cell>
          <cell r="K19">
            <v>171551.00760000001</v>
          </cell>
          <cell r="L19">
            <v>3.5</v>
          </cell>
          <cell r="M19">
            <v>3.85</v>
          </cell>
          <cell r="N19">
            <v>7.0000000000000007E-2</v>
          </cell>
          <cell r="O19">
            <v>40083.820531999998</v>
          </cell>
          <cell r="P19">
            <v>42891.345532000007</v>
          </cell>
          <cell r="Q19">
            <v>2091848</v>
          </cell>
          <cell r="R19">
            <v>1884226</v>
          </cell>
          <cell r="S19">
            <v>1006571</v>
          </cell>
          <cell r="T19">
            <v>646385</v>
          </cell>
          <cell r="U19">
            <v>1106137</v>
          </cell>
          <cell r="V19">
            <v>1281868</v>
          </cell>
          <cell r="W19">
            <v>1541316</v>
          </cell>
          <cell r="X19">
            <v>1511808.4</v>
          </cell>
          <cell r="Y19">
            <v>947834.5</v>
          </cell>
          <cell r="AC19">
            <v>12017993.9</v>
          </cell>
          <cell r="AD19">
            <v>1335332.6555555556</v>
          </cell>
          <cell r="AE19">
            <v>5077.3104773975501</v>
          </cell>
          <cell r="AF19">
            <v>0.42743813171357359</v>
          </cell>
          <cell r="AG19">
            <v>0.57130000000000003</v>
          </cell>
          <cell r="AH19">
            <v>0.48538175533879313</v>
          </cell>
          <cell r="AI19">
            <v>0.6528342201113897</v>
          </cell>
          <cell r="AJ19">
            <v>0.44710456387797864</v>
          </cell>
          <cell r="AK19">
            <v>0.42169892339738335</v>
          </cell>
          <cell r="AL19">
            <v>0.49381102843439534</v>
          </cell>
          <cell r="AM19">
            <v>0.48536412957101488</v>
          </cell>
          <cell r="AN19">
            <v>0.38614952475862879</v>
          </cell>
          <cell r="AO19">
            <v>0.26125152553186087</v>
          </cell>
          <cell r="AP19">
            <v>0.3345668402826133</v>
          </cell>
        </row>
        <row r="20">
          <cell r="A20" t="str">
            <v>P 44</v>
          </cell>
          <cell r="B20" t="str">
            <v>KCS, s.r.o.</v>
          </cell>
          <cell r="C20" t="str">
            <v>KCS</v>
          </cell>
          <cell r="D20" t="str">
            <v>b</v>
          </cell>
          <cell r="E20" t="str">
            <v>M</v>
          </cell>
          <cell r="F20" t="str">
            <v>Shoes, leather, bags</v>
          </cell>
          <cell r="G20">
            <v>262.5</v>
          </cell>
          <cell r="H20">
            <v>20</v>
          </cell>
          <cell r="I20">
            <v>1.0184</v>
          </cell>
          <cell r="J20">
            <v>1634076.2655</v>
          </cell>
          <cell r="K20">
            <v>163071.29999999999</v>
          </cell>
          <cell r="L20">
            <v>3.5</v>
          </cell>
          <cell r="M20">
            <v>3.85</v>
          </cell>
          <cell r="N20">
            <v>7.0000000000000007E-2</v>
          </cell>
          <cell r="O20">
            <v>39436.866000000002</v>
          </cell>
          <cell r="P20">
            <v>42239.053500000002</v>
          </cell>
          <cell r="Q20">
            <v>369767.4</v>
          </cell>
          <cell r="R20">
            <v>287906.3</v>
          </cell>
          <cell r="S20">
            <v>387388.4</v>
          </cell>
          <cell r="T20">
            <v>535444.6</v>
          </cell>
          <cell r="U20">
            <v>669027.18999999994</v>
          </cell>
          <cell r="V20">
            <v>464078.5</v>
          </cell>
          <cell r="W20">
            <v>401587.6</v>
          </cell>
          <cell r="X20">
            <v>501606.3</v>
          </cell>
          <cell r="Y20">
            <v>321277.90000000002</v>
          </cell>
          <cell r="AC20">
            <v>3938084.1899999995</v>
          </cell>
          <cell r="AD20">
            <v>437564.90999999992</v>
          </cell>
          <cell r="AE20">
            <v>1666.9139428571425</v>
          </cell>
          <cell r="AF20">
            <v>0.33214378908103809</v>
          </cell>
          <cell r="AG20">
            <v>0.34399999999999997</v>
          </cell>
          <cell r="AH20">
            <v>0.30061625582651891</v>
          </cell>
          <cell r="AI20">
            <v>0.403809624493779</v>
          </cell>
          <cell r="AJ20">
            <v>0.29677057975678739</v>
          </cell>
          <cell r="AK20">
            <v>0.2723999676143638</v>
          </cell>
          <cell r="AL20">
            <v>0.39479221272384546</v>
          </cell>
          <cell r="AM20">
            <v>0.33642852282515939</v>
          </cell>
          <cell r="AN20">
            <v>0.32635177093995454</v>
          </cell>
          <cell r="AO20">
            <v>0.3739012303383637</v>
          </cell>
          <cell r="AP20">
            <v>0.32344431429440129</v>
          </cell>
        </row>
        <row r="21">
          <cell r="A21" t="str">
            <v>P 91</v>
          </cell>
          <cell r="B21" t="str">
            <v>RELAXACE SLUNÍČKO s.r.o.</v>
          </cell>
          <cell r="C21" t="str">
            <v>SLUNÍČKO</v>
          </cell>
          <cell r="D21" t="str">
            <v>b</v>
          </cell>
          <cell r="E21" t="str">
            <v>M</v>
          </cell>
          <cell r="G21">
            <v>233.5</v>
          </cell>
          <cell r="H21">
            <v>3.2786885245901641E-2</v>
          </cell>
          <cell r="I21">
            <v>1</v>
          </cell>
          <cell r="J21">
            <v>1868</v>
          </cell>
          <cell r="K21">
            <v>233.5</v>
          </cell>
          <cell r="L21">
            <v>0</v>
          </cell>
          <cell r="M21">
            <v>0</v>
          </cell>
          <cell r="N21">
            <v>0</v>
          </cell>
          <cell r="O21">
            <v>0</v>
          </cell>
          <cell r="P21">
            <v>0</v>
          </cell>
          <cell r="Q21">
            <v>29285</v>
          </cell>
          <cell r="R21">
            <v>27880</v>
          </cell>
          <cell r="S21">
            <v>30620</v>
          </cell>
          <cell r="T21">
            <v>30065</v>
          </cell>
          <cell r="U21">
            <v>26920</v>
          </cell>
          <cell r="V21">
            <v>27080</v>
          </cell>
          <cell r="W21">
            <v>34700</v>
          </cell>
          <cell r="X21">
            <v>38785</v>
          </cell>
          <cell r="Y21">
            <v>24645</v>
          </cell>
          <cell r="AC21">
            <v>269980</v>
          </cell>
          <cell r="AD21">
            <v>29997.777777777777</v>
          </cell>
          <cell r="AF21">
            <v>0.12496856735636322</v>
          </cell>
          <cell r="AG21">
            <v>0.16600000000000001</v>
          </cell>
          <cell r="AH21">
            <v>0.15121278995671714</v>
          </cell>
          <cell r="AI21">
            <v>0.12408868697504211</v>
          </cell>
          <cell r="AJ21">
            <v>0.13159114322902496</v>
          </cell>
          <cell r="AK21">
            <v>0.12635495539916625</v>
          </cell>
          <cell r="AL21">
            <v>0.12203540431396652</v>
          </cell>
          <cell r="AM21">
            <v>0.12014961885824739</v>
          </cell>
          <cell r="AN21">
            <v>0.10880762088977596</v>
          </cell>
          <cell r="AO21">
            <v>0.12346678298607749</v>
          </cell>
          <cell r="AP21">
            <v>0.12028610995881565</v>
          </cell>
        </row>
        <row r="22">
          <cell r="A22" t="str">
            <v>P 62</v>
          </cell>
          <cell r="B22" t="str">
            <v>Sephora s.r.o. (23/24)</v>
          </cell>
          <cell r="C22" t="str">
            <v>SEPHORA</v>
          </cell>
          <cell r="D22" t="str">
            <v>a</v>
          </cell>
          <cell r="E22" t="str">
            <v>M</v>
          </cell>
          <cell r="F22" t="str">
            <v>Others, books, toys</v>
          </cell>
          <cell r="G22">
            <v>216.5</v>
          </cell>
          <cell r="H22">
            <v>24</v>
          </cell>
          <cell r="I22">
            <v>1</v>
          </cell>
          <cell r="J22">
            <v>1553018.3675000002</v>
          </cell>
          <cell r="K22">
            <v>158478</v>
          </cell>
          <cell r="L22">
            <v>3.5</v>
          </cell>
          <cell r="M22">
            <v>3.85</v>
          </cell>
          <cell r="N22">
            <v>7.0000000000000007E-2</v>
          </cell>
          <cell r="O22">
            <v>34204.834999999999</v>
          </cell>
          <cell r="P22">
            <v>36515.972500000003</v>
          </cell>
          <cell r="Q22">
            <v>788780.14</v>
          </cell>
          <cell r="R22">
            <v>1074902.3600000001</v>
          </cell>
          <cell r="S22">
            <v>1037548.65</v>
          </cell>
          <cell r="T22">
            <v>1180820.1000000001</v>
          </cell>
          <cell r="U22">
            <v>1409915.25</v>
          </cell>
          <cell r="V22">
            <v>1162171.02</v>
          </cell>
          <cell r="W22">
            <v>1235872.04</v>
          </cell>
          <cell r="X22">
            <v>1169374.77</v>
          </cell>
          <cell r="Y22">
            <v>1287451.1499999999</v>
          </cell>
          <cell r="AC22">
            <v>10346835.48</v>
          </cell>
          <cell r="AD22">
            <v>1149648.3866666667</v>
          </cell>
          <cell r="AE22">
            <v>5310.154210931486</v>
          </cell>
          <cell r="AF22">
            <v>0.10995595579718524</v>
          </cell>
          <cell r="AG22">
            <v>6.5799999999999997E-2</v>
          </cell>
          <cell r="AH22">
            <v>9.2967525740814044E-2</v>
          </cell>
          <cell r="AI22">
            <v>9.5403141307853018E-2</v>
          </cell>
          <cell r="AJ22">
            <v>0.10818984352358646</v>
          </cell>
          <cell r="AK22">
            <v>0.10472821690527084</v>
          </cell>
          <cell r="AL22">
            <v>0.15146815353956258</v>
          </cell>
          <cell r="AM22">
            <v>0.13592695121039705</v>
          </cell>
          <cell r="AN22">
            <v>9.1183887258935378E-2</v>
          </cell>
          <cell r="AO22">
            <v>0.12765128928883396</v>
          </cell>
          <cell r="AP22">
            <v>9.1181729910005394E-2</v>
          </cell>
        </row>
        <row r="23">
          <cell r="A23" t="str">
            <v>P 37</v>
          </cell>
          <cell r="B23" t="str">
            <v>pietro filipi store, s.r.o.</v>
          </cell>
          <cell r="C23" t="str">
            <v>pietro filipi</v>
          </cell>
          <cell r="D23" t="str">
            <v>b</v>
          </cell>
          <cell r="E23" t="str">
            <v>M</v>
          </cell>
          <cell r="F23" t="str">
            <v>Fashion</v>
          </cell>
          <cell r="G23">
            <v>201</v>
          </cell>
          <cell r="H23">
            <v>22</v>
          </cell>
          <cell r="I23">
            <v>1.0184</v>
          </cell>
          <cell r="J23">
            <v>1358120.8569840002</v>
          </cell>
          <cell r="K23">
            <v>137352.62640000001</v>
          </cell>
          <cell r="L23">
            <v>3.5</v>
          </cell>
          <cell r="M23">
            <v>3.85</v>
          </cell>
          <cell r="N23">
            <v>7.0000000000000007E-2</v>
          </cell>
          <cell r="O23">
            <v>31071.433848000001</v>
          </cell>
          <cell r="P23">
            <v>33217.108848000003</v>
          </cell>
          <cell r="Q23">
            <v>411542.9</v>
          </cell>
          <cell r="R23">
            <v>303898.32</v>
          </cell>
          <cell r="S23">
            <v>409042.02</v>
          </cell>
          <cell r="T23">
            <v>322380.67</v>
          </cell>
          <cell r="U23">
            <v>343295.8</v>
          </cell>
          <cell r="V23">
            <v>328147.48</v>
          </cell>
          <cell r="W23">
            <v>371347.89</v>
          </cell>
          <cell r="X23">
            <v>276878.99</v>
          </cell>
          <cell r="Y23">
            <v>459874.79</v>
          </cell>
          <cell r="AC23">
            <v>3226408.8600000003</v>
          </cell>
          <cell r="AD23">
            <v>358489.87333333335</v>
          </cell>
          <cell r="AE23">
            <v>1783.5317081260366</v>
          </cell>
          <cell r="AF23">
            <v>0.40257212128798792</v>
          </cell>
          <cell r="AG23">
            <v>0.41060000000000002</v>
          </cell>
          <cell r="AH23">
            <v>0.40757170617395222</v>
          </cell>
          <cell r="AI23">
            <v>0.44513373631012787</v>
          </cell>
          <cell r="AJ23">
            <v>0.41238154373215186</v>
          </cell>
          <cell r="AK23">
            <v>0.46025714660831513</v>
          </cell>
          <cell r="AL23">
            <v>0.4311932872098051</v>
          </cell>
          <cell r="AM23">
            <v>0.41373904014053692</v>
          </cell>
          <cell r="AN23">
            <v>0.35003236311510805</v>
          </cell>
          <cell r="AO23">
            <v>0.33583143718372421</v>
          </cell>
          <cell r="AP23">
            <v>0.3826907117352108</v>
          </cell>
        </row>
        <row r="24">
          <cell r="A24" t="str">
            <v>P 84</v>
          </cell>
          <cell r="B24" t="str">
            <v>TIPRENT s.r.o. / TIPGAMES s.r.o.</v>
          </cell>
          <cell r="C24" t="str">
            <v>SPORT BAR GALAXIE</v>
          </cell>
          <cell r="D24" t="str">
            <v>a</v>
          </cell>
          <cell r="E24" t="str">
            <v>F</v>
          </cell>
          <cell r="F24" t="str">
            <v>Food</v>
          </cell>
          <cell r="G24">
            <v>200.5</v>
          </cell>
          <cell r="H24">
            <v>17.456359102244388</v>
          </cell>
          <cell r="I24">
            <v>1</v>
          </cell>
          <cell r="J24">
            <v>1095708.6875</v>
          </cell>
          <cell r="K24">
            <v>106750</v>
          </cell>
          <cell r="L24">
            <v>3.5</v>
          </cell>
          <cell r="M24">
            <v>3.85</v>
          </cell>
          <cell r="N24">
            <v>7.0000000000000007E-2</v>
          </cell>
          <cell r="O24">
            <v>28875.875</v>
          </cell>
          <cell r="P24">
            <v>31016.212500000001</v>
          </cell>
          <cell r="Q24">
            <v>86900</v>
          </cell>
          <cell r="R24">
            <v>84652</v>
          </cell>
          <cell r="S24">
            <v>91476</v>
          </cell>
          <cell r="T24">
            <v>91449</v>
          </cell>
          <cell r="U24">
            <v>88615</v>
          </cell>
          <cell r="V24">
            <v>76820</v>
          </cell>
          <cell r="W24">
            <v>79137</v>
          </cell>
          <cell r="X24">
            <v>84211</v>
          </cell>
          <cell r="Y24">
            <v>78212</v>
          </cell>
          <cell r="AC24">
            <v>761472</v>
          </cell>
          <cell r="AD24">
            <v>84608</v>
          </cell>
          <cell r="AE24">
            <v>421.9850374064838</v>
          </cell>
          <cell r="AF24">
            <v>0.25174284075059233</v>
          </cell>
          <cell r="AG24">
            <v>0.19289999999999999</v>
          </cell>
          <cell r="AH24">
            <v>0.21674719286175304</v>
          </cell>
          <cell r="AI24">
            <v>0.24493331716580111</v>
          </cell>
          <cell r="AJ24">
            <v>0.22188634346051966</v>
          </cell>
          <cell r="AK24">
            <v>0.29790475390795895</v>
          </cell>
          <cell r="AL24">
            <v>0.27201500978534698</v>
          </cell>
          <cell r="AM24">
            <v>0.2999969101713223</v>
          </cell>
          <cell r="AN24">
            <v>0.25512509814626394</v>
          </cell>
          <cell r="AO24">
            <v>0.23245672841519682</v>
          </cell>
          <cell r="AP24">
            <v>0.30329985180499308</v>
          </cell>
        </row>
        <row r="25">
          <cell r="A25" t="str">
            <v>P 15</v>
          </cell>
          <cell r="B25" t="str">
            <v>MVDr. Ivo Dupal - SANVET</v>
          </cell>
          <cell r="C25" t="str">
            <v>Zvěrokruh</v>
          </cell>
          <cell r="D25" t="str">
            <v>a</v>
          </cell>
          <cell r="E25" t="str">
            <v>M</v>
          </cell>
          <cell r="F25" t="str">
            <v>Others, books, toys</v>
          </cell>
          <cell r="G25">
            <v>194</v>
          </cell>
          <cell r="H25">
            <v>24</v>
          </cell>
          <cell r="I25">
            <v>1.0184</v>
          </cell>
          <cell r="J25">
            <v>1413986.058032</v>
          </cell>
          <cell r="K25">
            <v>144620.9472</v>
          </cell>
          <cell r="L25">
            <v>3.5</v>
          </cell>
          <cell r="M25">
            <v>3.85</v>
          </cell>
          <cell r="N25">
            <v>7.0000000000000007E-2</v>
          </cell>
          <cell r="O25">
            <v>30832.966304000001</v>
          </cell>
          <cell r="P25">
            <v>32903.916303999998</v>
          </cell>
          <cell r="Q25">
            <v>430486</v>
          </cell>
          <cell r="R25">
            <v>394160</v>
          </cell>
          <cell r="S25">
            <v>425465</v>
          </cell>
          <cell r="T25">
            <v>385708</v>
          </cell>
          <cell r="U25">
            <v>411706</v>
          </cell>
          <cell r="V25">
            <v>429074.48</v>
          </cell>
          <cell r="W25">
            <v>507167</v>
          </cell>
          <cell r="X25">
            <v>528613</v>
          </cell>
          <cell r="Y25">
            <v>463886</v>
          </cell>
          <cell r="AC25">
            <v>3976265.48</v>
          </cell>
          <cell r="AD25">
            <v>441807.27555555553</v>
          </cell>
          <cell r="AE25">
            <v>2277.3570904925541</v>
          </cell>
          <cell r="AF25">
            <v>0.33381228975009009</v>
          </cell>
          <cell r="AG25">
            <v>0.32519999999999999</v>
          </cell>
          <cell r="AH25">
            <v>0.32990133754452855</v>
          </cell>
          <cell r="AI25">
            <v>0.53804673191724817</v>
          </cell>
          <cell r="AJ25">
            <v>0.44222489668987475</v>
          </cell>
          <cell r="AK25">
            <v>0.26567084541999469</v>
          </cell>
          <cell r="AL25">
            <v>0.3347207701736466</v>
          </cell>
          <cell r="AM25">
            <v>0.36058709827780949</v>
          </cell>
          <cell r="AN25">
            <v>0.27165639405137609</v>
          </cell>
          <cell r="AO25">
            <v>0.27866376677877641</v>
          </cell>
          <cell r="AP25">
            <v>0.38543799523287947</v>
          </cell>
        </row>
        <row r="26">
          <cell r="A26" t="str">
            <v>P 45</v>
          </cell>
          <cell r="B26" t="str">
            <v>ORDICZECH, s.r.o. *</v>
          </cell>
          <cell r="C26" t="str">
            <v>ORSAY</v>
          </cell>
          <cell r="D26" t="str">
            <v>a</v>
          </cell>
          <cell r="E26" t="str">
            <v>M</v>
          </cell>
          <cell r="F26" t="str">
            <v>Fashion</v>
          </cell>
          <cell r="G26">
            <v>179</v>
          </cell>
          <cell r="H26">
            <v>21</v>
          </cell>
          <cell r="I26">
            <v>1.0172000000000001</v>
          </cell>
          <cell r="J26">
            <v>1160699.9201839999</v>
          </cell>
          <cell r="K26">
            <v>116621.47140000001</v>
          </cell>
          <cell r="L26">
            <v>3.5</v>
          </cell>
          <cell r="M26">
            <v>3.85</v>
          </cell>
          <cell r="N26">
            <v>7.0000000000000007E-2</v>
          </cell>
          <cell r="O26">
            <v>27271.752998000004</v>
          </cell>
          <cell r="P26">
            <v>29182.577998000001</v>
          </cell>
          <cell r="Q26">
            <v>1280834.45</v>
          </cell>
          <cell r="R26">
            <v>1091078.1399999999</v>
          </cell>
          <cell r="S26">
            <v>1251256.31</v>
          </cell>
          <cell r="T26">
            <v>1224365.54</v>
          </cell>
          <cell r="U26">
            <v>1128303.3400000001</v>
          </cell>
          <cell r="V26">
            <v>1169580.6599999999</v>
          </cell>
          <cell r="W26">
            <v>1120247.06</v>
          </cell>
          <cell r="X26">
            <v>1162137</v>
          </cell>
          <cell r="Y26">
            <v>1539718.49</v>
          </cell>
          <cell r="AC26">
            <v>10967520.99</v>
          </cell>
          <cell r="AD26">
            <v>1218613.4433333334</v>
          </cell>
          <cell r="AE26">
            <v>6807.8963314711364</v>
          </cell>
          <cell r="AF26">
            <v>0.17157849567882819</v>
          </cell>
          <cell r="AG26">
            <v>0.17660000000000001</v>
          </cell>
          <cell r="AH26">
            <v>9.6605601447011857E-2</v>
          </cell>
          <cell r="AI26">
            <v>0.1967850640113798</v>
          </cell>
          <cell r="AJ26">
            <v>0.2592687213474516</v>
          </cell>
          <cell r="AK26">
            <v>0.21093728689984623</v>
          </cell>
          <cell r="AL26">
            <v>0.15942037488442465</v>
          </cell>
          <cell r="AM26">
            <v>0.19202061604177012</v>
          </cell>
          <cell r="AN26">
            <v>0.15940144690501601</v>
          </cell>
          <cell r="AO26">
            <v>0.20570017714471636</v>
          </cell>
          <cell r="AP26">
            <v>0.18065627457828537</v>
          </cell>
        </row>
        <row r="27">
          <cell r="A27" t="str">
            <v>P 65</v>
          </cell>
          <cell r="B27" t="str">
            <v>Boardriders Club s.r.o. (24/24/24,50)</v>
          </cell>
          <cell r="C27" t="str">
            <v>Quicksilver</v>
          </cell>
          <cell r="D27" t="str">
            <v>a</v>
          </cell>
          <cell r="E27" t="str">
            <v>M</v>
          </cell>
          <cell r="F27" t="str">
            <v>Sport, equip</v>
          </cell>
          <cell r="G27">
            <v>178</v>
          </cell>
          <cell r="H27">
            <v>24</v>
          </cell>
          <cell r="I27">
            <v>1</v>
          </cell>
          <cell r="J27">
            <v>1276846.51</v>
          </cell>
          <cell r="K27">
            <v>130296</v>
          </cell>
          <cell r="L27">
            <v>3.5</v>
          </cell>
          <cell r="M27">
            <v>3.85</v>
          </cell>
          <cell r="N27">
            <v>7.0000000000000007E-2</v>
          </cell>
          <cell r="O27">
            <v>28122.22</v>
          </cell>
          <cell r="P27">
            <v>30022.37</v>
          </cell>
          <cell r="Q27">
            <v>657218</v>
          </cell>
          <cell r="R27">
            <v>551719</v>
          </cell>
          <cell r="S27">
            <v>545623</v>
          </cell>
          <cell r="T27">
            <v>760545</v>
          </cell>
          <cell r="U27">
            <v>734656</v>
          </cell>
          <cell r="V27">
            <v>758675</v>
          </cell>
          <cell r="W27">
            <v>850422</v>
          </cell>
          <cell r="X27">
            <v>1362494</v>
          </cell>
          <cell r="Y27">
            <v>743929</v>
          </cell>
          <cell r="AC27">
            <v>6965281</v>
          </cell>
          <cell r="AD27">
            <v>773920.11111111112</v>
          </cell>
          <cell r="AE27">
            <v>4347.8657927590511</v>
          </cell>
          <cell r="AF27">
            <v>0.30710867151391524</v>
          </cell>
          <cell r="AG27">
            <v>0.2072</v>
          </cell>
          <cell r="AH27">
            <v>0.33139198516693463</v>
          </cell>
          <cell r="AI27">
            <v>0.47882883545021754</v>
          </cell>
          <cell r="AJ27">
            <v>0.18725850019113602</v>
          </cell>
          <cell r="AK27">
            <v>0.19919851726296958</v>
          </cell>
          <cell r="AL27">
            <v>0.35305622249035601</v>
          </cell>
          <cell r="AM27">
            <v>0.59192601593266636</v>
          </cell>
          <cell r="AN27">
            <v>0.59356500824011071</v>
          </cell>
          <cell r="AO27">
            <v>0.22813157263220796</v>
          </cell>
          <cell r="AP27">
            <v>0.29568357721670241</v>
          </cell>
        </row>
        <row r="28">
          <cell r="A28" t="str">
            <v>P 63</v>
          </cell>
          <cell r="B28" t="str">
            <v>Simona Zemanová s.r.o.</v>
          </cell>
          <cell r="C28" t="str">
            <v>BENETTON</v>
          </cell>
          <cell r="D28" t="str">
            <v>a</v>
          </cell>
          <cell r="E28" t="str">
            <v>M</v>
          </cell>
          <cell r="F28" t="str">
            <v>Fashion</v>
          </cell>
          <cell r="G28">
            <v>173</v>
          </cell>
          <cell r="H28">
            <v>22.5</v>
          </cell>
          <cell r="I28">
            <v>1.0184</v>
          </cell>
          <cell r="J28">
            <v>1191928.8467599999</v>
          </cell>
          <cell r="K28">
            <v>120905.72099999999</v>
          </cell>
          <cell r="L28">
            <v>3.5</v>
          </cell>
          <cell r="M28">
            <v>3.85</v>
          </cell>
          <cell r="N28">
            <v>7.0000000000000007E-2</v>
          </cell>
          <cell r="O28">
            <v>26931.15047</v>
          </cell>
          <cell r="P28">
            <v>28777.925470000002</v>
          </cell>
          <cell r="Q28">
            <v>722776</v>
          </cell>
          <cell r="R28">
            <v>524546</v>
          </cell>
          <cell r="S28">
            <v>359680</v>
          </cell>
          <cell r="T28">
            <v>392713</v>
          </cell>
          <cell r="U28">
            <v>382139.5</v>
          </cell>
          <cell r="V28">
            <v>340608</v>
          </cell>
          <cell r="W28">
            <v>589659</v>
          </cell>
          <cell r="X28">
            <v>510332</v>
          </cell>
          <cell r="Y28">
            <v>462018</v>
          </cell>
          <cell r="AC28">
            <v>4284471.5</v>
          </cell>
          <cell r="AD28">
            <v>476052.38888888888</v>
          </cell>
          <cell r="AE28">
            <v>2751.7479126525368</v>
          </cell>
          <cell r="AF28">
            <v>0.4446782505434187</v>
          </cell>
          <cell r="AG28">
            <v>0.4849</v>
          </cell>
          <cell r="AH28">
            <v>0.33506389692307698</v>
          </cell>
          <cell r="AI28">
            <v>0.73891566753933335</v>
          </cell>
          <cell r="AJ28">
            <v>0.53053834363479035</v>
          </cell>
          <cell r="AK28">
            <v>0.37192746595055187</v>
          </cell>
          <cell r="AL28">
            <v>0.51156369458230444</v>
          </cell>
          <cell r="AM28">
            <v>0.46256009372807899</v>
          </cell>
          <cell r="AN28">
            <v>0.379188653250774</v>
          </cell>
          <cell r="AO28">
            <v>0.43123893019698067</v>
          </cell>
          <cell r="AP28">
            <v>0.66757535042325589</v>
          </cell>
        </row>
        <row r="29">
          <cell r="A29" t="str">
            <v>P 21</v>
          </cell>
          <cell r="B29" t="str">
            <v>DIMA spol. s r.o.</v>
          </cell>
          <cell r="C29" t="str">
            <v>Private Member</v>
          </cell>
          <cell r="D29" t="str">
            <v>a</v>
          </cell>
          <cell r="E29" t="str">
            <v>M</v>
          </cell>
          <cell r="F29" t="str">
            <v>Fashion</v>
          </cell>
          <cell r="G29">
            <v>167.5</v>
          </cell>
          <cell r="H29">
            <v>23</v>
          </cell>
          <cell r="I29">
            <v>1.0184</v>
          </cell>
          <cell r="J29">
            <v>1176302.9293800001</v>
          </cell>
          <cell r="K29">
            <v>119663.273</v>
          </cell>
          <cell r="L29">
            <v>3.5</v>
          </cell>
          <cell r="M29">
            <v>3.85</v>
          </cell>
          <cell r="N29">
            <v>7.0000000000000007E-2</v>
          </cell>
          <cell r="O29">
            <v>26257.054110000001</v>
          </cell>
          <cell r="P29">
            <v>28045.116610000001</v>
          </cell>
          <cell r="Q29">
            <v>435500</v>
          </cell>
          <cell r="R29">
            <v>197479</v>
          </cell>
          <cell r="S29">
            <v>275042</v>
          </cell>
          <cell r="T29">
            <v>397143</v>
          </cell>
          <cell r="U29">
            <v>288739</v>
          </cell>
          <cell r="V29">
            <v>319328</v>
          </cell>
          <cell r="W29">
            <v>389538</v>
          </cell>
          <cell r="X29">
            <v>342521</v>
          </cell>
          <cell r="Y29">
            <v>221261</v>
          </cell>
          <cell r="AC29">
            <v>2866551</v>
          </cell>
          <cell r="AD29">
            <v>318505.66666666669</v>
          </cell>
          <cell r="AE29">
            <v>1901.5263681592041</v>
          </cell>
          <cell r="AF29">
            <v>0.15014650481719716</v>
          </cell>
          <cell r="AG29">
            <v>0</v>
          </cell>
          <cell r="AM29">
            <v>0.15811462068432075</v>
          </cell>
          <cell r="AN29">
            <v>0.14756887310429584</v>
          </cell>
          <cell r="AO29">
            <v>0.14874682948801582</v>
          </cell>
          <cell r="AP29">
            <v>0.19274290331927901</v>
          </cell>
        </row>
        <row r="30">
          <cell r="A30" t="str">
            <v>P 13</v>
          </cell>
          <cell r="B30" t="str">
            <v>EUROPHARM s.r.o.</v>
          </cell>
          <cell r="C30" t="str">
            <v>Lékárna u Radyně</v>
          </cell>
          <cell r="D30" t="str">
            <v>a</v>
          </cell>
          <cell r="E30" t="str">
            <v>M</v>
          </cell>
          <cell r="F30" t="str">
            <v>Others, books, toys</v>
          </cell>
          <cell r="G30">
            <v>163.5</v>
          </cell>
          <cell r="H30">
            <v>21</v>
          </cell>
          <cell r="I30">
            <v>1.0184</v>
          </cell>
          <cell r="J30">
            <v>1027140.525348</v>
          </cell>
          <cell r="K30">
            <v>106648.6302</v>
          </cell>
          <cell r="L30">
            <v>3.5</v>
          </cell>
          <cell r="M30">
            <v>3.85</v>
          </cell>
          <cell r="N30">
            <v>0.03</v>
          </cell>
          <cell r="O30">
            <v>20653.083906</v>
          </cell>
          <cell r="P30">
            <v>22398.446405999999</v>
          </cell>
          <cell r="Q30">
            <v>841871.34</v>
          </cell>
          <cell r="R30">
            <v>1025892.99</v>
          </cell>
          <cell r="S30">
            <v>967403.36</v>
          </cell>
          <cell r="T30">
            <v>1021306.02</v>
          </cell>
          <cell r="U30">
            <v>1057456.05</v>
          </cell>
          <cell r="V30">
            <v>1074053.1499999999</v>
          </cell>
          <cell r="W30">
            <v>1186011.3799999999</v>
          </cell>
          <cell r="X30">
            <v>1045196.72</v>
          </cell>
          <cell r="Y30">
            <v>1072834.3999999999</v>
          </cell>
          <cell r="AC30">
            <v>9292025.4100000001</v>
          </cell>
          <cell r="AD30">
            <v>1032447.2677777777</v>
          </cell>
          <cell r="AE30">
            <v>6314.6621882432892</v>
          </cell>
          <cell r="AF30">
            <v>0.38525417604108547</v>
          </cell>
          <cell r="AG30">
            <v>0.37780000000000002</v>
          </cell>
          <cell r="AH30">
            <v>0.35183225545853458</v>
          </cell>
          <cell r="AI30">
            <v>0.62465536605820249</v>
          </cell>
          <cell r="AJ30">
            <v>0.67981229048849767</v>
          </cell>
          <cell r="AK30">
            <v>0.63723598352491029</v>
          </cell>
          <cell r="AL30">
            <v>0.43001845035182901</v>
          </cell>
          <cell r="AM30">
            <v>0.38230773991899147</v>
          </cell>
          <cell r="AN30">
            <v>0.23501062272771006</v>
          </cell>
          <cell r="AO30">
            <v>0.24602013325519928</v>
          </cell>
          <cell r="AP30">
            <v>0.22468217712218264</v>
          </cell>
        </row>
        <row r="31">
          <cell r="A31" t="str">
            <v>P 43</v>
          </cell>
          <cell r="B31" t="str">
            <v>Tchibo Praha, spol. s r.o.</v>
          </cell>
          <cell r="C31" t="str">
            <v>Tchibo</v>
          </cell>
          <cell r="D31" t="str">
            <v>a</v>
          </cell>
          <cell r="E31" t="str">
            <v>M</v>
          </cell>
          <cell r="F31" t="str">
            <v>Others, books, toys</v>
          </cell>
          <cell r="G31">
            <v>154</v>
          </cell>
          <cell r="H31">
            <v>29.5</v>
          </cell>
          <cell r="I31">
            <v>1</v>
          </cell>
          <cell r="J31">
            <v>37190.391451612872</v>
          </cell>
          <cell r="K31">
            <v>138561.5</v>
          </cell>
          <cell r="L31">
            <v>3.5</v>
          </cell>
          <cell r="M31">
            <v>3.5</v>
          </cell>
          <cell r="N31">
            <v>7.0000000000000007E-2</v>
          </cell>
          <cell r="O31">
            <v>26138.805</v>
          </cell>
          <cell r="P31">
            <v>26138.805</v>
          </cell>
          <cell r="Q31">
            <v>0</v>
          </cell>
          <cell r="R31">
            <v>0</v>
          </cell>
          <cell r="S31">
            <v>0</v>
          </cell>
          <cell r="T31">
            <v>0</v>
          </cell>
          <cell r="U31">
            <v>0</v>
          </cell>
          <cell r="V31">
            <v>0</v>
          </cell>
          <cell r="W31">
            <v>0</v>
          </cell>
          <cell r="X31">
            <v>345526.49</v>
          </cell>
          <cell r="Y31">
            <v>846311.85</v>
          </cell>
          <cell r="AC31">
            <v>1191838.3399999999</v>
          </cell>
          <cell r="AD31">
            <v>132426.4822222222</v>
          </cell>
          <cell r="AE31">
            <v>6313.5660526315796</v>
          </cell>
          <cell r="AF31">
            <v>0.26107713686934497</v>
          </cell>
          <cell r="AG31">
            <v>0.3301</v>
          </cell>
          <cell r="AH31">
            <v>0.2808301959247525</v>
          </cell>
          <cell r="AI31">
            <v>0.30602229345888532</v>
          </cell>
          <cell r="AJ31">
            <v>0.26967559875823616</v>
          </cell>
          <cell r="AK31">
            <v>0.28825708972596681</v>
          </cell>
          <cell r="AL31">
            <v>0.25635817851067993</v>
          </cell>
          <cell r="AM31">
            <v>0.24097410215636972</v>
          </cell>
          <cell r="AN31">
            <v>0.23835701581292945</v>
          </cell>
          <cell r="AO31">
            <v>0.22827968452028416</v>
          </cell>
          <cell r="AP31">
            <v>0.20601086404759439</v>
          </cell>
        </row>
        <row r="32">
          <cell r="A32" t="str">
            <v>P 39a</v>
          </cell>
          <cell r="B32" t="str">
            <v>AQUARIUS, s.r.o.</v>
          </cell>
          <cell r="C32" t="str">
            <v>TOM TAILOR</v>
          </cell>
          <cell r="D32" t="str">
            <v>a</v>
          </cell>
          <cell r="E32" t="str">
            <v>M</v>
          </cell>
          <cell r="F32" t="str">
            <v>Fashion</v>
          </cell>
          <cell r="G32">
            <v>153</v>
          </cell>
          <cell r="H32">
            <v>25.5</v>
          </cell>
          <cell r="I32">
            <v>1.0184</v>
          </cell>
          <cell r="J32">
            <v>1176174.301608</v>
          </cell>
          <cell r="K32">
            <v>121185.2718</v>
          </cell>
          <cell r="L32">
            <v>3.5</v>
          </cell>
          <cell r="M32">
            <v>3.85</v>
          </cell>
          <cell r="N32">
            <v>7.0000000000000007E-2</v>
          </cell>
          <cell r="O32">
            <v>24815.719025999999</v>
          </cell>
          <cell r="P32">
            <v>26448.994026</v>
          </cell>
          <cell r="Q32">
            <v>91782</v>
          </cell>
          <cell r="R32">
            <v>104095</v>
          </cell>
          <cell r="S32">
            <v>199025</v>
          </cell>
          <cell r="T32">
            <v>174639</v>
          </cell>
          <cell r="U32">
            <v>148503</v>
          </cell>
          <cell r="V32">
            <v>109974</v>
          </cell>
          <cell r="W32">
            <v>119222</v>
          </cell>
          <cell r="X32">
            <v>147903</v>
          </cell>
          <cell r="Y32">
            <v>201940</v>
          </cell>
          <cell r="AC32">
            <v>1297083</v>
          </cell>
          <cell r="AD32">
            <v>144120.33333333334</v>
          </cell>
          <cell r="AE32">
            <v>941.96296296296305</v>
          </cell>
          <cell r="AF32">
            <v>0.20890410129470241</v>
          </cell>
          <cell r="AG32">
            <v>0.18840000000000001</v>
          </cell>
          <cell r="AH32">
            <v>0.27904375029019218</v>
          </cell>
          <cell r="AI32">
            <v>0.27961747556066707</v>
          </cell>
          <cell r="AJ32">
            <v>0.21808148043197956</v>
          </cell>
          <cell r="AK32">
            <v>0.21566426846059447</v>
          </cell>
          <cell r="AL32">
            <v>0.20217825450719049</v>
          </cell>
          <cell r="AM32">
            <v>0.18641262421898247</v>
          </cell>
          <cell r="AN32">
            <v>0.19206673687811554</v>
          </cell>
          <cell r="AO32">
            <v>0.15700837788120528</v>
          </cell>
          <cell r="AP32">
            <v>0.20694577413008203</v>
          </cell>
        </row>
        <row r="33">
          <cell r="A33" t="str">
            <v>P 83</v>
          </cell>
          <cell r="B33" t="str">
            <v>FOLLY CAFE s.r.o.</v>
          </cell>
          <cell r="C33" t="str">
            <v xml:space="preserve">FOLLY </v>
          </cell>
          <cell r="D33" t="str">
            <v>a</v>
          </cell>
          <cell r="E33" t="str">
            <v>F</v>
          </cell>
          <cell r="F33" t="str">
            <v>Food</v>
          </cell>
          <cell r="G33">
            <v>152</v>
          </cell>
          <cell r="H33">
            <v>22</v>
          </cell>
          <cell r="I33">
            <v>1.0184</v>
          </cell>
          <cell r="J33">
            <v>1027036.6679679999</v>
          </cell>
          <cell r="K33">
            <v>103868.6528</v>
          </cell>
          <cell r="L33">
            <v>3.5</v>
          </cell>
          <cell r="M33">
            <v>3.85</v>
          </cell>
          <cell r="N33">
            <v>7.0000000000000007E-2</v>
          </cell>
          <cell r="O33">
            <v>23496.805695999999</v>
          </cell>
          <cell r="P33">
            <v>25119.405696000002</v>
          </cell>
          <cell r="Q33">
            <v>189000</v>
          </cell>
          <cell r="R33">
            <v>176500</v>
          </cell>
          <cell r="S33">
            <v>206000</v>
          </cell>
          <cell r="T33">
            <v>218000</v>
          </cell>
          <cell r="U33">
            <v>220733</v>
          </cell>
          <cell r="V33">
            <v>212476</v>
          </cell>
          <cell r="W33">
            <v>236050</v>
          </cell>
          <cell r="X33">
            <v>276266</v>
          </cell>
          <cell r="Y33">
            <v>208311</v>
          </cell>
          <cell r="AC33">
            <v>1943336</v>
          </cell>
          <cell r="AD33">
            <v>215926.22222222222</v>
          </cell>
          <cell r="AE33">
            <v>1420.5672514619882</v>
          </cell>
          <cell r="AF33">
            <v>0.39571073086175296</v>
          </cell>
          <cell r="AG33">
            <v>0.2732</v>
          </cell>
          <cell r="AH33">
            <v>0.54122807552544039</v>
          </cell>
          <cell r="AI33">
            <v>0.39258510089653537</v>
          </cell>
          <cell r="AJ33">
            <v>0.62269982044302485</v>
          </cell>
          <cell r="AK33">
            <v>0.5189941665859209</v>
          </cell>
          <cell r="AL33">
            <v>0.51288713313703205</v>
          </cell>
          <cell r="AM33">
            <v>0.43853245780981964</v>
          </cell>
          <cell r="AN33">
            <v>0.27315969845315979</v>
          </cell>
          <cell r="AO33">
            <v>0.22819771077024076</v>
          </cell>
          <cell r="AP33">
            <v>0.33345872628489109</v>
          </cell>
        </row>
        <row r="34">
          <cell r="A34" t="str">
            <v>P 88</v>
          </cell>
          <cell r="B34" t="str">
            <v>American Restaurants, a.s.</v>
          </cell>
          <cell r="C34" t="str">
            <v>Kentucky Fried Chicken</v>
          </cell>
          <cell r="D34" t="str">
            <v>a</v>
          </cell>
          <cell r="E34" t="str">
            <v>F</v>
          </cell>
          <cell r="F34" t="str">
            <v>Food</v>
          </cell>
          <cell r="G34">
            <v>139.5</v>
          </cell>
          <cell r="H34">
            <v>20.5</v>
          </cell>
          <cell r="I34">
            <v>1.0086999999999999</v>
          </cell>
          <cell r="J34">
            <v>872659.47043800005</v>
          </cell>
          <cell r="K34">
            <v>87981.209662499998</v>
          </cell>
          <cell r="L34">
            <v>3.5</v>
          </cell>
          <cell r="M34">
            <v>3.85</v>
          </cell>
          <cell r="N34">
            <v>0.06</v>
          </cell>
          <cell r="O34">
            <v>20170.497579750001</v>
          </cell>
          <cell r="P34">
            <v>21659.660079750003</v>
          </cell>
          <cell r="Q34">
            <v>763765</v>
          </cell>
          <cell r="R34">
            <v>681668</v>
          </cell>
          <cell r="S34">
            <v>767476</v>
          </cell>
          <cell r="T34">
            <v>789487</v>
          </cell>
          <cell r="U34">
            <v>810922</v>
          </cell>
          <cell r="V34">
            <v>869170</v>
          </cell>
          <cell r="W34">
            <v>1009565</v>
          </cell>
          <cell r="X34">
            <v>1063721</v>
          </cell>
          <cell r="Y34">
            <v>789726</v>
          </cell>
          <cell r="AC34">
            <v>7545500</v>
          </cell>
          <cell r="AD34">
            <v>838388.88888888888</v>
          </cell>
          <cell r="AE34">
            <v>6009.9561927518916</v>
          </cell>
          <cell r="AF34">
            <v>0.46903346538154683</v>
          </cell>
          <cell r="AG34">
            <v>0.31990000000000002</v>
          </cell>
          <cell r="AH34">
            <v>0.71580901949948683</v>
          </cell>
          <cell r="AI34">
            <v>0.58695200351365073</v>
          </cell>
          <cell r="AJ34">
            <v>0.5204295222478944</v>
          </cell>
          <cell r="AK34">
            <v>0.51554291960393894</v>
          </cell>
          <cell r="AL34">
            <v>0.47619224802083121</v>
          </cell>
          <cell r="AM34">
            <v>0.46066815072113088</v>
          </cell>
          <cell r="AN34">
            <v>0.35094552293071518</v>
          </cell>
          <cell r="AO34">
            <v>0.33974027912109656</v>
          </cell>
          <cell r="AP34">
            <v>0.41875937705976196</v>
          </cell>
        </row>
        <row r="35">
          <cell r="A35" t="str">
            <v>P 80</v>
          </cell>
          <cell r="B35" t="str">
            <v>PRALINKA, s.r.o.</v>
          </cell>
          <cell r="C35" t="str">
            <v>Café Bar Illy</v>
          </cell>
          <cell r="D35" t="str">
            <v>a</v>
          </cell>
          <cell r="E35" t="str">
            <v>F</v>
          </cell>
          <cell r="F35" t="str">
            <v>Food</v>
          </cell>
          <cell r="G35">
            <v>136</v>
          </cell>
          <cell r="H35">
            <v>20</v>
          </cell>
          <cell r="I35">
            <v>1.0184</v>
          </cell>
          <cell r="J35">
            <v>846607.13183999993</v>
          </cell>
          <cell r="K35">
            <v>84486.463999999993</v>
          </cell>
          <cell r="L35">
            <v>3.5</v>
          </cell>
          <cell r="M35">
            <v>3.85</v>
          </cell>
          <cell r="N35">
            <v>7.0000000000000007E-2</v>
          </cell>
          <cell r="O35">
            <v>20432.052479999998</v>
          </cell>
          <cell r="P35">
            <v>21883.852480000001</v>
          </cell>
          <cell r="Q35">
            <v>296701.53999999998</v>
          </cell>
          <cell r="R35">
            <v>255228.52</v>
          </cell>
          <cell r="S35">
            <v>352458.8</v>
          </cell>
          <cell r="T35">
            <v>255333.56</v>
          </cell>
          <cell r="U35">
            <v>259392.6</v>
          </cell>
          <cell r="V35">
            <v>217563.47</v>
          </cell>
          <cell r="W35">
            <v>254000</v>
          </cell>
          <cell r="X35">
            <v>171559.82</v>
          </cell>
          <cell r="Y35">
            <v>126351.67999999999</v>
          </cell>
          <cell r="AC35">
            <v>2188589.9900000002</v>
          </cell>
          <cell r="AD35">
            <v>243176.66555555558</v>
          </cell>
          <cell r="AE35">
            <v>1788.0637173202615</v>
          </cell>
          <cell r="AF35">
            <v>0.58111913097764112</v>
          </cell>
          <cell r="AG35">
            <v>0.57989999999999997</v>
          </cell>
          <cell r="AH35">
            <v>1.1371704333810888</v>
          </cell>
          <cell r="AI35">
            <v>0.88661822116727174</v>
          </cell>
          <cell r="AJ35">
            <v>0.65809510830137841</v>
          </cell>
          <cell r="AK35">
            <v>0.51012547331322045</v>
          </cell>
          <cell r="AL35">
            <v>0.41471032026164956</v>
          </cell>
          <cell r="AM35">
            <v>0.4506692965478411</v>
          </cell>
          <cell r="AN35">
            <v>0.43924644670050766</v>
          </cell>
          <cell r="AO35">
            <v>0.73586746344126186</v>
          </cell>
          <cell r="AP35">
            <v>1.0332542175965147</v>
          </cell>
        </row>
        <row r="36">
          <cell r="A36" t="str">
            <v>P 17</v>
          </cell>
          <cell r="B36" t="str">
            <v>Czech Puma Dassler s.r.o.</v>
          </cell>
          <cell r="C36" t="str">
            <v>PUMA</v>
          </cell>
          <cell r="D36" t="str">
            <v>a</v>
          </cell>
          <cell r="E36" t="str">
            <v>M</v>
          </cell>
          <cell r="F36" t="str">
            <v>Sport, equip</v>
          </cell>
          <cell r="G36">
            <v>126</v>
          </cell>
          <cell r="H36">
            <v>26</v>
          </cell>
          <cell r="I36">
            <v>1.0202</v>
          </cell>
          <cell r="J36">
            <v>986904.35121600004</v>
          </cell>
          <cell r="K36">
            <v>101936.34360000001</v>
          </cell>
          <cell r="L36">
            <v>3.5</v>
          </cell>
          <cell r="M36">
            <v>3.85</v>
          </cell>
          <cell r="N36">
            <v>7.0000000000000007E-2</v>
          </cell>
          <cell r="O36">
            <v>20586.044052000001</v>
          </cell>
          <cell r="P36">
            <v>21931.094052</v>
          </cell>
          <cell r="Q36">
            <v>371391</v>
          </cell>
          <cell r="R36">
            <v>227717</v>
          </cell>
          <cell r="S36">
            <v>277059</v>
          </cell>
          <cell r="T36">
            <v>466244</v>
          </cell>
          <cell r="U36">
            <v>370062</v>
          </cell>
          <cell r="V36">
            <v>343516</v>
          </cell>
          <cell r="W36">
            <v>455971</v>
          </cell>
          <cell r="X36">
            <v>444505</v>
          </cell>
          <cell r="Y36">
            <v>321368</v>
          </cell>
          <cell r="AC36">
            <v>3277833</v>
          </cell>
          <cell r="AD36">
            <v>364203.66666666669</v>
          </cell>
          <cell r="AE36">
            <v>2890.5052910052914</v>
          </cell>
          <cell r="AF36">
            <v>0.39510110164629286</v>
          </cell>
          <cell r="AG36">
            <v>0.31840000000000002</v>
          </cell>
          <cell r="AH36">
            <v>0.57280777386790338</v>
          </cell>
          <cell r="AI36">
            <v>0.32868269004410577</v>
          </cell>
          <cell r="AJ36">
            <v>0.46217204865951317</v>
          </cell>
          <cell r="AK36">
            <v>0.5584823745376819</v>
          </cell>
          <cell r="AL36">
            <v>0.42337539682857928</v>
          </cell>
          <cell r="AM36">
            <v>0.31792725301772667</v>
          </cell>
          <cell r="AN36">
            <v>0.47032236362756014</v>
          </cell>
          <cell r="AO36">
            <v>0.25864498972190564</v>
          </cell>
          <cell r="AP36">
            <v>0.61210963362530713</v>
          </cell>
        </row>
        <row r="37">
          <cell r="A37" t="str">
            <v>P 18</v>
          </cell>
          <cell r="B37" t="str">
            <v>Blažek Praha, s.r.o.</v>
          </cell>
          <cell r="C37" t="str">
            <v>Blažek</v>
          </cell>
          <cell r="D37" t="str">
            <v>a</v>
          </cell>
          <cell r="E37" t="str">
            <v>M</v>
          </cell>
          <cell r="F37" t="str">
            <v>Man Fashion</v>
          </cell>
          <cell r="G37">
            <v>126</v>
          </cell>
          <cell r="H37">
            <v>25</v>
          </cell>
          <cell r="I37">
            <v>1.0184</v>
          </cell>
          <cell r="J37">
            <v>951863.44679999992</v>
          </cell>
          <cell r="K37">
            <v>97842.78</v>
          </cell>
          <cell r="L37">
            <v>3.5</v>
          </cell>
          <cell r="M37">
            <v>3.85</v>
          </cell>
          <cell r="N37">
            <v>7.0000000000000007E-2</v>
          </cell>
          <cell r="O37">
            <v>20299.494600000002</v>
          </cell>
          <cell r="P37">
            <v>21644.544600000001</v>
          </cell>
          <cell r="Q37">
            <v>1222934</v>
          </cell>
          <cell r="R37">
            <v>600362</v>
          </cell>
          <cell r="S37">
            <v>455675</v>
          </cell>
          <cell r="T37">
            <v>566459</v>
          </cell>
          <cell r="U37">
            <v>749511</v>
          </cell>
          <cell r="V37">
            <v>622263</v>
          </cell>
          <cell r="W37">
            <v>749600</v>
          </cell>
          <cell r="X37">
            <v>580881</v>
          </cell>
          <cell r="Y37">
            <v>661407</v>
          </cell>
          <cell r="AC37">
            <v>6209092</v>
          </cell>
          <cell r="AD37">
            <v>689899.11111111112</v>
          </cell>
          <cell r="AE37">
            <v>5475.3897707231044</v>
          </cell>
          <cell r="AF37">
            <v>0.15433994161168102</v>
          </cell>
          <cell r="AG37">
            <v>0.1124</v>
          </cell>
          <cell r="AH37">
            <v>0.1714650473694565</v>
          </cell>
          <cell r="AI37">
            <v>0.23684221624898524</v>
          </cell>
          <cell r="AJ37">
            <v>0.11564718889234804</v>
          </cell>
          <cell r="AK37">
            <v>0.12391165076452818</v>
          </cell>
          <cell r="AL37">
            <v>0.15663010338330874</v>
          </cell>
          <cell r="AM37">
            <v>0.19047792826113455</v>
          </cell>
          <cell r="AN37">
            <v>0.12753862139264996</v>
          </cell>
          <cell r="AO37">
            <v>0.17925663419746937</v>
          </cell>
          <cell r="AP37">
            <v>0.12490644138341994</v>
          </cell>
        </row>
        <row r="38">
          <cell r="A38" t="str">
            <v>P 53</v>
          </cell>
          <cell r="B38" t="str">
            <v>s. Oliver CZ, s.r.o.</v>
          </cell>
          <cell r="C38" t="str">
            <v>s. Oliver</v>
          </cell>
          <cell r="D38" t="str">
            <v>a</v>
          </cell>
          <cell r="E38" t="str">
            <v>M</v>
          </cell>
          <cell r="F38" t="str">
            <v>Fashion</v>
          </cell>
          <cell r="G38">
            <v>122</v>
          </cell>
          <cell r="H38">
            <v>20</v>
          </cell>
          <cell r="I38">
            <v>1</v>
          </cell>
          <cell r="J38">
            <v>747734.95</v>
          </cell>
          <cell r="K38">
            <v>74420</v>
          </cell>
          <cell r="L38">
            <v>3.5</v>
          </cell>
          <cell r="M38">
            <v>3.85</v>
          </cell>
          <cell r="N38">
            <v>7.0000000000000007E-2</v>
          </cell>
          <cell r="O38">
            <v>18232.900000000001</v>
          </cell>
          <cell r="P38">
            <v>19535.25</v>
          </cell>
          <cell r="Q38">
            <v>625700</v>
          </cell>
          <cell r="R38">
            <v>189711</v>
          </cell>
          <cell r="S38">
            <v>316810</v>
          </cell>
          <cell r="T38">
            <v>431445</v>
          </cell>
          <cell r="U38">
            <v>442239</v>
          </cell>
          <cell r="V38">
            <v>450680</v>
          </cell>
          <cell r="W38">
            <v>510451</v>
          </cell>
          <cell r="X38">
            <v>537765</v>
          </cell>
          <cell r="Y38">
            <v>533723</v>
          </cell>
          <cell r="AC38">
            <v>4038524</v>
          </cell>
          <cell r="AD38">
            <v>448724.88888888888</v>
          </cell>
          <cell r="AE38">
            <v>3678.0728597449906</v>
          </cell>
          <cell r="AF38">
            <v>0.30607905749734315</v>
          </cell>
          <cell r="AG38">
            <v>0.155</v>
          </cell>
          <cell r="AH38">
            <v>0.27655510836825031</v>
          </cell>
          <cell r="AI38">
            <v>0.27395227581819004</v>
          </cell>
          <cell r="AJ38">
            <v>0.27192235529907738</v>
          </cell>
          <cell r="AK38">
            <v>0.33757110589587347</v>
          </cell>
          <cell r="AL38">
            <v>0.47326519656591498</v>
          </cell>
          <cell r="AM38">
            <v>0.37908153692051277</v>
          </cell>
          <cell r="AN38">
            <v>0.2965899866829802</v>
          </cell>
          <cell r="AO38">
            <v>0.24279359314278484</v>
          </cell>
          <cell r="AP38">
            <v>0.2963466728778934</v>
          </cell>
        </row>
        <row r="39">
          <cell r="A39" t="str">
            <v>P 09</v>
          </cell>
          <cell r="B39" t="str">
            <v>Eurotel Praha, spol. s r.o.</v>
          </cell>
          <cell r="C39" t="str">
            <v>EUROTEL značková prodejna</v>
          </cell>
          <cell r="D39" t="str">
            <v>a</v>
          </cell>
          <cell r="E39" t="str">
            <v>HM</v>
          </cell>
          <cell r="F39" t="str">
            <v>Phone, photo, acc</v>
          </cell>
          <cell r="G39">
            <v>98.5</v>
          </cell>
          <cell r="H39">
            <v>26.5</v>
          </cell>
          <cell r="I39">
            <v>1.0184</v>
          </cell>
          <cell r="J39">
            <v>783399.81438800006</v>
          </cell>
          <cell r="K39">
            <v>81077.497300000003</v>
          </cell>
          <cell r="L39">
            <v>3.5</v>
          </cell>
          <cell r="M39">
            <v>3.85</v>
          </cell>
          <cell r="N39">
            <v>7.0000000000000007E-2</v>
          </cell>
          <cell r="O39">
            <v>16190.299811000001</v>
          </cell>
          <cell r="P39">
            <v>17241.787311</v>
          </cell>
          <cell r="AC39">
            <v>0</v>
          </cell>
          <cell r="AD39">
            <v>0</v>
          </cell>
          <cell r="AF39">
            <v>0.15420882286988569</v>
          </cell>
          <cell r="AG39">
            <v>0.17730000000000001</v>
          </cell>
          <cell r="AH39">
            <v>0.10117122665317939</v>
          </cell>
          <cell r="AI39">
            <v>0.11231923778357798</v>
          </cell>
          <cell r="AJ39">
            <v>0.21025325399996622</v>
          </cell>
          <cell r="AK39">
            <v>0.33175638842485516</v>
          </cell>
          <cell r="AL39">
            <v>0.19386599773084168</v>
          </cell>
          <cell r="AM39">
            <v>0.16728895107140518</v>
          </cell>
          <cell r="AN39">
            <v>0.13912938886769488</v>
          </cell>
          <cell r="AO39">
            <v>0.1418449276588224</v>
          </cell>
          <cell r="AP39">
            <v>0.22624451117995811</v>
          </cell>
        </row>
        <row r="40">
          <cell r="A40" t="str">
            <v>P 54</v>
          </cell>
          <cell r="B40" t="str">
            <v>PRALINKA, s.r.o.</v>
          </cell>
          <cell r="C40" t="str">
            <v>Bez stresu</v>
          </cell>
          <cell r="D40" t="str">
            <v>b</v>
          </cell>
          <cell r="E40" t="str">
            <v>F</v>
          </cell>
          <cell r="F40" t="str">
            <v>Food</v>
          </cell>
          <cell r="G40">
            <v>91</v>
          </cell>
          <cell r="H40">
            <v>23</v>
          </cell>
          <cell r="I40">
            <v>1</v>
          </cell>
          <cell r="J40">
            <v>2548.0880645161378</v>
          </cell>
          <cell r="K40">
            <v>63836.5</v>
          </cell>
          <cell r="L40">
            <v>3.85</v>
          </cell>
          <cell r="M40">
            <v>3.85</v>
          </cell>
          <cell r="N40">
            <v>7.0000000000000007E-2</v>
          </cell>
          <cell r="O40">
            <v>15154.23</v>
          </cell>
          <cell r="P40">
            <v>15154.23</v>
          </cell>
          <cell r="Q40">
            <v>0</v>
          </cell>
          <cell r="R40">
            <v>0</v>
          </cell>
          <cell r="S40">
            <v>0</v>
          </cell>
          <cell r="T40">
            <v>0</v>
          </cell>
          <cell r="U40">
            <v>0</v>
          </cell>
          <cell r="V40">
            <v>0</v>
          </cell>
          <cell r="W40">
            <v>0</v>
          </cell>
          <cell r="X40">
            <v>0</v>
          </cell>
          <cell r="Y40">
            <v>69310.89</v>
          </cell>
          <cell r="AC40">
            <v>69310.89</v>
          </cell>
          <cell r="AD40">
            <v>7701.21</v>
          </cell>
          <cell r="AE40">
            <v>1344.1025856496451</v>
          </cell>
          <cell r="AF40">
            <v>0.55328149107610813</v>
          </cell>
          <cell r="AG40">
            <v>0.25409999999999999</v>
          </cell>
          <cell r="AH40">
            <v>0.44988692348373555</v>
          </cell>
          <cell r="AI40">
            <v>0.50638049567723342</v>
          </cell>
          <cell r="AJ40">
            <v>0.53551723438696996</v>
          </cell>
          <cell r="AK40">
            <v>0.61092161946919321</v>
          </cell>
          <cell r="AL40">
            <v>0.6223513423648156</v>
          </cell>
          <cell r="AM40">
            <v>0.63442779734752164</v>
          </cell>
          <cell r="AN40">
            <v>0.57120848636843957</v>
          </cell>
          <cell r="AO40">
            <v>0.5466948362606614</v>
          </cell>
          <cell r="AP40">
            <v>0.6980139428817389</v>
          </cell>
        </row>
        <row r="41">
          <cell r="A41" t="str">
            <v>P 79</v>
          </cell>
          <cell r="B41" t="str">
            <v>Smoke &amp; Tabacco s.r.o.</v>
          </cell>
          <cell r="C41" t="str">
            <v>Ráj kuřáků</v>
          </cell>
          <cell r="D41" t="str">
            <v>a</v>
          </cell>
          <cell r="E41" t="str">
            <v>M</v>
          </cell>
          <cell r="F41" t="str">
            <v>Others, books, toys</v>
          </cell>
          <cell r="G41">
            <v>86.5</v>
          </cell>
          <cell r="H41">
            <v>28</v>
          </cell>
          <cell r="I41">
            <v>1.0184</v>
          </cell>
          <cell r="J41">
            <v>293364.9463434667</v>
          </cell>
          <cell r="K41">
            <v>75230.2264</v>
          </cell>
          <cell r="L41">
            <v>3.5</v>
          </cell>
          <cell r="M41">
            <v>3.85</v>
          </cell>
          <cell r="N41">
            <v>7.0000000000000007E-2</v>
          </cell>
          <cell r="O41">
            <v>14499.990848000001</v>
          </cell>
          <cell r="P41">
            <v>15423.378348000002</v>
          </cell>
          <cell r="Q41">
            <v>317942.09999999998</v>
          </cell>
          <cell r="R41">
            <v>272344.40000000002</v>
          </cell>
          <cell r="S41">
            <v>355895.5</v>
          </cell>
          <cell r="T41">
            <v>42398.6</v>
          </cell>
          <cell r="U41">
            <v>0</v>
          </cell>
          <cell r="V41">
            <v>0</v>
          </cell>
          <cell r="W41">
            <v>0</v>
          </cell>
          <cell r="X41">
            <v>0</v>
          </cell>
          <cell r="Y41">
            <v>0</v>
          </cell>
          <cell r="AC41">
            <v>988580.6</v>
          </cell>
          <cell r="AD41">
            <v>109842.28888888888</v>
          </cell>
          <cell r="AE41">
            <v>3498.5747316267543</v>
          </cell>
          <cell r="AF41">
            <v>0.19106276785698098</v>
          </cell>
          <cell r="AG41">
            <v>0.19109999999999999</v>
          </cell>
          <cell r="AH41">
            <v>0.16474218652087039</v>
          </cell>
          <cell r="AI41">
            <v>0.18701440337212555</v>
          </cell>
          <cell r="AJ41">
            <v>0.17346386549289056</v>
          </cell>
          <cell r="AK41">
            <v>0.20589397517858091</v>
          </cell>
          <cell r="AL41">
            <v>0.18761748759442268</v>
          </cell>
          <cell r="AM41">
            <v>0.21673672078878162</v>
          </cell>
          <cell r="AN41">
            <v>0.2041661714270718</v>
          </cell>
          <cell r="AO41">
            <v>0.19989966060570113</v>
          </cell>
          <cell r="AP41">
            <v>0.24902362929400948</v>
          </cell>
        </row>
        <row r="42">
          <cell r="A42" t="str">
            <v>P 24</v>
          </cell>
          <cell r="B42" t="str">
            <v>EXE CZ s.r.o.</v>
          </cell>
          <cell r="C42" t="str">
            <v>EXE</v>
          </cell>
          <cell r="D42" t="str">
            <v>b</v>
          </cell>
          <cell r="E42" t="str">
            <v>M</v>
          </cell>
          <cell r="F42" t="str">
            <v>Fashion</v>
          </cell>
          <cell r="G42">
            <v>85</v>
          </cell>
          <cell r="H42">
            <v>25</v>
          </cell>
          <cell r="I42">
            <v>1.0184</v>
          </cell>
          <cell r="J42">
            <v>642130.103</v>
          </cell>
          <cell r="K42">
            <v>66005.05</v>
          </cell>
          <cell r="L42">
            <v>3.5</v>
          </cell>
          <cell r="M42">
            <v>3.85</v>
          </cell>
          <cell r="N42">
            <v>7.0000000000000007E-2</v>
          </cell>
          <cell r="O42">
            <v>13694.103500000001</v>
          </cell>
          <cell r="P42">
            <v>14601.478500000001</v>
          </cell>
          <cell r="Q42">
            <v>226526</v>
          </cell>
          <cell r="R42">
            <v>127589</v>
          </cell>
          <cell r="S42">
            <v>117237</v>
          </cell>
          <cell r="T42">
            <v>126494</v>
          </cell>
          <cell r="U42">
            <v>187449</v>
          </cell>
          <cell r="V42">
            <v>210842</v>
          </cell>
          <cell r="W42">
            <v>342991</v>
          </cell>
          <cell r="X42">
            <v>327642</v>
          </cell>
          <cell r="Y42">
            <v>358758</v>
          </cell>
          <cell r="AC42">
            <v>2025528</v>
          </cell>
          <cell r="AD42">
            <v>225058.66666666666</v>
          </cell>
          <cell r="AE42">
            <v>2647.7490196078429</v>
          </cell>
          <cell r="AF42">
            <v>0.26771196050095813</v>
          </cell>
          <cell r="AG42">
            <v>0.21790000000000001</v>
          </cell>
          <cell r="AH42">
            <v>0.37874361858806249</v>
          </cell>
          <cell r="AI42">
            <v>0.35583149908838552</v>
          </cell>
          <cell r="AJ42">
            <v>0.29809389313775403</v>
          </cell>
          <cell r="AK42">
            <v>0.26221388717456501</v>
          </cell>
          <cell r="AL42">
            <v>0.20411896141399513</v>
          </cell>
          <cell r="AM42">
            <v>0.2042792215611958</v>
          </cell>
          <cell r="AN42">
            <v>0.23414838677744382</v>
          </cell>
          <cell r="AO42">
            <v>0.31469895169116902</v>
          </cell>
          <cell r="AP42">
            <v>0.27672405492564522</v>
          </cell>
        </row>
        <row r="43">
          <cell r="A43" t="str">
            <v>P 25</v>
          </cell>
          <cell r="B43" t="str">
            <v>Mgr. Zdeňka Říhová</v>
          </cell>
          <cell r="C43" t="str">
            <v>TOMMY HILFIGER</v>
          </cell>
          <cell r="D43" t="str">
            <v>a</v>
          </cell>
          <cell r="E43" t="str">
            <v>M</v>
          </cell>
          <cell r="F43" t="str">
            <v>Fashion</v>
          </cell>
          <cell r="G43">
            <v>85</v>
          </cell>
          <cell r="H43">
            <v>28</v>
          </cell>
          <cell r="I43">
            <v>1.0184</v>
          </cell>
          <cell r="J43">
            <v>704016.43787999998</v>
          </cell>
          <cell r="K43">
            <v>73925.656000000003</v>
          </cell>
          <cell r="L43">
            <v>3.5</v>
          </cell>
          <cell r="M43">
            <v>3.85</v>
          </cell>
          <cell r="N43">
            <v>0.06</v>
          </cell>
          <cell r="O43">
            <v>13509.289359999999</v>
          </cell>
          <cell r="P43">
            <v>14416.664359999999</v>
          </cell>
          <cell r="Q43">
            <v>311344.53000000003</v>
          </cell>
          <cell r="R43">
            <v>285714.3</v>
          </cell>
          <cell r="S43">
            <v>324222.68</v>
          </cell>
          <cell r="T43">
            <v>306470.59000000003</v>
          </cell>
          <cell r="U43">
            <v>344605.04</v>
          </cell>
          <cell r="V43">
            <v>366605.04</v>
          </cell>
          <cell r="W43">
            <v>370630.25</v>
          </cell>
          <cell r="X43">
            <v>386991.6</v>
          </cell>
          <cell r="Y43">
            <v>428823.6</v>
          </cell>
          <cell r="AC43">
            <v>3125407.6300000004</v>
          </cell>
          <cell r="AD43">
            <v>347267.5144444445</v>
          </cell>
          <cell r="AE43">
            <v>4085.5001699346412</v>
          </cell>
          <cell r="AF43">
            <v>0.39689888474779261</v>
          </cell>
          <cell r="AG43">
            <v>0.27339999999999998</v>
          </cell>
          <cell r="AH43">
            <v>0.49627527847115166</v>
          </cell>
          <cell r="AI43">
            <v>0.57018157962704685</v>
          </cell>
          <cell r="AJ43">
            <v>0.23304017760281673</v>
          </cell>
          <cell r="AK43">
            <v>0.23287161618937866</v>
          </cell>
          <cell r="AL43">
            <v>0.34493178429805804</v>
          </cell>
          <cell r="AM43">
            <v>0.56199415095455729</v>
          </cell>
          <cell r="AN43">
            <v>0.85135025414117915</v>
          </cell>
          <cell r="AO43">
            <v>0.51182112710511984</v>
          </cell>
          <cell r="AP43">
            <v>0.28524289502063027</v>
          </cell>
        </row>
        <row r="44">
          <cell r="A44" t="str">
            <v>P 85a</v>
          </cell>
          <cell r="B44" t="str">
            <v>Quan Le Quoc</v>
          </cell>
          <cell r="C44" t="str">
            <v>Panda</v>
          </cell>
          <cell r="D44" t="str">
            <v>b</v>
          </cell>
          <cell r="E44" t="str">
            <v>F</v>
          </cell>
          <cell r="F44" t="str">
            <v>Food</v>
          </cell>
          <cell r="G44">
            <v>84</v>
          </cell>
          <cell r="H44">
            <v>24</v>
          </cell>
          <cell r="I44">
            <v>1.0184</v>
          </cell>
          <cell r="J44">
            <v>612241.38595200004</v>
          </cell>
          <cell r="K44">
            <v>62619.379199999996</v>
          </cell>
          <cell r="L44">
            <v>3.5</v>
          </cell>
          <cell r="M44">
            <v>3.85</v>
          </cell>
          <cell r="N44">
            <v>7.0000000000000007E-2</v>
          </cell>
          <cell r="O44">
            <v>13350.356544</v>
          </cell>
          <cell r="P44">
            <v>14247.056544000001</v>
          </cell>
          <cell r="Q44">
            <v>444080</v>
          </cell>
          <cell r="R44">
            <v>335000</v>
          </cell>
          <cell r="S44">
            <v>450000</v>
          </cell>
          <cell r="T44">
            <v>304628</v>
          </cell>
          <cell r="U44">
            <v>322570</v>
          </cell>
          <cell r="V44">
            <v>321293</v>
          </cell>
          <cell r="W44">
            <v>382203</v>
          </cell>
          <cell r="X44">
            <v>324000</v>
          </cell>
          <cell r="Y44">
            <v>200000</v>
          </cell>
          <cell r="AC44">
            <v>3083774</v>
          </cell>
          <cell r="AD44">
            <v>342641.55555555556</v>
          </cell>
          <cell r="AE44">
            <v>4079.0661375661375</v>
          </cell>
          <cell r="AF44">
            <v>0.29585187353552417</v>
          </cell>
          <cell r="AG44">
            <v>0.51370000000000005</v>
          </cell>
          <cell r="AH44">
            <v>0.84405916391856939</v>
          </cell>
          <cell r="AI44">
            <v>0.17797163721393508</v>
          </cell>
          <cell r="AJ44">
            <v>0.21441514361142858</v>
          </cell>
          <cell r="AK44">
            <v>0.22279367724705884</v>
          </cell>
          <cell r="AL44">
            <v>0.46759166829629634</v>
          </cell>
          <cell r="AM44">
            <v>0.36771771972815537</v>
          </cell>
          <cell r="AN44">
            <v>0.21830305499230537</v>
          </cell>
          <cell r="AO44">
            <v>0.60310390337579622</v>
          </cell>
          <cell r="AP44">
            <v>0.97115192646153858</v>
          </cell>
        </row>
        <row r="45">
          <cell r="A45" t="str">
            <v>P 27</v>
          </cell>
          <cell r="B45" t="str">
            <v>GRATULANT s.r.o.</v>
          </cell>
          <cell r="C45" t="str">
            <v>GRATULANT</v>
          </cell>
          <cell r="D45" t="str">
            <v>a</v>
          </cell>
          <cell r="E45" t="str">
            <v>M</v>
          </cell>
          <cell r="F45" t="str">
            <v>Gift, jewel</v>
          </cell>
          <cell r="G45">
            <v>83</v>
          </cell>
          <cell r="H45">
            <v>28</v>
          </cell>
          <cell r="I45">
            <v>1.0184</v>
          </cell>
          <cell r="J45">
            <v>693226.24352800008</v>
          </cell>
          <cell r="K45">
            <v>72186.228799999997</v>
          </cell>
          <cell r="L45">
            <v>3.5</v>
          </cell>
          <cell r="M45">
            <v>3.85</v>
          </cell>
          <cell r="N45">
            <v>7.0000000000000007E-2</v>
          </cell>
          <cell r="O45">
            <v>13913.286016</v>
          </cell>
          <cell r="P45">
            <v>14799.311016</v>
          </cell>
          <cell r="Q45">
            <v>159081.76</v>
          </cell>
          <cell r="R45">
            <v>219314.27</v>
          </cell>
          <cell r="S45">
            <v>138268.09</v>
          </cell>
          <cell r="T45">
            <v>167604.07999999999</v>
          </cell>
          <cell r="U45">
            <v>169599.77</v>
          </cell>
          <cell r="V45">
            <v>198355.99</v>
          </cell>
          <cell r="W45">
            <v>318442.07</v>
          </cell>
          <cell r="X45">
            <v>381184.98</v>
          </cell>
          <cell r="Y45">
            <v>260858.49</v>
          </cell>
          <cell r="AC45">
            <v>2012709.5</v>
          </cell>
          <cell r="AD45">
            <v>223634.38888888888</v>
          </cell>
          <cell r="AE45">
            <v>2694.3902275769742</v>
          </cell>
          <cell r="AF45">
            <v>0.43072109735592801</v>
          </cell>
          <cell r="AG45">
            <v>0.31090000000000001</v>
          </cell>
          <cell r="AH45">
            <v>0.28624068224436217</v>
          </cell>
          <cell r="AI45">
            <v>0.29359569475726421</v>
          </cell>
          <cell r="AJ45">
            <v>0.55881628777589132</v>
          </cell>
          <cell r="AK45">
            <v>0.62630488332626211</v>
          </cell>
          <cell r="AL45">
            <v>0.62284025549669486</v>
          </cell>
          <cell r="AM45">
            <v>0.55886112354351569</v>
          </cell>
          <cell r="AN45">
            <v>0.38587875370316582</v>
          </cell>
          <cell r="AO45">
            <v>0.43160605511293032</v>
          </cell>
          <cell r="AP45">
            <v>0.46586212544378697</v>
          </cell>
        </row>
        <row r="46">
          <cell r="A46" t="str">
            <v>P 26</v>
          </cell>
          <cell r="B46" t="str">
            <v>DINOS, s.r.o.</v>
          </cell>
          <cell r="C46" t="str">
            <v>DINOS</v>
          </cell>
          <cell r="D46" t="str">
            <v>a</v>
          </cell>
          <cell r="E46" t="str">
            <v>M</v>
          </cell>
          <cell r="F46" t="str">
            <v>Shoes, leather, bags</v>
          </cell>
          <cell r="G46">
            <v>82.5</v>
          </cell>
          <cell r="H46">
            <v>28</v>
          </cell>
          <cell r="I46">
            <v>1.0184</v>
          </cell>
          <cell r="J46">
            <v>689050.18182000006</v>
          </cell>
          <cell r="K46">
            <v>71751.372000000003</v>
          </cell>
          <cell r="L46">
            <v>3.5</v>
          </cell>
          <cell r="M46">
            <v>3.85</v>
          </cell>
          <cell r="N46">
            <v>7.0000000000000007E-2</v>
          </cell>
          <cell r="O46">
            <v>13829.47104</v>
          </cell>
          <cell r="P46">
            <v>14710.15854</v>
          </cell>
          <cell r="Q46">
            <v>306693.28000000003</v>
          </cell>
          <cell r="R46">
            <v>306064</v>
          </cell>
          <cell r="S46">
            <v>392426</v>
          </cell>
          <cell r="T46">
            <v>400908</v>
          </cell>
          <cell r="U46">
            <v>427650</v>
          </cell>
          <cell r="V46">
            <v>463818</v>
          </cell>
          <cell r="W46">
            <v>450164</v>
          </cell>
          <cell r="X46">
            <v>550681</v>
          </cell>
          <cell r="Y46">
            <v>417798</v>
          </cell>
          <cell r="AC46">
            <v>3716202.2800000003</v>
          </cell>
          <cell r="AD46">
            <v>412911.36444444448</v>
          </cell>
          <cell r="AE46">
            <v>5004.9862356902358</v>
          </cell>
          <cell r="AF46">
            <v>0.34845225742859165</v>
          </cell>
          <cell r="AG46">
            <v>0.54079999999999995</v>
          </cell>
          <cell r="AH46">
            <v>0.30360490641386473</v>
          </cell>
          <cell r="AI46">
            <v>0.29590616854539348</v>
          </cell>
          <cell r="AJ46">
            <v>0.56904064561730361</v>
          </cell>
          <cell r="AK46">
            <v>0.58427870776993196</v>
          </cell>
          <cell r="AL46">
            <v>0.36501637493006217</v>
          </cell>
          <cell r="AM46">
            <v>0.44382629319193195</v>
          </cell>
          <cell r="AN46">
            <v>0.26932707639765041</v>
          </cell>
          <cell r="AO46">
            <v>0.24338251096688238</v>
          </cell>
          <cell r="AP46">
            <v>0.45845672487710198</v>
          </cell>
        </row>
        <row r="47">
          <cell r="A47" t="str">
            <v>P 22</v>
          </cell>
          <cell r="B47" t="str">
            <v>Bijou Briggitte s.r.o.</v>
          </cell>
          <cell r="C47" t="str">
            <v>Bijou Brigitte</v>
          </cell>
          <cell r="D47" t="str">
            <v>a</v>
          </cell>
          <cell r="E47" t="str">
            <v>M</v>
          </cell>
          <cell r="F47" t="str">
            <v>Gift, jewel</v>
          </cell>
          <cell r="G47">
            <v>81</v>
          </cell>
          <cell r="H47">
            <v>37</v>
          </cell>
          <cell r="I47">
            <v>1</v>
          </cell>
          <cell r="J47">
            <v>271873.58399999997</v>
          </cell>
          <cell r="K47">
            <v>91408.5</v>
          </cell>
          <cell r="L47">
            <v>3.85</v>
          </cell>
          <cell r="M47">
            <v>3.85</v>
          </cell>
          <cell r="N47">
            <v>7.0000000000000007E-2</v>
          </cell>
          <cell r="O47">
            <v>15910.02</v>
          </cell>
          <cell r="P47">
            <v>15910.02</v>
          </cell>
          <cell r="Q47">
            <v>0</v>
          </cell>
          <cell r="R47">
            <v>0</v>
          </cell>
          <cell r="S47">
            <v>0</v>
          </cell>
          <cell r="T47">
            <v>0</v>
          </cell>
          <cell r="U47">
            <v>0</v>
          </cell>
          <cell r="V47">
            <v>361994</v>
          </cell>
          <cell r="W47">
            <v>727243.61</v>
          </cell>
          <cell r="X47">
            <v>721484.42</v>
          </cell>
          <cell r="Y47">
            <v>556796.22</v>
          </cell>
          <cell r="AC47">
            <v>2367518.25</v>
          </cell>
          <cell r="AD47">
            <v>263057.58333333331</v>
          </cell>
          <cell r="AE47">
            <v>8272.2510482180296</v>
          </cell>
          <cell r="AF47">
            <v>0.49091058437028395</v>
          </cell>
          <cell r="AG47">
            <v>0.36309999999999998</v>
          </cell>
          <cell r="AH47">
            <v>0.40925031205252238</v>
          </cell>
          <cell r="AI47">
            <v>0.55421188326411286</v>
          </cell>
          <cell r="AJ47">
            <v>0.41175246554864953</v>
          </cell>
          <cell r="AK47">
            <v>0.52909417691823779</v>
          </cell>
          <cell r="AL47">
            <v>0.496859370979779</v>
          </cell>
          <cell r="AM47">
            <v>0.51979596262022187</v>
          </cell>
          <cell r="AN47">
            <v>0.45932598472015018</v>
          </cell>
          <cell r="AO47">
            <v>0.61604434214383696</v>
          </cell>
          <cell r="AP47">
            <v>0.37090473093339171</v>
          </cell>
        </row>
        <row r="48">
          <cell r="A48" t="str">
            <v>P 36a</v>
          </cell>
          <cell r="B48" t="str">
            <v>KENVELO CZ, spol.s r.o.</v>
          </cell>
          <cell r="C48" t="str">
            <v>KENVELO KIDS</v>
          </cell>
          <cell r="D48" t="str">
            <v>b</v>
          </cell>
          <cell r="E48" t="str">
            <v>M</v>
          </cell>
          <cell r="F48" t="str">
            <v>Fashion</v>
          </cell>
          <cell r="G48">
            <v>79.5</v>
          </cell>
          <cell r="H48">
            <v>24</v>
          </cell>
          <cell r="I48">
            <v>1</v>
          </cell>
          <cell r="J48">
            <v>560965.91249999998</v>
          </cell>
          <cell r="K48">
            <v>58194</v>
          </cell>
          <cell r="L48">
            <v>3.5</v>
          </cell>
          <cell r="M48">
            <v>3.85</v>
          </cell>
          <cell r="N48">
            <v>0.05</v>
          </cell>
          <cell r="O48">
            <v>11396.325000000001</v>
          </cell>
          <cell r="P48">
            <v>12244.987500000001</v>
          </cell>
          <cell r="Q48">
            <v>229213.44</v>
          </cell>
          <cell r="R48">
            <v>235177</v>
          </cell>
          <cell r="S48">
            <v>122294.12</v>
          </cell>
          <cell r="T48">
            <v>120557.17</v>
          </cell>
          <cell r="U48">
            <v>192974.87</v>
          </cell>
          <cell r="V48">
            <v>158708.46</v>
          </cell>
          <cell r="W48">
            <v>261536.97</v>
          </cell>
          <cell r="X48">
            <v>289416.8</v>
          </cell>
          <cell r="Y48">
            <v>153643.70000000001</v>
          </cell>
          <cell r="AC48">
            <v>1763522.53</v>
          </cell>
          <cell r="AD48">
            <v>195946.94777777779</v>
          </cell>
          <cell r="AE48">
            <v>2464.7414814814815</v>
          </cell>
          <cell r="AF48">
            <v>0.22589348661234129</v>
          </cell>
          <cell r="AG48">
            <v>0.18640000000000001</v>
          </cell>
          <cell r="AH48">
            <v>0.20936624551541219</v>
          </cell>
          <cell r="AI48">
            <v>0.23648194027565592</v>
          </cell>
          <cell r="AJ48">
            <v>0.17386940856395186</v>
          </cell>
          <cell r="AK48">
            <v>0.15222672759920916</v>
          </cell>
          <cell r="AL48">
            <v>0.26058785415929203</v>
          </cell>
          <cell r="AM48">
            <v>0.29813683424386939</v>
          </cell>
          <cell r="AN48">
            <v>0.38362498497272118</v>
          </cell>
          <cell r="AO48">
            <v>0.23217727273136871</v>
          </cell>
          <cell r="AP48">
            <v>0.1653698334330452</v>
          </cell>
        </row>
        <row r="49">
          <cell r="A49" t="str">
            <v>P 10</v>
          </cell>
          <cell r="B49" t="str">
            <v>Fashion AAA, s.r.o.</v>
          </cell>
          <cell r="C49" t="str">
            <v>AAA Fashion</v>
          </cell>
          <cell r="D49" t="str">
            <v>a</v>
          </cell>
          <cell r="E49" t="str">
            <v>HM</v>
          </cell>
          <cell r="F49" t="str">
            <v>Shoes, leather, bags</v>
          </cell>
          <cell r="G49">
            <v>79</v>
          </cell>
          <cell r="H49">
            <v>27</v>
          </cell>
          <cell r="I49">
            <v>1.0184</v>
          </cell>
          <cell r="J49">
            <v>638812.92397599993</v>
          </cell>
          <cell r="K49">
            <v>66253.539599999989</v>
          </cell>
          <cell r="L49">
            <v>3.5</v>
          </cell>
          <cell r="M49">
            <v>3.85</v>
          </cell>
          <cell r="N49">
            <v>7.0000000000000007E-2</v>
          </cell>
          <cell r="O49">
            <v>13070.997771999999</v>
          </cell>
          <cell r="P49">
            <v>13914.322772</v>
          </cell>
          <cell r="Q49">
            <v>112645.37</v>
          </cell>
          <cell r="R49">
            <v>92533.61</v>
          </cell>
          <cell r="S49">
            <v>204331.09</v>
          </cell>
          <cell r="T49">
            <v>190805.04</v>
          </cell>
          <cell r="U49">
            <v>98874.79</v>
          </cell>
          <cell r="V49">
            <v>54800</v>
          </cell>
          <cell r="W49">
            <v>42037.02</v>
          </cell>
          <cell r="X49">
            <v>157947.04999999999</v>
          </cell>
          <cell r="Y49">
            <v>186222.68</v>
          </cell>
          <cell r="AC49">
            <v>1140196.6499999999</v>
          </cell>
          <cell r="AD49">
            <v>126688.51666666666</v>
          </cell>
          <cell r="AE49">
            <v>1603.6521097046414</v>
          </cell>
          <cell r="AF49">
            <v>1.0739915258628325</v>
          </cell>
          <cell r="AG49">
            <v>0.82220000000000004</v>
          </cell>
          <cell r="AH49">
            <v>1.5907366458129044</v>
          </cell>
          <cell r="AI49">
            <v>1.4025744831740237</v>
          </cell>
          <cell r="AJ49">
            <v>0.73358116229619397</v>
          </cell>
          <cell r="AK49">
            <v>0.84536825008159699</v>
          </cell>
          <cell r="AL49">
            <v>0.99415005640290111</v>
          </cell>
          <cell r="AM49">
            <v>1.3424469949806319</v>
          </cell>
          <cell r="AN49">
            <v>1.2383139506634684</v>
          </cell>
          <cell r="AO49">
            <v>0.998183037707146</v>
          </cell>
          <cell r="AP49">
            <v>0.73107985454095281</v>
          </cell>
        </row>
        <row r="50">
          <cell r="A50" t="str">
            <v>P 05</v>
          </cell>
          <cell r="B50" t="str">
            <v>S.T.S. - swift textile servis s.r.o.</v>
          </cell>
          <cell r="C50" t="str">
            <v>LITTLE BIG</v>
          </cell>
          <cell r="D50" t="str">
            <v>b</v>
          </cell>
          <cell r="E50" t="str">
            <v>HM</v>
          </cell>
          <cell r="F50" t="str">
            <v>Fashion</v>
          </cell>
          <cell r="G50">
            <v>77.5</v>
          </cell>
          <cell r="H50">
            <v>25</v>
          </cell>
          <cell r="I50">
            <v>1.0184</v>
          </cell>
          <cell r="J50">
            <v>0</v>
          </cell>
          <cell r="K50">
            <v>0</v>
          </cell>
          <cell r="L50">
            <v>3.5</v>
          </cell>
          <cell r="M50">
            <v>3.85</v>
          </cell>
          <cell r="N50">
            <v>7.0000000000000007E-2</v>
          </cell>
          <cell r="O50">
            <v>0</v>
          </cell>
          <cell r="P50">
            <v>0</v>
          </cell>
          <cell r="Q50">
            <v>97932</v>
          </cell>
          <cell r="R50">
            <v>89434</v>
          </cell>
          <cell r="S50">
            <v>116437</v>
          </cell>
          <cell r="T50">
            <v>121587</v>
          </cell>
          <cell r="U50">
            <v>79179</v>
          </cell>
          <cell r="V50">
            <v>67772</v>
          </cell>
          <cell r="W50">
            <v>74726</v>
          </cell>
          <cell r="X50">
            <v>59324</v>
          </cell>
          <cell r="Y50">
            <v>0</v>
          </cell>
          <cell r="AC50">
            <v>706391</v>
          </cell>
          <cell r="AD50">
            <v>78487.888888888891</v>
          </cell>
          <cell r="AE50">
            <v>1172.4331950207468</v>
          </cell>
          <cell r="AF50">
            <v>0.45658710274682657</v>
          </cell>
          <cell r="AG50">
            <v>0.23219999999999999</v>
          </cell>
          <cell r="AH50">
            <v>0.44657677843036631</v>
          </cell>
          <cell r="AI50">
            <v>0.53236469059433988</v>
          </cell>
          <cell r="AJ50">
            <v>0.49874439352127031</v>
          </cell>
          <cell r="AK50">
            <v>0.59189413385630063</v>
          </cell>
          <cell r="AL50">
            <v>0.54477669326281908</v>
          </cell>
          <cell r="AM50">
            <v>0.54547908067412632</v>
          </cell>
          <cell r="AN50">
            <v>0.33815280871774378</v>
          </cell>
          <cell r="AO50">
            <v>0.32475277074909192</v>
          </cell>
          <cell r="AP50">
            <v>0.47602697132868538</v>
          </cell>
        </row>
        <row r="51">
          <cell r="A51" t="str">
            <v>P 20</v>
          </cell>
          <cell r="B51" t="str">
            <v>Divoký býk spol. s r.o.</v>
          </cell>
          <cell r="C51" t="str">
            <v>Divoký býk</v>
          </cell>
          <cell r="D51" t="str">
            <v>a</v>
          </cell>
          <cell r="E51" t="str">
            <v>M</v>
          </cell>
          <cell r="F51" t="str">
            <v>Shoes, leather, bags</v>
          </cell>
          <cell r="G51">
            <v>76.5</v>
          </cell>
          <cell r="H51">
            <v>28</v>
          </cell>
          <cell r="I51">
            <v>1.0184</v>
          </cell>
          <cell r="J51">
            <v>638937.44132400001</v>
          </cell>
          <cell r="K51">
            <v>66533.090400000001</v>
          </cell>
          <cell r="L51">
            <v>3.5</v>
          </cell>
          <cell r="M51">
            <v>3.85</v>
          </cell>
          <cell r="N51">
            <v>7.0000000000000007E-2</v>
          </cell>
          <cell r="O51">
            <v>12823.691328000001</v>
          </cell>
          <cell r="P51">
            <v>13640.328828000002</v>
          </cell>
          <cell r="Q51">
            <v>239465</v>
          </cell>
          <cell r="R51">
            <v>165731</v>
          </cell>
          <cell r="S51">
            <v>423782</v>
          </cell>
          <cell r="T51">
            <v>402480</v>
          </cell>
          <cell r="U51">
            <v>227084</v>
          </cell>
          <cell r="V51">
            <v>135445</v>
          </cell>
          <cell r="W51">
            <v>135071</v>
          </cell>
          <cell r="X51">
            <v>351435</v>
          </cell>
          <cell r="Y51">
            <v>271146</v>
          </cell>
          <cell r="AC51">
            <v>2351639</v>
          </cell>
          <cell r="AD51">
            <v>261293.22222222222</v>
          </cell>
          <cell r="AE51">
            <v>3415.5976761074799</v>
          </cell>
          <cell r="AF51">
            <v>1.4218536969737146</v>
          </cell>
          <cell r="AG51">
            <v>1.2475000000000001</v>
          </cell>
          <cell r="AH51">
            <v>1.3814270558375634</v>
          </cell>
          <cell r="AI51">
            <v>1.3584877108801956</v>
          </cell>
          <cell r="AJ51">
            <v>1.4847918238503508</v>
          </cell>
          <cell r="AK51">
            <v>1.9528032050537323</v>
          </cell>
          <cell r="AL51">
            <v>1.6327104018941234</v>
          </cell>
          <cell r="AM51">
            <v>1.2302276080691643</v>
          </cell>
          <cell r="AN51">
            <v>1.8341407447316376</v>
          </cell>
          <cell r="AO51">
            <v>0.9895869941494646</v>
          </cell>
          <cell r="AP51">
            <v>1.7851978586126784</v>
          </cell>
        </row>
        <row r="52">
          <cell r="A52" t="str">
            <v>P 12f</v>
          </cell>
          <cell r="B52" t="str">
            <v>TTI - Group, spol. s r.o.</v>
          </cell>
          <cell r="C52" t="str">
            <v>DIVERSE</v>
          </cell>
          <cell r="D52" t="str">
            <v>b</v>
          </cell>
          <cell r="E52" t="str">
            <v>HM</v>
          </cell>
          <cell r="F52" t="str">
            <v>Fashion</v>
          </cell>
          <cell r="G52">
            <v>76</v>
          </cell>
          <cell r="H52">
            <v>25</v>
          </cell>
          <cell r="I52">
            <v>1.0184</v>
          </cell>
          <cell r="J52">
            <v>574139.85679999995</v>
          </cell>
          <cell r="K52">
            <v>59016.28</v>
          </cell>
          <cell r="L52">
            <v>3.5</v>
          </cell>
          <cell r="M52">
            <v>3.85</v>
          </cell>
          <cell r="N52">
            <v>7.0000000000000007E-2</v>
          </cell>
          <cell r="O52">
            <v>12244.1396</v>
          </cell>
          <cell r="P52">
            <v>13055.439600000002</v>
          </cell>
          <cell r="Q52">
            <v>146813.14000000001</v>
          </cell>
          <cell r="R52">
            <v>109155.46</v>
          </cell>
          <cell r="S52">
            <v>159382</v>
          </cell>
          <cell r="T52">
            <v>170908</v>
          </cell>
          <cell r="U52">
            <v>145950</v>
          </cell>
          <cell r="V52">
            <v>148490</v>
          </cell>
          <cell r="W52">
            <v>186642</v>
          </cell>
          <cell r="X52">
            <v>275871</v>
          </cell>
          <cell r="Y52">
            <v>215418</v>
          </cell>
          <cell r="AC52">
            <v>1558629.6</v>
          </cell>
          <cell r="AD52">
            <v>173181.06666666668</v>
          </cell>
          <cell r="AE52">
            <v>2278.6982456140354</v>
          </cell>
          <cell r="AF52">
            <v>0.55610716223579004</v>
          </cell>
          <cell r="AG52">
            <v>0.62309999999999999</v>
          </cell>
          <cell r="AH52">
            <v>0.64467122437978319</v>
          </cell>
          <cell r="AI52">
            <v>0.80935604865819477</v>
          </cell>
          <cell r="AJ52">
            <v>0.90956008860218407</v>
          </cell>
          <cell r="AK52">
            <v>0.81307768274451175</v>
          </cell>
          <cell r="AL52">
            <v>0.8139843603825373</v>
          </cell>
          <cell r="AM52">
            <v>0.57811781396040041</v>
          </cell>
          <cell r="AN52">
            <v>0.33484783765392095</v>
          </cell>
          <cell r="AO52">
            <v>0.30199455376044571</v>
          </cell>
          <cell r="AP52">
            <v>0.36857503624234389</v>
          </cell>
        </row>
        <row r="53">
          <cell r="A53" t="str">
            <v>P 12g</v>
          </cell>
          <cell r="B53" t="str">
            <v>Petr Ryšavý - PERY</v>
          </cell>
          <cell r="C53" t="str">
            <v>PERY - kožené zboží</v>
          </cell>
          <cell r="D53" t="str">
            <v>b</v>
          </cell>
          <cell r="E53" t="str">
            <v>HM</v>
          </cell>
          <cell r="F53" t="str">
            <v>Shoes, leather, bags</v>
          </cell>
          <cell r="G53">
            <v>76</v>
          </cell>
          <cell r="H53">
            <v>23</v>
          </cell>
          <cell r="I53">
            <v>1.0184</v>
          </cell>
          <cell r="J53">
            <v>533725.508256</v>
          </cell>
          <cell r="K53">
            <v>54294.977599999998</v>
          </cell>
          <cell r="L53">
            <v>3.5</v>
          </cell>
          <cell r="M53">
            <v>3.85</v>
          </cell>
          <cell r="N53">
            <v>7.0000000000000007E-2</v>
          </cell>
          <cell r="O53">
            <v>11913.648432</v>
          </cell>
          <cell r="P53">
            <v>12724.948432000001</v>
          </cell>
          <cell r="Q53">
            <v>220243</v>
          </cell>
          <cell r="R53">
            <v>163960</v>
          </cell>
          <cell r="S53">
            <v>223097</v>
          </cell>
          <cell r="T53">
            <v>246035</v>
          </cell>
          <cell r="U53">
            <v>169760</v>
          </cell>
          <cell r="V53">
            <v>199210</v>
          </cell>
          <cell r="W53">
            <v>205361</v>
          </cell>
          <cell r="X53">
            <v>179245</v>
          </cell>
          <cell r="Y53">
            <v>207207</v>
          </cell>
          <cell r="AC53">
            <v>1814118</v>
          </cell>
          <cell r="AD53">
            <v>201568.66666666666</v>
          </cell>
          <cell r="AE53">
            <v>2652.219298245614</v>
          </cell>
          <cell r="AF53">
            <v>0.23545487201688725</v>
          </cell>
          <cell r="AG53">
            <v>0.2334</v>
          </cell>
          <cell r="AH53">
            <v>0.32367182052298726</v>
          </cell>
          <cell r="AI53">
            <v>0.28294219089459638</v>
          </cell>
          <cell r="AJ53">
            <v>0.36034498259670034</v>
          </cell>
          <cell r="AK53">
            <v>0.31198380490989075</v>
          </cell>
          <cell r="AL53">
            <v>0.16188424071865107</v>
          </cell>
          <cell r="AM53">
            <v>0.16037468832990895</v>
          </cell>
          <cell r="AN53">
            <v>0.19642536927310417</v>
          </cell>
          <cell r="AO53">
            <v>0.26069555258851712</v>
          </cell>
          <cell r="AP53">
            <v>0.31285988955402294</v>
          </cell>
        </row>
        <row r="54">
          <cell r="A54" t="str">
            <v>P 12e</v>
          </cell>
          <cell r="B54" t="str">
            <v>MAKYTA CZ, a.s.</v>
          </cell>
          <cell r="C54" t="str">
            <v>MAKYTA</v>
          </cell>
          <cell r="D54" t="str">
            <v>b</v>
          </cell>
          <cell r="E54" t="str">
            <v>HM</v>
          </cell>
          <cell r="F54" t="str">
            <v>Fashion</v>
          </cell>
          <cell r="G54">
            <v>75</v>
          </cell>
          <cell r="H54">
            <v>25</v>
          </cell>
          <cell r="I54">
            <v>1.0184</v>
          </cell>
          <cell r="J54">
            <v>566585.38500000001</v>
          </cell>
          <cell r="K54">
            <v>58239.75</v>
          </cell>
          <cell r="L54">
            <v>3.5</v>
          </cell>
          <cell r="M54">
            <v>3.85</v>
          </cell>
          <cell r="N54">
            <v>7.0000000000000007E-2</v>
          </cell>
          <cell r="O54">
            <v>12083.032500000001</v>
          </cell>
          <cell r="P54">
            <v>12883.657500000001</v>
          </cell>
          <cell r="Q54">
            <v>184815</v>
          </cell>
          <cell r="R54">
            <v>114155</v>
          </cell>
          <cell r="S54">
            <v>108575</v>
          </cell>
          <cell r="T54">
            <v>136850</v>
          </cell>
          <cell r="U54">
            <v>122143</v>
          </cell>
          <cell r="V54">
            <v>94579</v>
          </cell>
          <cell r="W54">
            <v>71024</v>
          </cell>
          <cell r="X54">
            <v>64486</v>
          </cell>
          <cell r="Y54">
            <v>92290</v>
          </cell>
          <cell r="AC54">
            <v>988917</v>
          </cell>
          <cell r="AD54">
            <v>109879.66666666667</v>
          </cell>
          <cell r="AE54">
            <v>1465.0622222222223</v>
          </cell>
          <cell r="AF54">
            <v>0.10763398039789329</v>
          </cell>
          <cell r="AG54">
            <v>0</v>
          </cell>
          <cell r="AO54">
            <v>0.10763398039789339</v>
          </cell>
          <cell r="AP54">
            <v>0.19460947521885696</v>
          </cell>
        </row>
        <row r="55">
          <cell r="A55" t="str">
            <v>P 39</v>
          </cell>
          <cell r="B55" t="str">
            <v>JEANS MACHINE, spol. s r.o.</v>
          </cell>
          <cell r="C55" t="str">
            <v>Jeans Machine</v>
          </cell>
          <cell r="D55" t="str">
            <v>b</v>
          </cell>
          <cell r="E55" t="str">
            <v>M</v>
          </cell>
          <cell r="F55" t="str">
            <v>Fashion</v>
          </cell>
          <cell r="G55">
            <v>73.5</v>
          </cell>
          <cell r="H55">
            <v>26</v>
          </cell>
          <cell r="I55">
            <v>1.0184</v>
          </cell>
          <cell r="J55">
            <v>574796.14189199999</v>
          </cell>
          <cell r="K55">
            <v>59357.953199999996</v>
          </cell>
          <cell r="L55">
            <v>3.5</v>
          </cell>
          <cell r="M55">
            <v>3.85</v>
          </cell>
          <cell r="N55">
            <v>7.0000000000000007E-2</v>
          </cell>
          <cell r="O55">
            <v>12001.181724</v>
          </cell>
          <cell r="P55">
            <v>12785.794224000001</v>
          </cell>
          <cell r="Q55">
            <v>340834</v>
          </cell>
          <cell r="R55">
            <v>301753</v>
          </cell>
          <cell r="S55">
            <v>410418</v>
          </cell>
          <cell r="T55">
            <v>473923</v>
          </cell>
          <cell r="U55">
            <v>276850</v>
          </cell>
          <cell r="V55">
            <v>241982</v>
          </cell>
          <cell r="W55">
            <v>188058</v>
          </cell>
          <cell r="X55">
            <v>310727</v>
          </cell>
          <cell r="Y55">
            <v>436257</v>
          </cell>
          <cell r="AC55">
            <v>2980802</v>
          </cell>
          <cell r="AD55">
            <v>331200.22222222225</v>
          </cell>
          <cell r="AE55">
            <v>4506.1254724111868</v>
          </cell>
          <cell r="AF55">
            <v>0.45180088024564902</v>
          </cell>
          <cell r="AG55">
            <v>0.34360000000000002</v>
          </cell>
          <cell r="AH55">
            <v>0.54766365558456476</v>
          </cell>
          <cell r="AI55">
            <v>0.70338219761081988</v>
          </cell>
          <cell r="AJ55">
            <v>0.52275227136383018</v>
          </cell>
          <cell r="AK55">
            <v>0.38343902151595144</v>
          </cell>
          <cell r="AL55">
            <v>0.30687893790983295</v>
          </cell>
          <cell r="AM55">
            <v>0.44240436370139963</v>
          </cell>
          <cell r="AN55">
            <v>0.5112467454174382</v>
          </cell>
          <cell r="AO55">
            <v>0.40930577127918849</v>
          </cell>
          <cell r="AP55">
            <v>0.63904287689878447</v>
          </cell>
        </row>
        <row r="56">
          <cell r="A56" t="str">
            <v>P 30</v>
          </cell>
          <cell r="B56" t="str">
            <v>Miroslava Machová</v>
          </cell>
          <cell r="C56" t="str">
            <v>Levi's, Mustang</v>
          </cell>
          <cell r="D56" t="str">
            <v>a</v>
          </cell>
          <cell r="E56" t="str">
            <v>M</v>
          </cell>
          <cell r="F56" t="str">
            <v>Fashion</v>
          </cell>
          <cell r="G56">
            <v>72.5</v>
          </cell>
          <cell r="H56">
            <v>25</v>
          </cell>
          <cell r="I56">
            <v>1.0184</v>
          </cell>
          <cell r="J56">
            <v>547699.20549999992</v>
          </cell>
          <cell r="K56">
            <v>56298.424999999996</v>
          </cell>
          <cell r="L56">
            <v>3.5</v>
          </cell>
          <cell r="M56">
            <v>3.85</v>
          </cell>
          <cell r="N56">
            <v>7.0000000000000007E-2</v>
          </cell>
          <cell r="O56">
            <v>11680.26475</v>
          </cell>
          <cell r="P56">
            <v>12454.20225</v>
          </cell>
          <cell r="Q56">
            <v>396458</v>
          </cell>
          <cell r="R56">
            <v>287021</v>
          </cell>
          <cell r="S56">
            <v>587811</v>
          </cell>
          <cell r="T56">
            <v>554852</v>
          </cell>
          <cell r="U56">
            <v>438949</v>
          </cell>
          <cell r="V56">
            <v>360948</v>
          </cell>
          <cell r="W56">
            <v>539073</v>
          </cell>
          <cell r="X56">
            <v>383543</v>
          </cell>
          <cell r="Y56">
            <v>550433</v>
          </cell>
          <cell r="AC56">
            <v>4099088</v>
          </cell>
          <cell r="AD56">
            <v>455454.22222222225</v>
          </cell>
          <cell r="AE56">
            <v>6282.1272030651344</v>
          </cell>
          <cell r="AF56">
            <v>0.12311457735606998</v>
          </cell>
          <cell r="AG56">
            <v>0.10680000000000001</v>
          </cell>
          <cell r="AH56">
            <v>0.11234334335557575</v>
          </cell>
          <cell r="AI56">
            <v>0.13188168575900533</v>
          </cell>
          <cell r="AJ56">
            <v>0.11499900000344455</v>
          </cell>
          <cell r="AK56">
            <v>0.11908539127783685</v>
          </cell>
          <cell r="AL56">
            <v>0.12922415828176134</v>
          </cell>
          <cell r="AM56">
            <v>0.12466352632575167</v>
          </cell>
          <cell r="AN56">
            <v>0.1301534765000856</v>
          </cell>
          <cell r="AO56">
            <v>0.12546201471771401</v>
          </cell>
          <cell r="AP56">
            <v>9.4695264325883363E-2</v>
          </cell>
        </row>
        <row r="57">
          <cell r="A57" t="str">
            <v>P 78</v>
          </cell>
          <cell r="B57" t="str">
            <v>Miroslava Machová</v>
          </cell>
          <cell r="C57" t="str">
            <v>Lee, Wrangler, HIS</v>
          </cell>
          <cell r="D57" t="str">
            <v>a</v>
          </cell>
          <cell r="E57" t="str">
            <v>M</v>
          </cell>
          <cell r="F57" t="str">
            <v>Fashion</v>
          </cell>
          <cell r="G57">
            <v>70</v>
          </cell>
          <cell r="H57">
            <v>25</v>
          </cell>
          <cell r="I57">
            <v>1.0184</v>
          </cell>
          <cell r="J57">
            <v>528813.02599999995</v>
          </cell>
          <cell r="K57">
            <v>54357.1</v>
          </cell>
          <cell r="L57">
            <v>3.5</v>
          </cell>
          <cell r="M57">
            <v>3.85</v>
          </cell>
          <cell r="N57">
            <v>7.0000000000000007E-2</v>
          </cell>
          <cell r="O57">
            <v>11277.496999999999</v>
          </cell>
          <cell r="P57">
            <v>12024.746999999999</v>
          </cell>
          <cell r="Q57">
            <v>521605</v>
          </cell>
          <cell r="R57">
            <v>441466</v>
          </cell>
          <cell r="S57">
            <v>531924</v>
          </cell>
          <cell r="T57">
            <v>569684</v>
          </cell>
          <cell r="U57">
            <v>473478</v>
          </cell>
          <cell r="V57">
            <v>301187</v>
          </cell>
          <cell r="W57">
            <v>374961</v>
          </cell>
          <cell r="X57">
            <v>366552</v>
          </cell>
          <cell r="Y57">
            <v>470689</v>
          </cell>
          <cell r="AC57">
            <v>4051546</v>
          </cell>
          <cell r="AD57">
            <v>450171.77777777775</v>
          </cell>
          <cell r="AE57">
            <v>6431.0253968253965</v>
          </cell>
          <cell r="AF57">
            <v>0.70163956549020301</v>
          </cell>
          <cell r="AG57">
            <v>0.58989999999999998</v>
          </cell>
          <cell r="AH57">
            <v>0.66326199716835799</v>
          </cell>
          <cell r="AI57">
            <v>0.83793250538034447</v>
          </cell>
          <cell r="AJ57">
            <v>0.59998027874999993</v>
          </cell>
          <cell r="AK57">
            <v>0.62279088913474101</v>
          </cell>
          <cell r="AL57">
            <v>0.70665117706975911</v>
          </cell>
          <cell r="AM57">
            <v>0.72614943311342894</v>
          </cell>
          <cell r="AN57">
            <v>0.66826272137931031</v>
          </cell>
          <cell r="AO57">
            <v>0.8767757577097085</v>
          </cell>
          <cell r="AP57">
            <v>0.78761093322851017</v>
          </cell>
        </row>
        <row r="58">
          <cell r="A58" t="str">
            <v>P 87</v>
          </cell>
          <cell r="B58" t="str">
            <v>TNA s.r.o.</v>
          </cell>
          <cell r="C58" t="str">
            <v>LU WU</v>
          </cell>
          <cell r="D58" t="str">
            <v>b</v>
          </cell>
          <cell r="E58" t="str">
            <v>F</v>
          </cell>
          <cell r="F58" t="str">
            <v>Food</v>
          </cell>
          <cell r="G58">
            <v>69</v>
          </cell>
          <cell r="H58">
            <v>26</v>
          </cell>
          <cell r="I58">
            <v>1.0184</v>
          </cell>
          <cell r="J58">
            <v>539604.54136799998</v>
          </cell>
          <cell r="K58">
            <v>55723.792799999996</v>
          </cell>
          <cell r="L58">
            <v>3.5</v>
          </cell>
          <cell r="M58">
            <v>3.85</v>
          </cell>
          <cell r="N58">
            <v>7.0000000000000007E-2</v>
          </cell>
          <cell r="O58">
            <v>11266.415496</v>
          </cell>
          <cell r="P58">
            <v>12002.990496</v>
          </cell>
          <cell r="Q58">
            <v>110722.85</v>
          </cell>
          <cell r="R58">
            <v>95744</v>
          </cell>
          <cell r="S58">
            <v>112789</v>
          </cell>
          <cell r="T58">
            <v>104458</v>
          </cell>
          <cell r="U58">
            <v>36152</v>
          </cell>
          <cell r="V58">
            <v>0</v>
          </cell>
          <cell r="W58">
            <v>0</v>
          </cell>
          <cell r="X58">
            <v>88518</v>
          </cell>
          <cell r="Y58">
            <v>182715</v>
          </cell>
          <cell r="AC58">
            <v>731098.85</v>
          </cell>
          <cell r="AD58">
            <v>81233.205555555556</v>
          </cell>
          <cell r="AE58">
            <v>1177.2928341384863</v>
          </cell>
          <cell r="AF58">
            <v>0.50461322555530941</v>
          </cell>
          <cell r="AG58">
            <v>0.28970000000000001</v>
          </cell>
          <cell r="AH58">
            <v>0.56416732654874413</v>
          </cell>
          <cell r="AI58">
            <v>0.56900825508458475</v>
          </cell>
          <cell r="AJ58">
            <v>0.50918178087184729</v>
          </cell>
          <cell r="AK58">
            <v>0.61768501929260444</v>
          </cell>
          <cell r="AL58">
            <v>0.57768130648732874</v>
          </cell>
          <cell r="AM58">
            <v>0.55300841406924706</v>
          </cell>
          <cell r="AN58">
            <v>0.45795597308309133</v>
          </cell>
          <cell r="AO58">
            <v>0.33176858176851093</v>
          </cell>
          <cell r="AP58">
            <v>0.36803337937160374</v>
          </cell>
        </row>
        <row r="59">
          <cell r="A59" t="str">
            <v>P 42</v>
          </cell>
          <cell r="B59" t="str">
            <v>Simona Toušková / Ing. Rudolf Lazebník</v>
          </cell>
          <cell r="C59" t="str">
            <v>TRIUMPH</v>
          </cell>
          <cell r="D59" t="str">
            <v>b</v>
          </cell>
          <cell r="E59" t="str">
            <v>M</v>
          </cell>
          <cell r="F59" t="str">
            <v>Underwear</v>
          </cell>
          <cell r="G59">
            <v>61</v>
          </cell>
          <cell r="H59">
            <v>29</v>
          </cell>
          <cell r="I59">
            <v>1.0184</v>
          </cell>
          <cell r="J59">
            <v>525698.44456800004</v>
          </cell>
          <cell r="K59">
            <v>54947.262800000004</v>
          </cell>
          <cell r="L59">
            <v>3.5</v>
          </cell>
          <cell r="M59">
            <v>3.85</v>
          </cell>
          <cell r="N59">
            <v>7.0000000000000007E-2</v>
          </cell>
          <cell r="O59">
            <v>10358.058396</v>
          </cell>
          <cell r="P59">
            <v>11009.233396000001</v>
          </cell>
          <cell r="Q59">
            <v>201764</v>
          </cell>
          <cell r="R59">
            <v>230808</v>
          </cell>
          <cell r="S59">
            <v>181230</v>
          </cell>
          <cell r="T59">
            <v>211410</v>
          </cell>
          <cell r="U59">
            <v>407430</v>
          </cell>
          <cell r="V59">
            <v>411265</v>
          </cell>
          <cell r="W59">
            <v>335784</v>
          </cell>
          <cell r="X59">
            <v>253002</v>
          </cell>
          <cell r="Y59">
            <v>210818</v>
          </cell>
          <cell r="AC59">
            <v>2443511</v>
          </cell>
          <cell r="AD59">
            <v>271501.22222222225</v>
          </cell>
          <cell r="AE59">
            <v>4450.8397085610204</v>
          </cell>
          <cell r="AF59">
            <v>0.18560152716507733</v>
          </cell>
          <cell r="AG59">
            <v>0.12230000000000001</v>
          </cell>
          <cell r="AH59">
            <v>0.18766461065357964</v>
          </cell>
          <cell r="AI59">
            <v>0.17518848628302841</v>
          </cell>
          <cell r="AJ59">
            <v>0.17786811586322285</v>
          </cell>
          <cell r="AK59">
            <v>0.21840504339165984</v>
          </cell>
          <cell r="AL59">
            <v>0.22430935670789726</v>
          </cell>
          <cell r="AM59">
            <v>0.20951986571127035</v>
          </cell>
          <cell r="AN59">
            <v>0.14711563918313858</v>
          </cell>
          <cell r="AO59">
            <v>0.17120022795312401</v>
          </cell>
          <cell r="AP59">
            <v>0.21467844456586077</v>
          </cell>
        </row>
        <row r="60">
          <cell r="A60" t="str">
            <v>P 16</v>
          </cell>
          <cell r="B60" t="str">
            <v>Dana Karafiátová - ARTEFACT</v>
          </cell>
          <cell r="C60" t="str">
            <v>Galeria del Manifesto</v>
          </cell>
          <cell r="D60" t="str">
            <v>a</v>
          </cell>
          <cell r="E60" t="str">
            <v>M</v>
          </cell>
          <cell r="F60" t="str">
            <v>Others, books, toys</v>
          </cell>
          <cell r="G60">
            <v>58</v>
          </cell>
          <cell r="H60">
            <v>29</v>
          </cell>
          <cell r="I60">
            <v>1.0184</v>
          </cell>
          <cell r="J60">
            <v>499844.42270400003</v>
          </cell>
          <cell r="K60">
            <v>52244.938399999999</v>
          </cell>
          <cell r="L60">
            <v>3.5</v>
          </cell>
          <cell r="M60">
            <v>3.85</v>
          </cell>
          <cell r="N60">
            <v>7.0000000000000007E-2</v>
          </cell>
          <cell r="O60">
            <v>9848.6456880000005</v>
          </cell>
          <cell r="P60">
            <v>10467.795688</v>
          </cell>
          <cell r="Q60">
            <v>286479.3</v>
          </cell>
          <cell r="R60">
            <v>253512.2</v>
          </cell>
          <cell r="S60">
            <v>279844.09999999998</v>
          </cell>
          <cell r="T60">
            <v>210512.7</v>
          </cell>
          <cell r="U60">
            <v>230548.8</v>
          </cell>
          <cell r="V60">
            <v>209044.6</v>
          </cell>
          <cell r="W60">
            <v>245811.7</v>
          </cell>
          <cell r="X60">
            <v>269782.40000000002</v>
          </cell>
          <cell r="Y60">
            <v>206768.1</v>
          </cell>
          <cell r="AC60">
            <v>2192303.9000000004</v>
          </cell>
          <cell r="AD60">
            <v>243589.32222222225</v>
          </cell>
          <cell r="AE60">
            <v>4199.8159003831424</v>
          </cell>
          <cell r="AF60">
            <v>0.35082657933767525</v>
          </cell>
          <cell r="AG60">
            <v>0.26150000000000001</v>
          </cell>
          <cell r="AH60">
            <v>0.30426711947651353</v>
          </cell>
          <cell r="AI60">
            <v>0.50340945732016995</v>
          </cell>
          <cell r="AJ60">
            <v>0.36339019162158542</v>
          </cell>
          <cell r="AK60">
            <v>0.47536755774865502</v>
          </cell>
          <cell r="AL60">
            <v>0.35600040029187952</v>
          </cell>
          <cell r="AM60">
            <v>0.33066536018590242</v>
          </cell>
          <cell r="AN60">
            <v>0.30077607726859057</v>
          </cell>
          <cell r="AO60">
            <v>0.284702382376541</v>
          </cell>
          <cell r="AP60">
            <v>0.25912957369585837</v>
          </cell>
        </row>
        <row r="61">
          <cell r="A61" t="str">
            <v>P 06</v>
          </cell>
          <cell r="B61" t="str">
            <v>EuroStar Brno spol. s r.o.</v>
          </cell>
          <cell r="C61" t="str">
            <v>EuroStar</v>
          </cell>
          <cell r="D61" t="str">
            <v>b</v>
          </cell>
          <cell r="E61" t="str">
            <v>HM</v>
          </cell>
          <cell r="F61" t="str">
            <v>Phone, photo, acc</v>
          </cell>
          <cell r="G61">
            <v>56</v>
          </cell>
          <cell r="H61">
            <v>28.5</v>
          </cell>
          <cell r="I61">
            <v>1.0184</v>
          </cell>
          <cell r="J61">
            <v>475163.65971199999</v>
          </cell>
          <cell r="K61">
            <v>49573.675199999998</v>
          </cell>
          <cell r="L61">
            <v>3.5</v>
          </cell>
          <cell r="M61">
            <v>3.85</v>
          </cell>
          <cell r="N61">
            <v>7.0000000000000007E-2</v>
          </cell>
          <cell r="O61">
            <v>9448.1572640000013</v>
          </cell>
          <cell r="P61">
            <v>10045.957264000001</v>
          </cell>
          <cell r="Q61">
            <v>445675.67</v>
          </cell>
          <cell r="R61">
            <v>437719.37</v>
          </cell>
          <cell r="S61">
            <v>527419.41</v>
          </cell>
          <cell r="T61">
            <v>520174.05</v>
          </cell>
          <cell r="U61">
            <v>679023.47</v>
          </cell>
          <cell r="V61">
            <v>619008.18999999994</v>
          </cell>
          <cell r="W61">
            <v>532350.57999999996</v>
          </cell>
          <cell r="X61">
            <v>538930.93999999994</v>
          </cell>
          <cell r="Y61">
            <v>569279.48</v>
          </cell>
          <cell r="AC61">
            <v>4869581.16</v>
          </cell>
          <cell r="AD61">
            <v>541064.57333333336</v>
          </cell>
          <cell r="AE61">
            <v>9661.8673809523807</v>
          </cell>
          <cell r="AF61">
            <v>0.18137617778011794</v>
          </cell>
          <cell r="AG61">
            <v>0.16400000000000001</v>
          </cell>
          <cell r="AH61">
            <v>0.14039513011713559</v>
          </cell>
          <cell r="AI61">
            <v>0.26768123980380232</v>
          </cell>
          <cell r="AJ61">
            <v>0.12413288601685508</v>
          </cell>
          <cell r="AK61">
            <v>0.25038463927944926</v>
          </cell>
          <cell r="AL61">
            <v>0.17955424155100527</v>
          </cell>
          <cell r="AM61">
            <v>0.25028108920900966</v>
          </cell>
          <cell r="AN61">
            <v>0.21667264469401104</v>
          </cell>
          <cell r="AO61">
            <v>0.14202113269048311</v>
          </cell>
          <cell r="AP61">
            <v>0.15003495258843319</v>
          </cell>
        </row>
        <row r="62">
          <cell r="A62" t="str">
            <v>P 03</v>
          </cell>
          <cell r="B62" t="str">
            <v xml:space="preserve">American Way Properties spol. s r.o. </v>
          </cell>
          <cell r="C62" t="str">
            <v>KEEN</v>
          </cell>
          <cell r="D62" t="str">
            <v>a</v>
          </cell>
          <cell r="E62" t="str">
            <v>HM</v>
          </cell>
          <cell r="F62" t="str">
            <v>Sport, equip</v>
          </cell>
          <cell r="G62">
            <v>55.5</v>
          </cell>
          <cell r="H62">
            <v>27.5</v>
          </cell>
          <cell r="I62">
            <v>1.0184</v>
          </cell>
          <cell r="J62">
            <v>456164.57214</v>
          </cell>
          <cell r="K62">
            <v>47407.156499999997</v>
          </cell>
          <cell r="L62">
            <v>3.5</v>
          </cell>
          <cell r="M62">
            <v>3.85</v>
          </cell>
          <cell r="N62">
            <v>7.0000000000000007E-2</v>
          </cell>
          <cell r="O62">
            <v>9243.1259549999995</v>
          </cell>
          <cell r="P62">
            <v>9835.588455000001</v>
          </cell>
          <cell r="Q62">
            <v>71649.210000000006</v>
          </cell>
          <cell r="R62">
            <v>69880.39</v>
          </cell>
          <cell r="S62">
            <v>76132.11</v>
          </cell>
          <cell r="T62">
            <v>65918.45</v>
          </cell>
          <cell r="U62">
            <v>99117.23</v>
          </cell>
          <cell r="V62">
            <v>70419.89</v>
          </cell>
          <cell r="W62">
            <v>55572.2</v>
          </cell>
          <cell r="X62">
            <v>82104.7</v>
          </cell>
          <cell r="Y62">
            <v>61400.06</v>
          </cell>
          <cell r="AC62">
            <v>652194.24</v>
          </cell>
          <cell r="AD62">
            <v>72466.026666666672</v>
          </cell>
          <cell r="AE62">
            <v>1305.6941741741743</v>
          </cell>
          <cell r="AF62">
            <v>0.15401749067548681</v>
          </cell>
          <cell r="AG62">
            <v>0.16589999999999999</v>
          </cell>
          <cell r="AH62">
            <v>0.14990012631334401</v>
          </cell>
          <cell r="AI62">
            <v>0.19256658937639895</v>
          </cell>
          <cell r="AJ62">
            <v>0.14733302192055273</v>
          </cell>
          <cell r="AK62">
            <v>0.18392501212762269</v>
          </cell>
          <cell r="AL62">
            <v>0.12228401863011372</v>
          </cell>
          <cell r="AM62">
            <v>0.15559938830218079</v>
          </cell>
          <cell r="AN62">
            <v>0.14264703206825952</v>
          </cell>
          <cell r="AO62">
            <v>0.16046096015624067</v>
          </cell>
          <cell r="AP62">
            <v>0.15330917061584357</v>
          </cell>
        </row>
        <row r="63">
          <cell r="A63" t="str">
            <v>P 04</v>
          </cell>
          <cell r="B63" t="str">
            <v>Marie Koutná - JOKO</v>
          </cell>
          <cell r="C63" t="str">
            <v>TIMEZONE</v>
          </cell>
          <cell r="D63" t="str">
            <v>b</v>
          </cell>
          <cell r="E63" t="str">
            <v>HM</v>
          </cell>
          <cell r="F63" t="str">
            <v>Fashion</v>
          </cell>
          <cell r="G63">
            <v>55.5</v>
          </cell>
          <cell r="H63">
            <v>27.5</v>
          </cell>
          <cell r="I63">
            <v>1.0184</v>
          </cell>
          <cell r="J63">
            <v>456164.57214</v>
          </cell>
          <cell r="K63">
            <v>47407.156499999997</v>
          </cell>
          <cell r="L63">
            <v>3.5</v>
          </cell>
          <cell r="M63">
            <v>3.85</v>
          </cell>
          <cell r="N63">
            <v>7.0000000000000007E-2</v>
          </cell>
          <cell r="O63">
            <v>9243.1259549999995</v>
          </cell>
          <cell r="P63">
            <v>9835.588455000001</v>
          </cell>
          <cell r="Q63">
            <v>183833.44</v>
          </cell>
          <cell r="R63">
            <v>209986</v>
          </cell>
          <cell r="S63">
            <v>325992.90000000002</v>
          </cell>
          <cell r="T63">
            <v>332533.53000000003</v>
          </cell>
          <cell r="U63">
            <v>357943</v>
          </cell>
          <cell r="V63">
            <v>240583</v>
          </cell>
          <cell r="W63">
            <v>213467</v>
          </cell>
          <cell r="X63">
            <v>223041.88</v>
          </cell>
          <cell r="Y63">
            <v>222069</v>
          </cell>
          <cell r="AC63">
            <v>2309449.75</v>
          </cell>
          <cell r="AD63">
            <v>256605.52777777778</v>
          </cell>
          <cell r="AE63">
            <v>4623.5230230230227</v>
          </cell>
          <cell r="AF63">
            <v>0.30496659027953937</v>
          </cell>
          <cell r="AG63">
            <v>0.23730000000000001</v>
          </cell>
          <cell r="AH63">
            <v>0.35321440819364264</v>
          </cell>
          <cell r="AI63">
            <v>0.4322257499326938</v>
          </cell>
          <cell r="AJ63">
            <v>0.29489666725551406</v>
          </cell>
          <cell r="AK63">
            <v>0.26543839654158335</v>
          </cell>
          <cell r="AL63">
            <v>0.281215486204003</v>
          </cell>
          <cell r="AM63">
            <v>0.24524241490117091</v>
          </cell>
          <cell r="AN63">
            <v>0.33387300139083431</v>
          </cell>
          <cell r="AO63">
            <v>0.30402199848201777</v>
          </cell>
          <cell r="AP63">
            <v>0.21011209206540363</v>
          </cell>
        </row>
        <row r="64">
          <cell r="A64" t="str">
            <v>P 11</v>
          </cell>
          <cell r="B64" t="str">
            <v>FRISÖR KLIER správní s.r.o.</v>
          </cell>
          <cell r="C64" t="str">
            <v>Frisör Klier</v>
          </cell>
          <cell r="D64" t="str">
            <v>a</v>
          </cell>
          <cell r="E64" t="str">
            <v>HM</v>
          </cell>
          <cell r="F64" t="str">
            <v>Services</v>
          </cell>
          <cell r="G64">
            <v>55</v>
          </cell>
          <cell r="H64">
            <v>16</v>
          </cell>
          <cell r="I64">
            <v>1.0184</v>
          </cell>
          <cell r="J64">
            <v>283883.43235999998</v>
          </cell>
          <cell r="K64">
            <v>27333.856</v>
          </cell>
          <cell r="L64">
            <v>3.5</v>
          </cell>
          <cell r="M64">
            <v>3.85</v>
          </cell>
          <cell r="N64">
            <v>7.0000000000000007E-2</v>
          </cell>
          <cell r="O64">
            <v>7784.6199200000001</v>
          </cell>
          <cell r="P64">
            <v>8371.744920000001</v>
          </cell>
          <cell r="Q64">
            <v>58086.43</v>
          </cell>
          <cell r="R64">
            <v>53938.27</v>
          </cell>
          <cell r="S64">
            <v>75450.03</v>
          </cell>
          <cell r="T64">
            <v>73218.45</v>
          </cell>
          <cell r="U64">
            <v>70958.009999999995</v>
          </cell>
          <cell r="V64">
            <v>78565.98</v>
          </cell>
          <cell r="W64">
            <v>85045.36</v>
          </cell>
          <cell r="X64">
            <v>85842.880000000005</v>
          </cell>
          <cell r="Y64">
            <v>74902.52</v>
          </cell>
          <cell r="AC64">
            <v>656007.92999999993</v>
          </cell>
          <cell r="AD64">
            <v>72889.76999999999</v>
          </cell>
          <cell r="AE64">
            <v>1325.2685454545453</v>
          </cell>
          <cell r="AF64">
            <v>0.21334590751372187</v>
          </cell>
          <cell r="AG64">
            <v>0.33550000000000002</v>
          </cell>
          <cell r="AH64">
            <v>0.18963362569921685</v>
          </cell>
          <cell r="AI64">
            <v>0.48838970855669939</v>
          </cell>
          <cell r="AJ64">
            <v>0.29245573056406043</v>
          </cell>
          <cell r="AK64">
            <v>0.21776877701676922</v>
          </cell>
          <cell r="AL64">
            <v>0.21245356017899825</v>
          </cell>
          <cell r="AM64">
            <v>0.20847441643738351</v>
          </cell>
          <cell r="AN64">
            <v>0.18406321076851648</v>
          </cell>
          <cell r="AO64">
            <v>0.17471432688999841</v>
          </cell>
          <cell r="AP64">
            <v>0.17603747636882802</v>
          </cell>
        </row>
        <row r="65">
          <cell r="A65" t="str">
            <v>P 12</v>
          </cell>
          <cell r="B65" t="str">
            <v>Karel Neumann</v>
          </cell>
          <cell r="C65" t="str">
            <v>Optika Neumann</v>
          </cell>
          <cell r="D65" t="str">
            <v>a</v>
          </cell>
          <cell r="E65" t="str">
            <v>HM</v>
          </cell>
          <cell r="F65" t="str">
            <v>Services</v>
          </cell>
          <cell r="G65">
            <v>55</v>
          </cell>
          <cell r="H65">
            <v>28</v>
          </cell>
          <cell r="I65">
            <v>1.0184</v>
          </cell>
          <cell r="J65">
            <v>459366.78788000002</v>
          </cell>
          <cell r="K65">
            <v>47834.248</v>
          </cell>
          <cell r="L65">
            <v>3.5</v>
          </cell>
          <cell r="M65">
            <v>3.85</v>
          </cell>
          <cell r="N65">
            <v>7.0000000000000007E-2</v>
          </cell>
          <cell r="O65">
            <v>9219.6473600000008</v>
          </cell>
          <cell r="P65">
            <v>9806.7723600000008</v>
          </cell>
          <cell r="Q65">
            <v>73351</v>
          </cell>
          <cell r="R65">
            <v>84353.5</v>
          </cell>
          <cell r="S65">
            <v>131132.5</v>
          </cell>
          <cell r="T65">
            <v>185681</v>
          </cell>
          <cell r="U65">
            <v>136876</v>
          </cell>
          <cell r="V65">
            <v>94393</v>
          </cell>
          <cell r="W65">
            <v>92384.5</v>
          </cell>
          <cell r="X65">
            <v>76111</v>
          </cell>
          <cell r="Y65">
            <v>39087</v>
          </cell>
          <cell r="AC65">
            <v>913369.5</v>
          </cell>
          <cell r="AD65">
            <v>101485.5</v>
          </cell>
          <cell r="AE65">
            <v>1845.1909090909091</v>
          </cell>
          <cell r="AG65">
            <v>0</v>
          </cell>
          <cell r="AP65">
            <v>0.64580636126107549</v>
          </cell>
        </row>
        <row r="66">
          <cell r="A66" t="str">
            <v>P 06a</v>
          </cell>
          <cell r="B66" t="str">
            <v>Květiny Novák Praha s.r.o.</v>
          </cell>
          <cell r="C66" t="str">
            <v>KVĚTINY</v>
          </cell>
          <cell r="D66" t="str">
            <v>b</v>
          </cell>
          <cell r="E66" t="str">
            <v>HM</v>
          </cell>
          <cell r="F66" t="str">
            <v>Others, books, toys</v>
          </cell>
          <cell r="G66">
            <v>54.5</v>
          </cell>
          <cell r="H66">
            <v>29</v>
          </cell>
          <cell r="I66">
            <v>1.0184</v>
          </cell>
          <cell r="J66">
            <v>469681.39719599998</v>
          </cell>
          <cell r="K66">
            <v>49092.226599999995</v>
          </cell>
          <cell r="L66">
            <v>3.5</v>
          </cell>
          <cell r="M66">
            <v>3.85</v>
          </cell>
          <cell r="N66">
            <v>7.0000000000000007E-2</v>
          </cell>
          <cell r="O66">
            <v>9254.3308619999989</v>
          </cell>
          <cell r="P66">
            <v>9836.1183620000011</v>
          </cell>
          <cell r="Q66">
            <v>182492.44</v>
          </cell>
          <cell r="R66">
            <v>221606.72</v>
          </cell>
          <cell r="S66">
            <v>236658.82</v>
          </cell>
          <cell r="T66">
            <v>226573.95</v>
          </cell>
          <cell r="U66">
            <v>283469.75</v>
          </cell>
          <cell r="V66">
            <v>206419.33</v>
          </cell>
          <cell r="W66">
            <v>235634.45</v>
          </cell>
          <cell r="X66">
            <v>264703.35999999999</v>
          </cell>
          <cell r="Y66">
            <v>235260.5</v>
          </cell>
          <cell r="AC66">
            <v>2092819.3199999998</v>
          </cell>
          <cell r="AD66">
            <v>232535.47999999998</v>
          </cell>
          <cell r="AE66">
            <v>4266.7060550458709</v>
          </cell>
          <cell r="AF66">
            <v>0.20980265206346307</v>
          </cell>
          <cell r="AG66">
            <v>0.22600000000000001</v>
          </cell>
          <cell r="AH66">
            <v>0.25531466951100085</v>
          </cell>
          <cell r="AI66">
            <v>0.27033567232030775</v>
          </cell>
          <cell r="AJ66">
            <v>0.22034777203788122</v>
          </cell>
          <cell r="AK66">
            <v>0.22152649619676795</v>
          </cell>
          <cell r="AL66">
            <v>0.22368718927396239</v>
          </cell>
          <cell r="AM66">
            <v>0.1787827161308469</v>
          </cell>
          <cell r="AN66">
            <v>0.18328405252817934</v>
          </cell>
          <cell r="AO66">
            <v>0.16927279156375014</v>
          </cell>
          <cell r="AP66">
            <v>0.18982137693642376</v>
          </cell>
        </row>
        <row r="67">
          <cell r="A67" t="str">
            <v>P 07</v>
          </cell>
          <cell r="B67" t="str">
            <v>GECO TABAK, a.s.</v>
          </cell>
          <cell r="C67" t="str">
            <v>GECO - TABÁK - TISK</v>
          </cell>
          <cell r="D67" t="str">
            <v>a</v>
          </cell>
          <cell r="E67" t="str">
            <v>HM</v>
          </cell>
          <cell r="F67" t="str">
            <v>Others, books, toys</v>
          </cell>
          <cell r="G67">
            <v>54.5</v>
          </cell>
          <cell r="H67">
            <v>29.5</v>
          </cell>
          <cell r="I67">
            <v>1.0184</v>
          </cell>
          <cell r="J67">
            <v>476926.732708</v>
          </cell>
          <cell r="K67">
            <v>49938.6443</v>
          </cell>
          <cell r="L67">
            <v>3.5</v>
          </cell>
          <cell r="M67">
            <v>3.85</v>
          </cell>
          <cell r="N67">
            <v>7.0000000000000007E-2</v>
          </cell>
          <cell r="O67">
            <v>9313.5801009999996</v>
          </cell>
          <cell r="P67">
            <v>9895.3676010000017</v>
          </cell>
          <cell r="Q67">
            <v>1109770.93</v>
          </cell>
          <cell r="R67">
            <v>1073199.1000000001</v>
          </cell>
          <cell r="S67">
            <v>1345758.37</v>
          </cell>
          <cell r="T67">
            <v>1351222.78</v>
          </cell>
          <cell r="U67">
            <v>1419146.43</v>
          </cell>
          <cell r="V67">
            <v>1441096.69</v>
          </cell>
          <cell r="W67">
            <v>1811989.16</v>
          </cell>
          <cell r="X67">
            <v>1651435.19</v>
          </cell>
          <cell r="Y67">
            <v>1504924.89</v>
          </cell>
          <cell r="AC67">
            <v>12708543.540000001</v>
          </cell>
          <cell r="AD67">
            <v>1412060.3933333335</v>
          </cell>
          <cell r="AE67">
            <v>25909.365015290525</v>
          </cell>
          <cell r="AF67">
            <v>0.43965488330417762</v>
          </cell>
          <cell r="AG67">
            <v>0.42409999999999998</v>
          </cell>
          <cell r="AH67">
            <v>0.43179773663585846</v>
          </cell>
          <cell r="AI67">
            <v>0.41641566138879932</v>
          </cell>
          <cell r="AJ67">
            <v>0.43481977021524693</v>
          </cell>
          <cell r="AK67">
            <v>0.52284353662837324</v>
          </cell>
          <cell r="AL67">
            <v>0.53118875057420023</v>
          </cell>
          <cell r="AM67">
            <v>0.47095090616099661</v>
          </cell>
          <cell r="AN67">
            <v>0.3974173669103776</v>
          </cell>
          <cell r="AO67">
            <v>0.3465030312191269</v>
          </cell>
        </row>
        <row r="68">
          <cell r="A68" t="str">
            <v>P 08</v>
          </cell>
          <cell r="B68" t="str">
            <v>1. PRIMOSSA corporation a.s.</v>
          </cell>
          <cell r="C68" t="str">
            <v>PRIMOSSA</v>
          </cell>
          <cell r="D68" t="str">
            <v>a</v>
          </cell>
          <cell r="E68" t="str">
            <v>HM</v>
          </cell>
          <cell r="F68" t="str">
            <v>Gift, jewel</v>
          </cell>
          <cell r="G68">
            <v>53</v>
          </cell>
          <cell r="H68">
            <v>30</v>
          </cell>
          <cell r="I68">
            <v>1.0184</v>
          </cell>
          <cell r="J68">
            <v>470846.23147999996</v>
          </cell>
          <cell r="K68">
            <v>49387.307999999997</v>
          </cell>
          <cell r="L68">
            <v>3.5</v>
          </cell>
          <cell r="M68">
            <v>3.85</v>
          </cell>
          <cell r="N68">
            <v>7.0000000000000007E-2</v>
          </cell>
          <cell r="O68">
            <v>9114.8615600000012</v>
          </cell>
          <cell r="P68">
            <v>9680.6365600000008</v>
          </cell>
          <cell r="Q68">
            <v>271503.28000000003</v>
          </cell>
          <cell r="R68">
            <v>227205.36</v>
          </cell>
          <cell r="S68">
            <v>249774.97</v>
          </cell>
          <cell r="T68">
            <v>247557.79</v>
          </cell>
          <cell r="U68">
            <v>287620.5</v>
          </cell>
          <cell r="V68">
            <v>347001.3</v>
          </cell>
          <cell r="W68">
            <v>402753.6</v>
          </cell>
          <cell r="X68">
            <v>321385.5</v>
          </cell>
          <cell r="Y68">
            <v>286198.11</v>
          </cell>
          <cell r="AC68">
            <v>2641000.4099999997</v>
          </cell>
          <cell r="AD68">
            <v>293444.49</v>
          </cell>
          <cell r="AE68">
            <v>5536.6884905660372</v>
          </cell>
          <cell r="AF68">
            <v>0.38023173432438534</v>
          </cell>
          <cell r="AG68">
            <v>0.20100000000000001</v>
          </cell>
          <cell r="AH68">
            <v>0.43891992487159232</v>
          </cell>
          <cell r="AI68">
            <v>0.42368412144312984</v>
          </cell>
          <cell r="AJ68">
            <v>0.33594720612388279</v>
          </cell>
          <cell r="AK68">
            <v>0.43320848401437323</v>
          </cell>
          <cell r="AL68">
            <v>0.42158118658759836</v>
          </cell>
          <cell r="AM68">
            <v>0.40883514816031813</v>
          </cell>
          <cell r="AN68">
            <v>0.31834579883631231</v>
          </cell>
          <cell r="AO68">
            <v>0.31731054768415384</v>
          </cell>
          <cell r="AP68">
            <v>0.31972813924632099</v>
          </cell>
        </row>
        <row r="69">
          <cell r="A69" t="str">
            <v>P 85</v>
          </cell>
          <cell r="B69" t="str">
            <v>Robert Klášterka</v>
          </cell>
          <cell r="C69" t="str">
            <v>Steak House Buffalo</v>
          </cell>
          <cell r="D69" t="str">
            <v>a</v>
          </cell>
          <cell r="E69" t="str">
            <v>F</v>
          </cell>
          <cell r="F69" t="str">
            <v>Food</v>
          </cell>
          <cell r="G69">
            <v>53</v>
          </cell>
          <cell r="H69">
            <v>25</v>
          </cell>
          <cell r="I69">
            <v>1.0184</v>
          </cell>
          <cell r="J69">
            <v>400387.00539999997</v>
          </cell>
          <cell r="K69">
            <v>41156.089999999997</v>
          </cell>
          <cell r="L69">
            <v>3.5</v>
          </cell>
          <cell r="M69">
            <v>3.85</v>
          </cell>
          <cell r="N69">
            <v>7.0000000000000007E-2</v>
          </cell>
          <cell r="O69">
            <v>8538.6762999999992</v>
          </cell>
          <cell r="P69">
            <v>9104.4513000000006</v>
          </cell>
          <cell r="Q69">
            <v>228000</v>
          </cell>
          <cell r="R69">
            <v>191000</v>
          </cell>
          <cell r="S69">
            <v>248000</v>
          </cell>
          <cell r="T69">
            <v>212000</v>
          </cell>
          <cell r="U69">
            <v>253000</v>
          </cell>
          <cell r="V69">
            <v>224000</v>
          </cell>
          <cell r="W69">
            <v>248000</v>
          </cell>
          <cell r="X69">
            <v>195000</v>
          </cell>
          <cell r="Y69">
            <v>165000</v>
          </cell>
          <cell r="AC69">
            <v>1964000</v>
          </cell>
          <cell r="AD69">
            <v>218222.22222222222</v>
          </cell>
          <cell r="AE69">
            <v>4117.4004192872117</v>
          </cell>
          <cell r="AF69">
            <v>0.25214156096855006</v>
          </cell>
          <cell r="AG69">
            <v>0.246</v>
          </cell>
          <cell r="AH69">
            <v>0.19307905355539226</v>
          </cell>
          <cell r="AI69">
            <v>0.30581070675136174</v>
          </cell>
          <cell r="AJ69">
            <v>0.22504091747200397</v>
          </cell>
          <cell r="AK69">
            <v>0.21867103196845203</v>
          </cell>
          <cell r="AL69">
            <v>0.24574162534259347</v>
          </cell>
          <cell r="AM69">
            <v>0.27995402534518632</v>
          </cell>
          <cell r="AN69">
            <v>0.31912509770360858</v>
          </cell>
          <cell r="AO69">
            <v>0.28538934051199905</v>
          </cell>
          <cell r="AP69">
            <v>0.22963981520467835</v>
          </cell>
        </row>
        <row r="70">
          <cell r="A70" t="str">
            <v>P 34a</v>
          </cell>
          <cell r="B70" t="str">
            <v>Ing. Michal Martinek - kkM</v>
          </cell>
          <cell r="C70" t="str">
            <v>KKM</v>
          </cell>
          <cell r="D70" t="str">
            <v>a</v>
          </cell>
          <cell r="E70" t="str">
            <v>M</v>
          </cell>
          <cell r="F70" t="str">
            <v>Shoes, leather, bags</v>
          </cell>
          <cell r="G70">
            <v>52</v>
          </cell>
          <cell r="H70">
            <v>30</v>
          </cell>
          <cell r="I70">
            <v>1.0184</v>
          </cell>
          <cell r="J70">
            <v>461962.34032000008</v>
          </cell>
          <cell r="K70">
            <v>48455.472000000002</v>
          </cell>
          <cell r="L70">
            <v>3.5</v>
          </cell>
          <cell r="M70">
            <v>3.85</v>
          </cell>
          <cell r="N70">
            <v>7.0000000000000007E-2</v>
          </cell>
          <cell r="O70">
            <v>8942.8830400000006</v>
          </cell>
          <cell r="P70">
            <v>9497.983040000001</v>
          </cell>
          <cell r="Q70">
            <v>115658.3</v>
          </cell>
          <cell r="R70">
            <v>100666.8</v>
          </cell>
          <cell r="S70">
            <v>246302.4</v>
          </cell>
          <cell r="T70">
            <v>248864.4</v>
          </cell>
          <cell r="U70">
            <v>168014.25</v>
          </cell>
          <cell r="V70">
            <v>103121.1</v>
          </cell>
          <cell r="W70">
            <v>68072.399999999994</v>
          </cell>
          <cell r="X70">
            <v>113229.9</v>
          </cell>
          <cell r="Y70">
            <v>203172.3</v>
          </cell>
          <cell r="AC70">
            <v>1367101.8499999999</v>
          </cell>
          <cell r="AD70">
            <v>151900.20555555553</v>
          </cell>
          <cell r="AE70">
            <v>2921.1577991452987</v>
          </cell>
          <cell r="AF70">
            <v>0.26407422156488297</v>
          </cell>
          <cell r="AG70">
            <v>0.2666</v>
          </cell>
          <cell r="AH70">
            <v>0.26847733311987765</v>
          </cell>
          <cell r="AI70">
            <v>0.37925114125490689</v>
          </cell>
          <cell r="AJ70">
            <v>0.3422201846524256</v>
          </cell>
          <cell r="AK70">
            <v>0.30663413431997893</v>
          </cell>
          <cell r="AL70">
            <v>0.1988452086708718</v>
          </cell>
          <cell r="AM70">
            <v>0.26462654971541727</v>
          </cell>
          <cell r="AN70">
            <v>0.25017069357576033</v>
          </cell>
          <cell r="AO70">
            <v>0.2038605750279642</v>
          </cell>
          <cell r="AP70">
            <v>0.25735382847065236</v>
          </cell>
        </row>
        <row r="71">
          <cell r="A71" t="str">
            <v>P 46</v>
          </cell>
          <cell r="B71" t="str">
            <v>Bronislav Kujel</v>
          </cell>
          <cell r="C71" t="str">
            <v>KASIMA</v>
          </cell>
          <cell r="D71" t="str">
            <v>a</v>
          </cell>
          <cell r="E71" t="str">
            <v>M</v>
          </cell>
          <cell r="F71" t="str">
            <v>Others, books, toys</v>
          </cell>
          <cell r="G71">
            <v>51.5</v>
          </cell>
          <cell r="H71">
            <v>31</v>
          </cell>
          <cell r="I71">
            <v>1.0184</v>
          </cell>
          <cell r="J71">
            <v>471213.41414799995</v>
          </cell>
          <cell r="K71">
            <v>49589.205799999996</v>
          </cell>
          <cell r="L71">
            <v>3.5</v>
          </cell>
          <cell r="M71">
            <v>3.85</v>
          </cell>
          <cell r="N71">
            <v>7.0000000000000007E-2</v>
          </cell>
          <cell r="O71">
            <v>8968.8694059999998</v>
          </cell>
          <cell r="P71">
            <v>9518.6319060000005</v>
          </cell>
          <cell r="Q71">
            <v>88288</v>
          </cell>
          <cell r="R71">
            <v>69884</v>
          </cell>
          <cell r="S71">
            <v>97600</v>
          </cell>
          <cell r="T71">
            <v>94908</v>
          </cell>
          <cell r="U71">
            <v>83645</v>
          </cell>
          <cell r="V71">
            <v>81399</v>
          </cell>
          <cell r="W71">
            <v>88450</v>
          </cell>
          <cell r="X71">
            <v>67415</v>
          </cell>
          <cell r="Y71">
            <v>75047</v>
          </cell>
          <cell r="AC71">
            <v>746636</v>
          </cell>
          <cell r="AD71">
            <v>82959.555555555562</v>
          </cell>
          <cell r="AE71">
            <v>1610.8651564185545</v>
          </cell>
          <cell r="AF71">
            <v>0.21074734900105555</v>
          </cell>
          <cell r="AG71">
            <v>0.17299999999999999</v>
          </cell>
          <cell r="AH71">
            <v>0.31786708330537666</v>
          </cell>
          <cell r="AI71">
            <v>0.41367081863822691</v>
          </cell>
          <cell r="AJ71">
            <v>0.18144767210953588</v>
          </cell>
          <cell r="AK71">
            <v>0.15443816300687918</v>
          </cell>
          <cell r="AL71">
            <v>0.16379668187040242</v>
          </cell>
          <cell r="AM71">
            <v>0.20890249509465625</v>
          </cell>
          <cell r="AN71">
            <v>0.2223585386147881</v>
          </cell>
          <cell r="AO71">
            <v>0.20162150493213854</v>
          </cell>
          <cell r="AP71">
            <v>0.18673250583716475</v>
          </cell>
        </row>
        <row r="72">
          <cell r="A72" t="str">
            <v>P 14</v>
          </cell>
          <cell r="B72" t="str">
            <v>COMFOR STORES a.s.</v>
          </cell>
          <cell r="C72" t="str">
            <v>COMFOR</v>
          </cell>
          <cell r="D72" t="str">
            <v>a</v>
          </cell>
          <cell r="E72" t="str">
            <v>M</v>
          </cell>
          <cell r="F72" t="str">
            <v>Phone, photo, acc</v>
          </cell>
          <cell r="G72">
            <v>48.5</v>
          </cell>
          <cell r="H72">
            <v>27.5</v>
          </cell>
          <cell r="I72">
            <v>1.0202</v>
          </cell>
          <cell r="J72">
            <v>399257.08958999999</v>
          </cell>
          <cell r="K72">
            <v>41501.098375000001</v>
          </cell>
          <cell r="L72">
            <v>3.5</v>
          </cell>
          <cell r="M72">
            <v>3.85</v>
          </cell>
          <cell r="N72">
            <v>7.0000000000000007E-2</v>
          </cell>
          <cell r="O72">
            <v>8082.4518862500008</v>
          </cell>
          <cell r="P72">
            <v>8600.1893862500001</v>
          </cell>
          <cell r="Q72">
            <v>533342.68999999994</v>
          </cell>
          <cell r="R72">
            <v>519726.6</v>
          </cell>
          <cell r="S72">
            <v>458301.34</v>
          </cell>
          <cell r="T72">
            <v>478393.4</v>
          </cell>
          <cell r="U72">
            <v>330771.09999999998</v>
          </cell>
          <cell r="V72">
            <v>368589.8</v>
          </cell>
          <cell r="W72">
            <v>549453.30000000005</v>
          </cell>
          <cell r="X72">
            <v>392485.56</v>
          </cell>
          <cell r="Y72">
            <v>549466.30000000005</v>
          </cell>
          <cell r="AC72">
            <v>4180530.0900000008</v>
          </cell>
          <cell r="AD72">
            <v>464503.34333333344</v>
          </cell>
          <cell r="AE72">
            <v>9577.3885223367724</v>
          </cell>
          <cell r="AF72">
            <v>0.11776643984990004</v>
          </cell>
          <cell r="AG72">
            <v>0.1183</v>
          </cell>
          <cell r="AH72">
            <v>0.14766978710025883</v>
          </cell>
          <cell r="AI72">
            <v>0.15480601865057106</v>
          </cell>
          <cell r="AJ72">
            <v>0.12329044538810088</v>
          </cell>
          <cell r="AK72">
            <v>0.12472925768714298</v>
          </cell>
          <cell r="AL72">
            <v>0.11570066312571339</v>
          </cell>
          <cell r="AM72">
            <v>9.8563091631497249E-2</v>
          </cell>
          <cell r="AN72">
            <v>0.10377205010565738</v>
          </cell>
          <cell r="AO72">
            <v>9.9313449595764491E-2</v>
          </cell>
          <cell r="AP72">
            <v>0.11644670521551706</v>
          </cell>
        </row>
        <row r="73">
          <cell r="A73" t="str">
            <v>P 76</v>
          </cell>
          <cell r="B73" t="str">
            <v>KLENOTY AURUM, s.r.o.</v>
          </cell>
          <cell r="C73" t="str">
            <v>Klenoty Aurum</v>
          </cell>
          <cell r="D73" t="str">
            <v>a</v>
          </cell>
          <cell r="E73" t="str">
            <v>M</v>
          </cell>
          <cell r="F73" t="str">
            <v>Gift, jewel</v>
          </cell>
          <cell r="G73">
            <v>47.5</v>
          </cell>
          <cell r="H73">
            <v>30</v>
          </cell>
          <cell r="I73">
            <v>1.0184</v>
          </cell>
          <cell r="J73">
            <v>421984.83010000002</v>
          </cell>
          <cell r="K73">
            <v>44262.21</v>
          </cell>
          <cell r="L73">
            <v>3.5</v>
          </cell>
          <cell r="M73">
            <v>3.85</v>
          </cell>
          <cell r="N73">
            <v>7.0000000000000007E-2</v>
          </cell>
          <cell r="O73">
            <v>8168.9796999999999</v>
          </cell>
          <cell r="P73">
            <v>8676.0421999999999</v>
          </cell>
          <cell r="Q73">
            <v>340284</v>
          </cell>
          <cell r="R73">
            <v>292052</v>
          </cell>
          <cell r="S73">
            <v>152372</v>
          </cell>
          <cell r="T73">
            <v>164943</v>
          </cell>
          <cell r="U73">
            <v>190068</v>
          </cell>
          <cell r="V73">
            <v>277481</v>
          </cell>
          <cell r="W73">
            <v>463100</v>
          </cell>
          <cell r="X73">
            <v>386449</v>
          </cell>
          <cell r="Y73">
            <v>302890</v>
          </cell>
          <cell r="AC73">
            <v>2569639</v>
          </cell>
          <cell r="AD73">
            <v>285515.44444444444</v>
          </cell>
          <cell r="AE73">
            <v>6010.8514619883035</v>
          </cell>
          <cell r="AF73">
            <v>0.17142648009282549</v>
          </cell>
          <cell r="AG73">
            <v>0.1191</v>
          </cell>
          <cell r="AH73">
            <v>0.2359080503725664</v>
          </cell>
          <cell r="AI73">
            <v>0.17925612797054422</v>
          </cell>
          <cell r="AJ73">
            <v>0.1857096869626306</v>
          </cell>
          <cell r="AK73">
            <v>0.16513436085649286</v>
          </cell>
          <cell r="AL73">
            <v>0.13830191034532041</v>
          </cell>
          <cell r="AM73">
            <v>0.1677842323929227</v>
          </cell>
          <cell r="AN73">
            <v>0.15777844808269956</v>
          </cell>
          <cell r="AO73">
            <v>0.16675062392529641</v>
          </cell>
          <cell r="AP73">
            <v>0.15145737568372983</v>
          </cell>
        </row>
        <row r="74">
          <cell r="A74" t="str">
            <v>P 36</v>
          </cell>
          <cell r="B74" t="str">
            <v>KOUZLO DOMOVA, s.r.o.</v>
          </cell>
          <cell r="C74" t="str">
            <v>Kouzlo domova</v>
          </cell>
          <cell r="D74" t="str">
            <v>a</v>
          </cell>
          <cell r="E74" t="str">
            <v>M</v>
          </cell>
          <cell r="F74" t="str">
            <v>Gift, jewel</v>
          </cell>
          <cell r="G74">
            <v>45</v>
          </cell>
          <cell r="H74">
            <v>32</v>
          </cell>
          <cell r="I74">
            <v>1.0184</v>
          </cell>
          <cell r="J74">
            <v>423704.65067999996</v>
          </cell>
          <cell r="K74">
            <v>44728.127999999997</v>
          </cell>
          <cell r="L74">
            <v>3.5</v>
          </cell>
          <cell r="M74">
            <v>3.85</v>
          </cell>
          <cell r="N74">
            <v>7.0000000000000007E-2</v>
          </cell>
          <cell r="O74">
            <v>7934.7189600000002</v>
          </cell>
          <cell r="P74">
            <v>8415.0939600000002</v>
          </cell>
          <cell r="Q74">
            <v>183981</v>
          </cell>
          <cell r="R74">
            <v>179372</v>
          </cell>
          <cell r="S74">
            <v>94240</v>
          </cell>
          <cell r="T74">
            <v>84852</v>
          </cell>
          <cell r="U74">
            <v>85324</v>
          </cell>
          <cell r="V74">
            <v>95092</v>
          </cell>
          <cell r="W74">
            <v>137720</v>
          </cell>
          <cell r="X74">
            <v>123129</v>
          </cell>
          <cell r="Y74">
            <v>114075</v>
          </cell>
          <cell r="AC74">
            <v>1097785</v>
          </cell>
          <cell r="AD74">
            <v>121976.11111111111</v>
          </cell>
          <cell r="AE74">
            <v>2710.5802469135801</v>
          </cell>
          <cell r="AF74">
            <v>0.31182298143326004</v>
          </cell>
          <cell r="AG74">
            <v>0.27560000000000001</v>
          </cell>
          <cell r="AH74">
            <v>0.20454037138753914</v>
          </cell>
          <cell r="AI74">
            <v>0.28183776345639844</v>
          </cell>
          <cell r="AJ74">
            <v>0.41102333037700173</v>
          </cell>
          <cell r="AK74">
            <v>0.38115276670240095</v>
          </cell>
          <cell r="AL74">
            <v>0.39169896456660452</v>
          </cell>
          <cell r="AM74">
            <v>0.43946016085940431</v>
          </cell>
          <cell r="AN74">
            <v>0.25384781114169375</v>
          </cell>
          <cell r="AO74">
            <v>0.29330640929826068</v>
          </cell>
          <cell r="AP74">
            <v>0.32397795425719339</v>
          </cell>
        </row>
        <row r="75">
          <cell r="A75" t="str">
            <v>P 31</v>
          </cell>
          <cell r="B75" t="str">
            <v>WS International a.s.</v>
          </cell>
          <cell r="C75" t="str">
            <v>WS International</v>
          </cell>
          <cell r="D75" t="str">
            <v>a</v>
          </cell>
          <cell r="E75" t="str">
            <v>M</v>
          </cell>
          <cell r="F75" t="str">
            <v>Others, books, toys</v>
          </cell>
          <cell r="G75">
            <v>39</v>
          </cell>
          <cell r="H75">
            <v>32</v>
          </cell>
          <cell r="I75">
            <v>1.0184</v>
          </cell>
          <cell r="J75">
            <v>367210.69725600001</v>
          </cell>
          <cell r="K75">
            <v>38764.3776</v>
          </cell>
          <cell r="L75">
            <v>3.5</v>
          </cell>
          <cell r="M75">
            <v>3.85</v>
          </cell>
          <cell r="N75">
            <v>7.0000000000000007E-2</v>
          </cell>
          <cell r="O75">
            <v>6876.7564320000001</v>
          </cell>
          <cell r="P75">
            <v>7293.0814319999999</v>
          </cell>
          <cell r="Q75">
            <v>165034.5</v>
          </cell>
          <cell r="R75">
            <v>166602.5</v>
          </cell>
          <cell r="S75">
            <v>167846.2</v>
          </cell>
          <cell r="T75">
            <v>136437.79999999999</v>
          </cell>
          <cell r="U75">
            <v>97318.5</v>
          </cell>
          <cell r="V75">
            <v>121497.5</v>
          </cell>
          <cell r="W75">
            <v>155290</v>
          </cell>
          <cell r="X75">
            <v>189698</v>
          </cell>
          <cell r="Y75">
            <v>155417.5</v>
          </cell>
          <cell r="AC75">
            <v>1355142.5</v>
          </cell>
          <cell r="AD75">
            <v>150571.38888888888</v>
          </cell>
          <cell r="AE75">
            <v>3860.804843304843</v>
          </cell>
          <cell r="AF75">
            <v>0.3111986278444403</v>
          </cell>
          <cell r="AG75">
            <v>0.29949999999999999</v>
          </cell>
          <cell r="AH75">
            <v>0.48823117910139896</v>
          </cell>
          <cell r="AI75">
            <v>0.4892073986692429</v>
          </cell>
          <cell r="AJ75">
            <v>0.2712258339152806</v>
          </cell>
          <cell r="AK75">
            <v>0.25649611029738945</v>
          </cell>
          <cell r="AL75">
            <v>0.32539434517593857</v>
          </cell>
          <cell r="AM75">
            <v>0.27871529459356831</v>
          </cell>
          <cell r="AN75">
            <v>0.23650578590441468</v>
          </cell>
          <cell r="AO75">
            <v>0.32188970889949614</v>
          </cell>
          <cell r="AP75">
            <v>0.36284686228553881</v>
          </cell>
        </row>
        <row r="76">
          <cell r="A76" t="str">
            <v>P 77</v>
          </cell>
          <cell r="B76" t="str">
            <v>ASSEMBLAGE Praha, s.r.o.</v>
          </cell>
          <cell r="C76" t="str">
            <v>GANT</v>
          </cell>
          <cell r="D76" t="str">
            <v>a</v>
          </cell>
          <cell r="E76" t="str">
            <v>M</v>
          </cell>
          <cell r="F76" t="str">
            <v>Fashion</v>
          </cell>
          <cell r="G76">
            <v>37.5</v>
          </cell>
          <cell r="H76">
            <v>32</v>
          </cell>
          <cell r="I76">
            <v>1.0184</v>
          </cell>
          <cell r="J76">
            <v>353087.20889999997</v>
          </cell>
          <cell r="K76">
            <v>37273.440000000002</v>
          </cell>
          <cell r="L76">
            <v>3.5</v>
          </cell>
          <cell r="M76">
            <v>3.85</v>
          </cell>
          <cell r="N76">
            <v>7.0000000000000007E-2</v>
          </cell>
          <cell r="O76">
            <v>6612.2658000000001</v>
          </cell>
          <cell r="P76">
            <v>7012.5783000000001</v>
          </cell>
          <cell r="Q76">
            <v>191244.54</v>
          </cell>
          <cell r="R76">
            <v>146843.70000000001</v>
          </cell>
          <cell r="S76">
            <v>76639.5</v>
          </cell>
          <cell r="T76">
            <v>139310.084</v>
          </cell>
          <cell r="U76">
            <v>219960.5042</v>
          </cell>
          <cell r="V76">
            <v>191829.41</v>
          </cell>
          <cell r="W76">
            <v>186611.76</v>
          </cell>
          <cell r="X76">
            <v>220964.7058</v>
          </cell>
          <cell r="Y76">
            <v>229321</v>
          </cell>
          <cell r="AC76">
            <v>1602725.2039999999</v>
          </cell>
          <cell r="AD76">
            <v>178080.57822222222</v>
          </cell>
          <cell r="AE76">
            <v>4748.8154192592592</v>
          </cell>
          <cell r="AF76">
            <v>0.20523617856697388</v>
          </cell>
          <cell r="AG76">
            <v>0.24729999999999999</v>
          </cell>
          <cell r="AH76">
            <v>0.24104364153142488</v>
          </cell>
          <cell r="AI76">
            <v>0.28713569770118486</v>
          </cell>
          <cell r="AJ76">
            <v>0.29034373550968345</v>
          </cell>
          <cell r="AK76">
            <v>0.21079406215279831</v>
          </cell>
          <cell r="AL76">
            <v>0.21822236529749978</v>
          </cell>
          <cell r="AM76">
            <v>0.2113136323195044</v>
          </cell>
          <cell r="AN76">
            <v>0.18851625428316765</v>
          </cell>
          <cell r="AO76">
            <v>0.11766537687505413</v>
          </cell>
          <cell r="AP76">
            <v>0.21550224550998817</v>
          </cell>
        </row>
        <row r="77">
          <cell r="A77" t="str">
            <v>P 34</v>
          </cell>
          <cell r="B77" t="str">
            <v>Proxima spol. s r.o.</v>
          </cell>
          <cell r="C77" t="str">
            <v>Intimissimo</v>
          </cell>
          <cell r="D77" t="str">
            <v>a</v>
          </cell>
          <cell r="E77" t="str">
            <v>M</v>
          </cell>
          <cell r="F77" t="str">
            <v>Underwear</v>
          </cell>
          <cell r="G77">
            <v>36</v>
          </cell>
          <cell r="H77">
            <v>33</v>
          </cell>
          <cell r="I77">
            <v>1.0184</v>
          </cell>
          <cell r="J77">
            <v>348535.5399359999</v>
          </cell>
          <cell r="K77">
            <v>36900.705599999994</v>
          </cell>
          <cell r="L77">
            <v>3.5</v>
          </cell>
          <cell r="M77">
            <v>3.85</v>
          </cell>
          <cell r="N77">
            <v>7.0000000000000007E-2</v>
          </cell>
          <cell r="O77">
            <v>6426.0493919999999</v>
          </cell>
          <cell r="P77">
            <v>6810.3493920000001</v>
          </cell>
          <cell r="Q77">
            <v>114396</v>
          </cell>
          <cell r="R77">
            <v>121762</v>
          </cell>
          <cell r="S77">
            <v>145346</v>
          </cell>
          <cell r="T77">
            <v>166700</v>
          </cell>
          <cell r="U77">
            <v>214145</v>
          </cell>
          <cell r="V77">
            <v>213977</v>
          </cell>
          <cell r="W77">
            <v>186681</v>
          </cell>
          <cell r="X77">
            <v>138898</v>
          </cell>
          <cell r="Y77">
            <v>157959</v>
          </cell>
          <cell r="AC77">
            <v>1459864</v>
          </cell>
          <cell r="AD77">
            <v>162207.11111111112</v>
          </cell>
          <cell r="AE77">
            <v>4505.7530864197533</v>
          </cell>
          <cell r="AF77">
            <v>0.2336581085764485</v>
          </cell>
          <cell r="AG77">
            <v>0.15129999999999999</v>
          </cell>
          <cell r="AH77">
            <v>0.22598202111945156</v>
          </cell>
          <cell r="AI77">
            <v>0.30751279311104995</v>
          </cell>
          <cell r="AJ77">
            <v>0.20942393551628938</v>
          </cell>
          <cell r="AK77">
            <v>0.20565125115306199</v>
          </cell>
          <cell r="AL77">
            <v>0.22212473372238412</v>
          </cell>
          <cell r="AM77">
            <v>0.27571484669751811</v>
          </cell>
          <cell r="AN77">
            <v>0.26370669526875956</v>
          </cell>
          <cell r="AO77">
            <v>0.20026478751933124</v>
          </cell>
          <cell r="AP77">
            <v>0.2027307748191455</v>
          </cell>
        </row>
        <row r="78">
          <cell r="A78" t="str">
            <v>P 04a</v>
          </cell>
          <cell r="B78" t="str">
            <v>DRAPS s.r.o.</v>
          </cell>
          <cell r="C78" t="str">
            <v>Draps</v>
          </cell>
          <cell r="D78" t="str">
            <v>a</v>
          </cell>
          <cell r="E78" t="str">
            <v>HM</v>
          </cell>
          <cell r="F78" t="str">
            <v>Sport, equip</v>
          </cell>
          <cell r="G78">
            <v>34</v>
          </cell>
          <cell r="H78">
            <v>29</v>
          </cell>
          <cell r="I78">
            <v>1</v>
          </cell>
          <cell r="J78">
            <v>129513.94064516129</v>
          </cell>
          <cell r="K78">
            <v>30073</v>
          </cell>
          <cell r="L78">
            <v>0</v>
          </cell>
          <cell r="M78">
            <v>3.85</v>
          </cell>
          <cell r="N78">
            <v>7.0000000000000007E-2</v>
          </cell>
          <cell r="O78">
            <v>0</v>
          </cell>
          <cell r="P78">
            <v>6097.56</v>
          </cell>
          <cell r="Q78">
            <v>0</v>
          </cell>
          <cell r="R78">
            <v>0</v>
          </cell>
          <cell r="S78">
            <v>0</v>
          </cell>
          <cell r="T78">
            <v>0</v>
          </cell>
          <cell r="U78">
            <v>61992</v>
          </cell>
          <cell r="V78">
            <v>131310</v>
          </cell>
          <cell r="W78">
            <v>103455</v>
          </cell>
          <cell r="X78">
            <v>120292</v>
          </cell>
          <cell r="Y78">
            <v>104116</v>
          </cell>
          <cell r="AC78">
            <v>521165</v>
          </cell>
          <cell r="AD78">
            <v>57907.222222222219</v>
          </cell>
          <cell r="AE78">
            <v>3346.3369925434959</v>
          </cell>
          <cell r="AF78">
            <v>0.13834624711947724</v>
          </cell>
          <cell r="AG78">
            <v>0.1178</v>
          </cell>
          <cell r="AH78">
            <v>0.18049508507186338</v>
          </cell>
          <cell r="AI78">
            <v>0.17407152818277694</v>
          </cell>
          <cell r="AJ78">
            <v>0.13975769676359964</v>
          </cell>
          <cell r="AK78">
            <v>9.4685686111274148E-2</v>
          </cell>
          <cell r="AL78">
            <v>0.13783019496717164</v>
          </cell>
          <cell r="AM78">
            <v>0.16402414837958579</v>
          </cell>
          <cell r="AN78">
            <v>0.12984855067165851</v>
          </cell>
          <cell r="AO78">
            <v>0.1300341291500712</v>
          </cell>
          <cell r="AP78">
            <v>0.13310782570032828</v>
          </cell>
        </row>
        <row r="79">
          <cell r="A79" t="str">
            <v>P 35</v>
          </cell>
          <cell r="B79" t="str">
            <v>Ing. Václav Hanf - HALBOS</v>
          </cell>
          <cell r="C79" t="str">
            <v>INDECO</v>
          </cell>
          <cell r="D79" t="str">
            <v>a</v>
          </cell>
          <cell r="E79" t="str">
            <v>M</v>
          </cell>
          <cell r="F79" t="str">
            <v>Others, books, toys</v>
          </cell>
          <cell r="G79">
            <v>33</v>
          </cell>
          <cell r="H79">
            <v>31</v>
          </cell>
          <cell r="I79">
            <v>1.0184</v>
          </cell>
          <cell r="J79">
            <v>301942.57605600002</v>
          </cell>
          <cell r="K79">
            <v>31775.607600000003</v>
          </cell>
          <cell r="L79">
            <v>3.5</v>
          </cell>
          <cell r="M79">
            <v>3.85</v>
          </cell>
          <cell r="N79">
            <v>7.0000000000000007E-2</v>
          </cell>
          <cell r="O79">
            <v>5747.0425320000004</v>
          </cell>
          <cell r="P79">
            <v>6099.3175320000009</v>
          </cell>
          <cell r="Q79">
            <v>44455</v>
          </cell>
          <cell r="R79">
            <v>210835</v>
          </cell>
          <cell r="S79">
            <v>175000</v>
          </cell>
          <cell r="T79">
            <v>170000</v>
          </cell>
          <cell r="U79">
            <v>81000</v>
          </cell>
          <cell r="V79">
            <v>103000</v>
          </cell>
          <cell r="W79">
            <v>173497</v>
          </cell>
          <cell r="X79">
            <v>62800</v>
          </cell>
          <cell r="Y79">
            <v>39000</v>
          </cell>
          <cell r="AC79">
            <v>1059587</v>
          </cell>
          <cell r="AD79">
            <v>117731.88888888889</v>
          </cell>
          <cell r="AE79">
            <v>3567.6329966329968</v>
          </cell>
          <cell r="AF79">
            <v>0.3141236734249222</v>
          </cell>
          <cell r="AG79">
            <v>0.28660000000000002</v>
          </cell>
          <cell r="AH79">
            <v>0.31497178364603451</v>
          </cell>
          <cell r="AI79">
            <v>0.23806870258062865</v>
          </cell>
          <cell r="AJ79">
            <v>0.37356806461662956</v>
          </cell>
          <cell r="AK79">
            <v>0.45859959695352687</v>
          </cell>
          <cell r="AL79">
            <v>0.36230979624165671</v>
          </cell>
          <cell r="AM79">
            <v>0.31878550168139519</v>
          </cell>
          <cell r="AN79">
            <v>0.28633885161134032</v>
          </cell>
          <cell r="AO79">
            <v>0.34921192668538009</v>
          </cell>
          <cell r="AP79">
            <v>0.48499574307876242</v>
          </cell>
        </row>
        <row r="80">
          <cell r="A80" t="str">
            <v>P 48</v>
          </cell>
          <cell r="B80" t="str">
            <v>L'OCCITANE Central Europe s.r.o.</v>
          </cell>
          <cell r="C80" t="str">
            <v>L'occitane</v>
          </cell>
          <cell r="D80" t="str">
            <v>a</v>
          </cell>
          <cell r="E80" t="str">
            <v>M</v>
          </cell>
          <cell r="F80" t="str">
            <v>Others, books, toys</v>
          </cell>
          <cell r="G80">
            <v>32</v>
          </cell>
          <cell r="H80">
            <v>35</v>
          </cell>
          <cell r="I80">
            <v>1.0184</v>
          </cell>
          <cell r="J80">
            <v>326825.93664000003</v>
          </cell>
          <cell r="K80">
            <v>34788.544000000002</v>
          </cell>
          <cell r="L80">
            <v>3.5</v>
          </cell>
          <cell r="M80">
            <v>3.85</v>
          </cell>
          <cell r="N80">
            <v>7.0000000000000007E-2</v>
          </cell>
          <cell r="O80">
            <v>5851.1980800000001</v>
          </cell>
          <cell r="P80">
            <v>6192.7980800000005</v>
          </cell>
          <cell r="Q80">
            <v>133566</v>
          </cell>
          <cell r="R80">
            <v>80729</v>
          </cell>
          <cell r="S80">
            <v>111835</v>
          </cell>
          <cell r="T80">
            <v>86209.8</v>
          </cell>
          <cell r="U80">
            <v>115116</v>
          </cell>
          <cell r="V80">
            <v>123936</v>
          </cell>
          <cell r="W80">
            <v>136252</v>
          </cell>
          <cell r="X80">
            <v>143944.5</v>
          </cell>
          <cell r="Y80">
            <v>158150</v>
          </cell>
          <cell r="AC80">
            <v>1089738.3</v>
          </cell>
          <cell r="AD80">
            <v>121082.03333333334</v>
          </cell>
          <cell r="AE80">
            <v>3783.8135416666669</v>
          </cell>
        </row>
        <row r="81">
          <cell r="A81" t="str">
            <v>P 49a</v>
          </cell>
          <cell r="B81" t="str">
            <v>Comtessa, spol. s r.o.</v>
          </cell>
          <cell r="C81" t="str">
            <v>Comtessa</v>
          </cell>
          <cell r="D81" t="str">
            <v>a</v>
          </cell>
          <cell r="E81" t="str">
            <v>M</v>
          </cell>
          <cell r="F81" t="str">
            <v>Fashion</v>
          </cell>
          <cell r="G81">
            <v>31.5</v>
          </cell>
          <cell r="H81">
            <v>35</v>
          </cell>
          <cell r="I81">
            <v>1.0184</v>
          </cell>
          <cell r="J81">
            <v>321719.28137999994</v>
          </cell>
          <cell r="K81">
            <v>34244.972999999998</v>
          </cell>
          <cell r="L81">
            <v>3.5</v>
          </cell>
          <cell r="M81">
            <v>3.85</v>
          </cell>
          <cell r="N81">
            <v>7.0000000000000007E-2</v>
          </cell>
          <cell r="O81">
            <v>5759.7731100000001</v>
          </cell>
          <cell r="P81">
            <v>6096.0356100000008</v>
          </cell>
          <cell r="Q81">
            <v>266876</v>
          </cell>
          <cell r="R81">
            <v>207745</v>
          </cell>
          <cell r="S81">
            <v>271526</v>
          </cell>
          <cell r="T81">
            <v>219334</v>
          </cell>
          <cell r="U81">
            <v>329896</v>
          </cell>
          <cell r="V81">
            <v>259262</v>
          </cell>
          <cell r="W81">
            <v>282803</v>
          </cell>
          <cell r="X81">
            <v>251407</v>
          </cell>
          <cell r="Y81">
            <v>263135</v>
          </cell>
          <cell r="AC81">
            <v>2351984</v>
          </cell>
          <cell r="AD81">
            <v>261331.55555555556</v>
          </cell>
          <cell r="AE81">
            <v>8296.2398589065251</v>
          </cell>
          <cell r="AF81">
            <v>0.24976801343111071</v>
          </cell>
          <cell r="AG81">
            <v>0.1794</v>
          </cell>
          <cell r="AH81">
            <v>0.2090389281349978</v>
          </cell>
          <cell r="AI81">
            <v>0.24159061569680459</v>
          </cell>
          <cell r="AJ81">
            <v>0.23993342086194155</v>
          </cell>
          <cell r="AK81">
            <v>0.32701398256681552</v>
          </cell>
          <cell r="AL81">
            <v>0.22204907487978051</v>
          </cell>
          <cell r="AM81">
            <v>0.26199460362425619</v>
          </cell>
          <cell r="AN81">
            <v>0.31858925652366904</v>
          </cell>
          <cell r="AO81">
            <v>0.22513680132331756</v>
          </cell>
          <cell r="AP81">
            <v>0.21890910584424045</v>
          </cell>
        </row>
        <row r="82">
          <cell r="A82" t="str">
            <v>P 10a</v>
          </cell>
          <cell r="B82" t="str">
            <v>Minit, s.r.o.</v>
          </cell>
          <cell r="C82" t="str">
            <v>Mister Minit</v>
          </cell>
          <cell r="D82" t="str">
            <v>b</v>
          </cell>
          <cell r="E82" t="str">
            <v>HM</v>
          </cell>
          <cell r="F82" t="str">
            <v>Services</v>
          </cell>
          <cell r="G82">
            <v>31</v>
          </cell>
          <cell r="H82">
            <v>28</v>
          </cell>
          <cell r="I82">
            <v>1.0202</v>
          </cell>
          <cell r="J82">
            <v>259323.737288</v>
          </cell>
          <cell r="K82">
            <v>27008.774799999999</v>
          </cell>
          <cell r="L82">
            <v>3.5</v>
          </cell>
          <cell r="M82">
            <v>3.85</v>
          </cell>
          <cell r="N82">
            <v>7.0000000000000007E-2</v>
          </cell>
          <cell r="O82">
            <v>5199.8642360000003</v>
          </cell>
          <cell r="P82">
            <v>5530.7892360000005</v>
          </cell>
          <cell r="Q82">
            <v>47867.97</v>
          </cell>
          <cell r="R82">
            <v>43901.52</v>
          </cell>
          <cell r="S82">
            <v>51160.5</v>
          </cell>
          <cell r="T82">
            <v>50428.05</v>
          </cell>
          <cell r="U82">
            <v>44462.67</v>
          </cell>
          <cell r="V82">
            <v>52263.86</v>
          </cell>
          <cell r="W82">
            <v>50613.43</v>
          </cell>
          <cell r="X82">
            <v>55186.97</v>
          </cell>
          <cell r="Y82">
            <v>48443.48</v>
          </cell>
          <cell r="AC82">
            <v>444328.44999999995</v>
          </cell>
          <cell r="AD82">
            <v>49369.827777777769</v>
          </cell>
          <cell r="AE82">
            <v>1592.5750896057345</v>
          </cell>
          <cell r="AF82">
            <v>0.18616301588751116</v>
          </cell>
          <cell r="AG82">
            <v>0.19120000000000001</v>
          </cell>
          <cell r="AH82">
            <v>0.15408067878595527</v>
          </cell>
          <cell r="AI82">
            <v>0.17952689829208499</v>
          </cell>
          <cell r="AJ82">
            <v>0.34409989827527371</v>
          </cell>
          <cell r="AK82">
            <v>0.32094876533105376</v>
          </cell>
          <cell r="AL82">
            <v>0.27852269819222597</v>
          </cell>
          <cell r="AM82">
            <v>0.19078153891617805</v>
          </cell>
          <cell r="AN82">
            <v>0.11431278816670266</v>
          </cell>
          <cell r="AO82">
            <v>0.13698638681947684</v>
          </cell>
          <cell r="AP82">
            <v>0.17477715408234012</v>
          </cell>
        </row>
        <row r="83">
          <cell r="A83" t="str">
            <v>P 12c3</v>
          </cell>
          <cell r="B83" t="str">
            <v>Václav Koubík</v>
          </cell>
          <cell r="C83" t="str">
            <v>Respekt</v>
          </cell>
          <cell r="D83" t="str">
            <v>b</v>
          </cell>
          <cell r="E83" t="str">
            <v>HM</v>
          </cell>
          <cell r="F83" t="str">
            <v>Fashion</v>
          </cell>
          <cell r="G83">
            <v>30</v>
          </cell>
          <cell r="H83">
            <v>25</v>
          </cell>
          <cell r="I83">
            <v>1.0061</v>
          </cell>
          <cell r="J83">
            <v>224225.69100000002</v>
          </cell>
          <cell r="K83">
            <v>23014.537500000002</v>
          </cell>
          <cell r="L83">
            <v>3.5</v>
          </cell>
          <cell r="M83">
            <v>3.85</v>
          </cell>
          <cell r="N83">
            <v>7.0000000000000007E-2</v>
          </cell>
          <cell r="O83">
            <v>4813.5176250000004</v>
          </cell>
          <cell r="P83">
            <v>5133.7676250000004</v>
          </cell>
          <cell r="Q83">
            <v>47785</v>
          </cell>
          <cell r="R83">
            <v>34580</v>
          </cell>
          <cell r="S83">
            <v>41471</v>
          </cell>
          <cell r="T83">
            <v>47383</v>
          </cell>
          <cell r="U83">
            <v>29525</v>
          </cell>
          <cell r="V83">
            <v>24551</v>
          </cell>
          <cell r="W83">
            <v>25847</v>
          </cell>
          <cell r="X83">
            <v>43538</v>
          </cell>
          <cell r="Y83">
            <v>38113</v>
          </cell>
          <cell r="AC83">
            <v>332793</v>
          </cell>
          <cell r="AD83">
            <v>36977</v>
          </cell>
          <cell r="AE83">
            <v>1232.5666666666666</v>
          </cell>
          <cell r="AF83">
            <v>0.25708906953367677</v>
          </cell>
          <cell r="AG83">
            <v>0.23480000000000001</v>
          </cell>
          <cell r="AH83">
            <v>0.22947429401121724</v>
          </cell>
          <cell r="AI83">
            <v>0.29885998377867073</v>
          </cell>
          <cell r="AJ83">
            <v>0.57262515804513336</v>
          </cell>
          <cell r="AK83">
            <v>0.31789528100492709</v>
          </cell>
          <cell r="AL83">
            <v>0.2013362283427608</v>
          </cell>
          <cell r="AM83">
            <v>0.23086146331785098</v>
          </cell>
          <cell r="AN83">
            <v>0.23731633151094012</v>
          </cell>
          <cell r="AO83">
            <v>0.20042123080092367</v>
          </cell>
          <cell r="AP83">
            <v>0.19311802364371339</v>
          </cell>
        </row>
        <row r="84">
          <cell r="A84" t="str">
            <v>P 41</v>
          </cell>
          <cell r="B84" t="str">
            <v>MAHAKAM, s.r.o.</v>
          </cell>
          <cell r="C84" t="str">
            <v>BATAVIA</v>
          </cell>
          <cell r="D84" t="str">
            <v>b</v>
          </cell>
          <cell r="E84" t="str">
            <v>M</v>
          </cell>
          <cell r="F84" t="str">
            <v>Gift, jewel</v>
          </cell>
          <cell r="G84">
            <v>28</v>
          </cell>
          <cell r="H84">
            <v>32</v>
          </cell>
          <cell r="I84">
            <v>1.0184</v>
          </cell>
          <cell r="J84">
            <v>263638.44931200001</v>
          </cell>
          <cell r="K84">
            <v>27830.835200000001</v>
          </cell>
          <cell r="L84">
            <v>3.5</v>
          </cell>
          <cell r="M84">
            <v>3.85</v>
          </cell>
          <cell r="N84">
            <v>7.0000000000000007E-2</v>
          </cell>
          <cell r="O84">
            <v>4937.1584640000001</v>
          </cell>
          <cell r="P84">
            <v>5236.0584640000006</v>
          </cell>
          <cell r="Q84">
            <v>50829</v>
          </cell>
          <cell r="R84">
            <v>40486.5</v>
          </cell>
          <cell r="S84">
            <v>36026.199999999997</v>
          </cell>
          <cell r="T84">
            <v>40668.800000000003</v>
          </cell>
          <cell r="U84">
            <v>40623.5</v>
          </cell>
          <cell r="V84">
            <v>57197.5</v>
          </cell>
          <cell r="W84">
            <v>98752</v>
          </cell>
          <cell r="X84">
            <v>109495</v>
          </cell>
          <cell r="Y84">
            <v>89715.5</v>
          </cell>
          <cell r="AC84">
            <v>563794</v>
          </cell>
          <cell r="AD84">
            <v>62643.777777777781</v>
          </cell>
          <cell r="AE84">
            <v>2237.2777777777778</v>
          </cell>
          <cell r="AF84">
            <v>0.1476777838377796</v>
          </cell>
          <cell r="AG84">
            <v>0.12620000000000001</v>
          </cell>
          <cell r="AH84">
            <v>0.12583199355834396</v>
          </cell>
          <cell r="AI84">
            <v>0.14867418328931331</v>
          </cell>
          <cell r="AJ84">
            <v>0.12339092990727997</v>
          </cell>
          <cell r="AK84">
            <v>0.11652397996082038</v>
          </cell>
          <cell r="AL84">
            <v>0.14020048872386889</v>
          </cell>
          <cell r="AM84">
            <v>0.22040077094960936</v>
          </cell>
          <cell r="AN84">
            <v>0.17703667048039662</v>
          </cell>
          <cell r="AO84">
            <v>0.18109803520373643</v>
          </cell>
          <cell r="AP84">
            <v>0.14103122656361206</v>
          </cell>
        </row>
        <row r="85">
          <cell r="A85" t="str">
            <v>P 50</v>
          </cell>
          <cell r="B85" t="str">
            <v>AMJ shop spol. s r.o.</v>
          </cell>
          <cell r="C85" t="str">
            <v>KOŠILE …</v>
          </cell>
          <cell r="D85" t="str">
            <v>a</v>
          </cell>
          <cell r="E85" t="str">
            <v>M</v>
          </cell>
          <cell r="F85" t="str">
            <v>Man Fashion</v>
          </cell>
          <cell r="G85">
            <v>27.5</v>
          </cell>
          <cell r="H85">
            <v>33.5</v>
          </cell>
          <cell r="I85">
            <v>1.0184</v>
          </cell>
          <cell r="J85">
            <v>269898.32958000002</v>
          </cell>
          <cell r="K85">
            <v>28615.130499999999</v>
          </cell>
          <cell r="L85">
            <v>3.5</v>
          </cell>
          <cell r="M85">
            <v>3.85</v>
          </cell>
          <cell r="N85">
            <v>7.0000000000000007E-2</v>
          </cell>
          <cell r="O85">
            <v>4938.6841350000004</v>
          </cell>
          <cell r="P85">
            <v>5232.2466350000004</v>
          </cell>
          <cell r="Q85">
            <v>94995.6</v>
          </cell>
          <cell r="R85">
            <v>77630.3</v>
          </cell>
          <cell r="S85">
            <v>113781.6</v>
          </cell>
          <cell r="T85">
            <v>127515</v>
          </cell>
          <cell r="U85">
            <v>120361</v>
          </cell>
          <cell r="V85">
            <v>138016</v>
          </cell>
          <cell r="W85">
            <v>101378</v>
          </cell>
          <cell r="X85">
            <v>111332</v>
          </cell>
          <cell r="Y85">
            <v>161092</v>
          </cell>
          <cell r="AC85">
            <v>1046101.5</v>
          </cell>
          <cell r="AD85">
            <v>116233.5</v>
          </cell>
          <cell r="AE85">
            <v>4226.6727272727276</v>
          </cell>
          <cell r="AF85">
            <v>0.29675369549378849</v>
          </cell>
          <cell r="AG85">
            <v>0.24629999999999999</v>
          </cell>
          <cell r="AH85">
            <v>0.28222188017252198</v>
          </cell>
          <cell r="AI85">
            <v>0.32947333320604349</v>
          </cell>
          <cell r="AJ85">
            <v>0.2521251807005146</v>
          </cell>
          <cell r="AK85">
            <v>0.57016728381283033</v>
          </cell>
        </row>
        <row r="86">
          <cell r="A86" t="str">
            <v>P 33</v>
          </cell>
          <cell r="B86" t="str">
            <v>BIŽUTERIE - EVE CZ s.r.o.</v>
          </cell>
          <cell r="C86" t="str">
            <v>BIŽUTERIE EVE</v>
          </cell>
          <cell r="D86" t="str">
            <v>a</v>
          </cell>
          <cell r="E86" t="str">
            <v>M</v>
          </cell>
          <cell r="F86" t="str">
            <v>Gift, jewel</v>
          </cell>
          <cell r="G86">
            <v>26</v>
          </cell>
          <cell r="H86">
            <v>34</v>
          </cell>
          <cell r="I86">
            <v>1.0184</v>
          </cell>
          <cell r="J86">
            <v>258633.092848</v>
          </cell>
          <cell r="K86">
            <v>27458.1008</v>
          </cell>
          <cell r="L86">
            <v>3.5</v>
          </cell>
          <cell r="M86">
            <v>3.85</v>
          </cell>
          <cell r="N86">
            <v>7.0000000000000007E-2</v>
          </cell>
          <cell r="O86">
            <v>4697.5670559999999</v>
          </cell>
          <cell r="P86">
            <v>4975.117056</v>
          </cell>
          <cell r="Q86">
            <v>71475</v>
          </cell>
          <cell r="R86">
            <v>63501</v>
          </cell>
          <cell r="S86">
            <v>60046</v>
          </cell>
          <cell r="T86">
            <v>53089</v>
          </cell>
          <cell r="U86">
            <v>52114</v>
          </cell>
          <cell r="V86">
            <v>51122</v>
          </cell>
          <cell r="W86">
            <v>56780</v>
          </cell>
          <cell r="X86">
            <v>59326</v>
          </cell>
          <cell r="Y86">
            <v>46465</v>
          </cell>
          <cell r="AC86">
            <v>513918</v>
          </cell>
          <cell r="AD86">
            <v>57102</v>
          </cell>
          <cell r="AE86">
            <v>2196.2307692307691</v>
          </cell>
          <cell r="AF86">
            <v>0.41052827296181882</v>
          </cell>
          <cell r="AG86">
            <v>0.35639999999999999</v>
          </cell>
          <cell r="AH86">
            <v>0.35361635291815474</v>
          </cell>
          <cell r="AI86">
            <v>0.41107677339507354</v>
          </cell>
          <cell r="AJ86">
            <v>0.29767597370245824</v>
          </cell>
          <cell r="AK86">
            <v>0.41659355895088762</v>
          </cell>
          <cell r="AL86">
            <v>0.41007459919828088</v>
          </cell>
          <cell r="AM86">
            <v>0.48891625271466754</v>
          </cell>
          <cell r="AN86">
            <v>0.41878077354330706</v>
          </cell>
          <cell r="AO86">
            <v>0.62001881606077691</v>
          </cell>
          <cell r="AP86">
            <v>0.84185913855676475</v>
          </cell>
        </row>
        <row r="87">
          <cell r="A87" t="str">
            <v>P 33a</v>
          </cell>
          <cell r="B87" t="str">
            <v>Profitness Česká republika a.s.</v>
          </cell>
          <cell r="C87" t="str">
            <v>VITALAND</v>
          </cell>
          <cell r="D87" t="str">
            <v>a</v>
          </cell>
          <cell r="E87" t="str">
            <v>M</v>
          </cell>
          <cell r="F87" t="str">
            <v>Others, books, toys</v>
          </cell>
          <cell r="G87">
            <v>26</v>
          </cell>
          <cell r="H87">
            <v>35</v>
          </cell>
          <cell r="I87">
            <v>1.0184</v>
          </cell>
          <cell r="J87">
            <v>265546.07351999998</v>
          </cell>
          <cell r="K87">
            <v>28265.691999999999</v>
          </cell>
          <cell r="L87">
            <v>3.5</v>
          </cell>
          <cell r="M87">
            <v>3.85</v>
          </cell>
          <cell r="N87">
            <v>7.0000000000000007E-2</v>
          </cell>
          <cell r="O87">
            <v>4754.0984399999998</v>
          </cell>
          <cell r="P87">
            <v>5031.6484400000008</v>
          </cell>
          <cell r="Q87">
            <v>200433.12</v>
          </cell>
          <cell r="R87">
            <v>176562.82</v>
          </cell>
          <cell r="S87">
            <v>190355.44</v>
          </cell>
          <cell r="T87">
            <v>161720.81</v>
          </cell>
          <cell r="U87">
            <v>177474.61</v>
          </cell>
          <cell r="V87">
            <v>153630.35999999999</v>
          </cell>
          <cell r="W87">
            <v>163089.41</v>
          </cell>
          <cell r="X87">
            <v>166570.26999999999</v>
          </cell>
          <cell r="Y87">
            <v>133711.57</v>
          </cell>
          <cell r="AC87">
            <v>1523548.41</v>
          </cell>
          <cell r="AD87">
            <v>169283.15666666665</v>
          </cell>
          <cell r="AE87">
            <v>6510.8906410256404</v>
          </cell>
          <cell r="AF87">
            <v>0.59194344056598602</v>
          </cell>
          <cell r="AG87">
            <v>0.56669999999999998</v>
          </cell>
          <cell r="AH87">
            <v>0.67389131479365072</v>
          </cell>
          <cell r="AI87">
            <v>0.72161732858923511</v>
          </cell>
          <cell r="AJ87">
            <v>0.61827892473786406</v>
          </cell>
          <cell r="AK87">
            <v>0.59168834172477058</v>
          </cell>
          <cell r="AL87">
            <v>0.58436236763873095</v>
          </cell>
          <cell r="AM87">
            <v>0.60707119155104572</v>
          </cell>
          <cell r="AN87">
            <v>0.54644379790722308</v>
          </cell>
          <cell r="AO87">
            <v>0.46689805656866934</v>
          </cell>
          <cell r="AP87">
            <v>0.61920905999203113</v>
          </cell>
        </row>
        <row r="88">
          <cell r="A88" t="str">
            <v>P 40a</v>
          </cell>
          <cell r="B88" t="str">
            <v>FUROR - TRADE s.r.o.</v>
          </cell>
          <cell r="C88" t="str">
            <v>Mirra Lux</v>
          </cell>
          <cell r="D88" t="str">
            <v>b</v>
          </cell>
          <cell r="E88" t="str">
            <v>M</v>
          </cell>
          <cell r="F88" t="str">
            <v>Others, books, toys</v>
          </cell>
          <cell r="G88">
            <v>21</v>
          </cell>
          <cell r="H88">
            <v>35</v>
          </cell>
          <cell r="I88">
            <v>1.0184</v>
          </cell>
          <cell r="J88">
            <v>214479.52091999998</v>
          </cell>
          <cell r="K88">
            <v>22829.982</v>
          </cell>
          <cell r="L88">
            <v>3.5</v>
          </cell>
          <cell r="M88">
            <v>3.85</v>
          </cell>
          <cell r="N88">
            <v>7.0000000000000007E-2</v>
          </cell>
          <cell r="O88">
            <v>3839.8487400000004</v>
          </cell>
          <cell r="P88">
            <v>4064.0237400000005</v>
          </cell>
          <cell r="Q88">
            <v>19306</v>
          </cell>
          <cell r="R88">
            <v>19632</v>
          </cell>
          <cell r="S88">
            <v>17962</v>
          </cell>
          <cell r="T88">
            <v>13772</v>
          </cell>
          <cell r="U88">
            <v>16472</v>
          </cell>
          <cell r="V88">
            <v>21861</v>
          </cell>
          <cell r="W88">
            <v>14663</v>
          </cell>
          <cell r="X88">
            <v>27177</v>
          </cell>
          <cell r="Y88">
            <v>15065</v>
          </cell>
          <cell r="AC88">
            <v>165910</v>
          </cell>
          <cell r="AD88">
            <v>18434.444444444445</v>
          </cell>
          <cell r="AE88">
            <v>877.83068783068791</v>
          </cell>
          <cell r="AF88">
            <v>1.6036482268828849</v>
          </cell>
          <cell r="AG88">
            <v>1.7830999999999999</v>
          </cell>
          <cell r="AH88">
            <v>1.5607120253164557</v>
          </cell>
          <cell r="AI88">
            <v>1.6021579525587109</v>
          </cell>
          <cell r="AJ88">
            <v>1.4826388888888888</v>
          </cell>
          <cell r="AK88">
            <v>1.5064813447932728</v>
          </cell>
          <cell r="AL88">
            <v>1.5546601873272019</v>
          </cell>
          <cell r="AM88">
            <v>1.7933638700859151</v>
          </cell>
          <cell r="AN88">
            <v>1.7408571527856753</v>
          </cell>
          <cell r="AO88">
            <v>1.6359645711367874</v>
          </cell>
          <cell r="AP88">
            <v>1.7614459737636168</v>
          </cell>
        </row>
        <row r="89">
          <cell r="A89" t="str">
            <v>P 29</v>
          </cell>
          <cell r="B89" t="str">
            <v>AMMA PLUS, spol. s r.o.</v>
          </cell>
          <cell r="C89" t="str">
            <v>AKITA</v>
          </cell>
          <cell r="D89" t="str">
            <v>a</v>
          </cell>
          <cell r="E89" t="str">
            <v>M</v>
          </cell>
          <cell r="F89" t="str">
            <v>Sport, equip</v>
          </cell>
          <cell r="G89">
            <v>20</v>
          </cell>
          <cell r="H89">
            <v>35</v>
          </cell>
          <cell r="I89">
            <v>1.0184</v>
          </cell>
          <cell r="J89">
            <v>204266.21040000001</v>
          </cell>
          <cell r="K89">
            <v>21742.84</v>
          </cell>
          <cell r="L89">
            <v>3.5</v>
          </cell>
          <cell r="M89">
            <v>3.85</v>
          </cell>
          <cell r="N89">
            <v>7.0000000000000007E-2</v>
          </cell>
          <cell r="O89">
            <v>3656.9988000000003</v>
          </cell>
          <cell r="P89">
            <v>3870.4988000000003</v>
          </cell>
          <cell r="Q89">
            <v>22336</v>
          </cell>
          <cell r="R89">
            <v>28648</v>
          </cell>
          <cell r="S89">
            <v>38596</v>
          </cell>
          <cell r="T89">
            <v>50209.88</v>
          </cell>
          <cell r="U89">
            <v>61762</v>
          </cell>
          <cell r="V89">
            <v>56834</v>
          </cell>
          <cell r="W89">
            <v>58312</v>
          </cell>
          <cell r="X89">
            <v>34807</v>
          </cell>
          <cell r="Y89">
            <v>24789</v>
          </cell>
          <cell r="AC89">
            <v>376293.88</v>
          </cell>
          <cell r="AD89">
            <v>41810.431111111109</v>
          </cell>
          <cell r="AE89">
            <v>2090.5215555555556</v>
          </cell>
          <cell r="AF89">
            <v>0.22256087015008336</v>
          </cell>
          <cell r="AG89">
            <v>0.26390000000000002</v>
          </cell>
          <cell r="AH89">
            <v>0.21795950131578945</v>
          </cell>
          <cell r="AI89">
            <v>0.26018202251308897</v>
          </cell>
          <cell r="AJ89">
            <v>0.20038212217741933</v>
          </cell>
          <cell r="AK89">
            <v>0.237078025</v>
          </cell>
          <cell r="AL89">
            <v>0.19865826600790512</v>
          </cell>
          <cell r="AM89">
            <v>0.22437741651785714</v>
          </cell>
          <cell r="AN89">
            <v>0.20266347298387097</v>
          </cell>
          <cell r="AO89">
            <v>0.2577463656410256</v>
          </cell>
          <cell r="AP89">
            <v>0.30460934121212119</v>
          </cell>
        </row>
        <row r="90">
          <cell r="A90" t="str">
            <v>P 29a</v>
          </cell>
          <cell r="B90" t="str">
            <v>LE PATIO INTERNATIONAL s.r.o.</v>
          </cell>
          <cell r="C90" t="str">
            <v>Káva, čaj Ronnefeldt</v>
          </cell>
          <cell r="D90" t="str">
            <v>a</v>
          </cell>
          <cell r="E90" t="str">
            <v>M</v>
          </cell>
          <cell r="F90" t="str">
            <v>Others, books, toys</v>
          </cell>
          <cell r="G90">
            <v>20</v>
          </cell>
          <cell r="H90">
            <v>33</v>
          </cell>
          <cell r="I90">
            <v>1.0184</v>
          </cell>
          <cell r="J90">
            <v>193630.85551999998</v>
          </cell>
          <cell r="K90">
            <v>20500.392</v>
          </cell>
          <cell r="L90">
            <v>3.5</v>
          </cell>
          <cell r="M90">
            <v>3.85</v>
          </cell>
          <cell r="N90">
            <v>7.0000000000000007E-2</v>
          </cell>
          <cell r="O90">
            <v>3570.0274399999998</v>
          </cell>
          <cell r="P90">
            <v>3783.5274399999998</v>
          </cell>
          <cell r="Q90">
            <v>42021.81</v>
          </cell>
          <cell r="R90">
            <v>73233</v>
          </cell>
          <cell r="S90">
            <v>52081.08</v>
          </cell>
          <cell r="T90">
            <v>43481.98</v>
          </cell>
          <cell r="U90">
            <v>57357.89</v>
          </cell>
          <cell r="V90">
            <v>76382</v>
          </cell>
          <cell r="W90">
            <v>51632.5</v>
          </cell>
          <cell r="X90">
            <v>93889</v>
          </cell>
          <cell r="Y90">
            <v>39672.5</v>
          </cell>
          <cell r="AC90">
            <v>529751.76</v>
          </cell>
          <cell r="AD90">
            <v>58861.306666666671</v>
          </cell>
          <cell r="AE90">
            <v>2943.0653333333335</v>
          </cell>
          <cell r="AF90">
            <v>0.21230560576244881</v>
          </cell>
          <cell r="AG90">
            <v>0.1595</v>
          </cell>
          <cell r="AH90">
            <v>0.17107218461538459</v>
          </cell>
          <cell r="AI90">
            <v>0.22677533057910446</v>
          </cell>
          <cell r="AJ90">
            <v>0.16882163498666664</v>
          </cell>
          <cell r="AK90">
            <v>0.25232885927754506</v>
          </cell>
          <cell r="AL90">
            <v>0.23829381450227857</v>
          </cell>
          <cell r="AM90">
            <v>0.2392409288219787</v>
          </cell>
          <cell r="AN90">
            <v>0.20111416117612893</v>
          </cell>
          <cell r="AO90">
            <v>0.23724208562962965</v>
          </cell>
          <cell r="AP90">
            <v>0.38433217872000003</v>
          </cell>
        </row>
        <row r="91">
          <cell r="A91" t="str">
            <v>P 40</v>
          </cell>
          <cell r="B91" t="str">
            <v>Ing. Pavel Denk</v>
          </cell>
          <cell r="C91" t="str">
            <v>Tulipán - umělecká řemesla</v>
          </cell>
          <cell r="D91" t="str">
            <v>b</v>
          </cell>
          <cell r="E91" t="str">
            <v>M</v>
          </cell>
          <cell r="F91" t="str">
            <v>Gift, jewel</v>
          </cell>
          <cell r="G91">
            <v>18.5</v>
          </cell>
          <cell r="H91">
            <v>35</v>
          </cell>
          <cell r="I91">
            <v>1.0184</v>
          </cell>
          <cell r="J91">
            <v>188946.24462000001</v>
          </cell>
          <cell r="K91">
            <v>20112.127</v>
          </cell>
          <cell r="L91">
            <v>3.5</v>
          </cell>
          <cell r="M91">
            <v>3.85</v>
          </cell>
          <cell r="N91">
            <v>7.0000000000000007E-2</v>
          </cell>
          <cell r="O91">
            <v>3382.7238900000002</v>
          </cell>
          <cell r="P91">
            <v>3580.2113900000004</v>
          </cell>
          <cell r="Q91">
            <v>52611</v>
          </cell>
          <cell r="R91">
            <v>44133</v>
          </cell>
          <cell r="S91">
            <v>47108</v>
          </cell>
          <cell r="T91">
            <v>40028</v>
          </cell>
          <cell r="U91">
            <v>43490</v>
          </cell>
          <cell r="V91">
            <v>43434</v>
          </cell>
          <cell r="W91">
            <v>70064</v>
          </cell>
          <cell r="X91">
            <v>72955</v>
          </cell>
          <cell r="Y91">
            <v>49771</v>
          </cell>
          <cell r="AC91">
            <v>463594</v>
          </cell>
          <cell r="AD91">
            <v>51510.444444444445</v>
          </cell>
          <cell r="AE91">
            <v>2784.3483483483483</v>
          </cell>
          <cell r="AF91">
            <v>0.98399057770939091</v>
          </cell>
          <cell r="AG91">
            <v>0.31530000000000002</v>
          </cell>
          <cell r="AH91">
            <v>0.60502604743284694</v>
          </cell>
          <cell r="AI91">
            <v>0.69968048437499997</v>
          </cell>
          <cell r="AJ91">
            <v>0.59394274526771229</v>
          </cell>
          <cell r="AK91">
            <v>0.64836377583334925</v>
          </cell>
          <cell r="AL91">
            <v>1.8733896685107323</v>
          </cell>
          <cell r="AO91">
            <v>0.76511877014844432</v>
          </cell>
          <cell r="AP91">
            <v>0.37066898336753956</v>
          </cell>
        </row>
        <row r="92">
          <cell r="A92" t="str">
            <v>P 49</v>
          </cell>
          <cell r="B92" t="str">
            <v>ARTTREND s.r.o.</v>
          </cell>
          <cell r="C92" t="str">
            <v>Chocolate</v>
          </cell>
          <cell r="D92" t="str">
            <v>a</v>
          </cell>
          <cell r="E92" t="str">
            <v>M</v>
          </cell>
          <cell r="F92" t="str">
            <v>Others, books, toys</v>
          </cell>
          <cell r="G92">
            <v>17.5</v>
          </cell>
          <cell r="H92">
            <v>30.5</v>
          </cell>
          <cell r="I92">
            <v>1.0202</v>
          </cell>
          <cell r="J92">
            <v>158045.41179000001</v>
          </cell>
          <cell r="K92">
            <v>16608.218375</v>
          </cell>
          <cell r="L92">
            <v>3.5</v>
          </cell>
          <cell r="M92">
            <v>3.85</v>
          </cell>
          <cell r="N92">
            <v>7.0000000000000007E-2</v>
          </cell>
          <cell r="O92">
            <v>3030.7002862500003</v>
          </cell>
          <cell r="P92">
            <v>3217.5127862500003</v>
          </cell>
          <cell r="Q92">
            <v>139883.19</v>
          </cell>
          <cell r="R92">
            <v>73366.81</v>
          </cell>
          <cell r="S92">
            <v>158208.82999999999</v>
          </cell>
          <cell r="T92">
            <v>79181.100000000006</v>
          </cell>
          <cell r="U92">
            <v>110416.39</v>
          </cell>
          <cell r="V92">
            <v>79213.86</v>
          </cell>
          <cell r="W92">
            <v>91500.85</v>
          </cell>
          <cell r="X92">
            <v>139597.04999999999</v>
          </cell>
          <cell r="Y92">
            <v>132140.75</v>
          </cell>
          <cell r="AC92">
            <v>1003508.8299999998</v>
          </cell>
          <cell r="AD92">
            <v>111500.98111111109</v>
          </cell>
          <cell r="AE92">
            <v>6371.4846349206337</v>
          </cell>
          <cell r="AF92">
            <v>0.12917238949053061</v>
          </cell>
          <cell r="AG92">
            <v>0.10979999999999999</v>
          </cell>
          <cell r="AH92">
            <v>0.1416033822474845</v>
          </cell>
          <cell r="AI92">
            <v>0.15865745090315228</v>
          </cell>
          <cell r="AJ92">
            <v>0.14091868311484659</v>
          </cell>
          <cell r="AK92">
            <v>0.13887609263008763</v>
          </cell>
          <cell r="AL92">
            <v>0.13520519820926058</v>
          </cell>
          <cell r="AM92">
            <v>0.1261443328028464</v>
          </cell>
          <cell r="AN92">
            <v>0.10860209074428095</v>
          </cell>
          <cell r="AO92">
            <v>0.10307295779837947</v>
          </cell>
          <cell r="AP92">
            <v>0.13883406364011061</v>
          </cell>
        </row>
        <row r="93">
          <cell r="A93" t="str">
            <v>P 47</v>
          </cell>
          <cell r="B93" t="str">
            <v>David Bukovský</v>
          </cell>
          <cell r="C93" t="str">
            <v>BKS DECOR</v>
          </cell>
          <cell r="D93" t="str">
            <v>a</v>
          </cell>
          <cell r="E93" t="str">
            <v>M</v>
          </cell>
          <cell r="F93" t="str">
            <v>Gift, jewel</v>
          </cell>
          <cell r="G93">
            <v>16.5</v>
          </cell>
          <cell r="H93">
            <v>35</v>
          </cell>
          <cell r="I93">
            <v>1.0184</v>
          </cell>
          <cell r="J93">
            <v>168519.62358000001</v>
          </cell>
          <cell r="K93">
            <v>17937.843000000001</v>
          </cell>
          <cell r="L93">
            <v>3.5</v>
          </cell>
          <cell r="M93">
            <v>3.85</v>
          </cell>
          <cell r="N93">
            <v>7.0000000000000007E-2</v>
          </cell>
          <cell r="O93">
            <v>3017.0240100000001</v>
          </cell>
          <cell r="P93">
            <v>3193.1615099999999</v>
          </cell>
          <cell r="Q93">
            <v>37143</v>
          </cell>
          <cell r="R93">
            <v>36827</v>
          </cell>
          <cell r="S93">
            <v>41154</v>
          </cell>
          <cell r="T93">
            <v>34210</v>
          </cell>
          <cell r="U93">
            <v>36579</v>
          </cell>
          <cell r="V93">
            <v>38211</v>
          </cell>
          <cell r="W93">
            <v>46142</v>
          </cell>
          <cell r="X93">
            <v>63692</v>
          </cell>
          <cell r="Y93">
            <v>57416</v>
          </cell>
          <cell r="AC93">
            <v>391374</v>
          </cell>
          <cell r="AD93">
            <v>43486</v>
          </cell>
          <cell r="AE93">
            <v>2635.5151515151515</v>
          </cell>
        </row>
        <row r="94">
          <cell r="A94" t="str">
            <v>P 47a</v>
          </cell>
          <cell r="B94" t="str">
            <v xml:space="preserve">Petra Praumová </v>
          </cell>
          <cell r="C94" t="str">
            <v>FOX SILVER 925</v>
          </cell>
          <cell r="D94" t="str">
            <v>a</v>
          </cell>
          <cell r="E94" t="str">
            <v>M</v>
          </cell>
          <cell r="F94" t="str">
            <v>Gift, jewel</v>
          </cell>
          <cell r="G94">
            <v>14</v>
          </cell>
          <cell r="H94">
            <v>37</v>
          </cell>
          <cell r="I94">
            <v>1.0184</v>
          </cell>
          <cell r="J94">
            <v>150431.095696</v>
          </cell>
          <cell r="K94">
            <v>16089.7016</v>
          </cell>
          <cell r="L94">
            <v>3.5</v>
          </cell>
          <cell r="M94">
            <v>3.85</v>
          </cell>
          <cell r="N94">
            <v>7.0000000000000007E-2</v>
          </cell>
          <cell r="O94">
            <v>2620.7791120000002</v>
          </cell>
          <cell r="P94">
            <v>2770.229112</v>
          </cell>
          <cell r="Q94">
            <v>99701.7</v>
          </cell>
          <cell r="R94">
            <v>106802</v>
          </cell>
          <cell r="S94">
            <v>105193</v>
          </cell>
          <cell r="T94">
            <v>86353</v>
          </cell>
          <cell r="U94">
            <v>84080</v>
          </cell>
          <cell r="V94">
            <v>90015</v>
          </cell>
          <cell r="W94">
            <v>128198</v>
          </cell>
          <cell r="X94">
            <v>110163</v>
          </cell>
          <cell r="Y94">
            <v>87852</v>
          </cell>
          <cell r="AC94">
            <v>898357.7</v>
          </cell>
          <cell r="AD94">
            <v>99817.522222222222</v>
          </cell>
          <cell r="AE94">
            <v>7129.8230158730157</v>
          </cell>
          <cell r="AF94">
            <v>7.7473135516966773E-2</v>
          </cell>
          <cell r="AG94">
            <v>8.3500000000000005E-2</v>
          </cell>
          <cell r="AH94">
            <v>9.0060266401422562E-2</v>
          </cell>
          <cell r="AI94">
            <v>0.10056556152086016</v>
          </cell>
          <cell r="AJ94">
            <v>8.2768683151261138E-2</v>
          </cell>
          <cell r="AK94">
            <v>7.5627829369097468E-2</v>
          </cell>
          <cell r="AL94">
            <v>7.5954842992146387E-2</v>
          </cell>
          <cell r="AM94">
            <v>7.5159656528004007E-2</v>
          </cell>
          <cell r="AN94">
            <v>6.9073418851167842E-2</v>
          </cell>
          <cell r="AO94">
            <v>6.2650453962780517E-2</v>
          </cell>
          <cell r="AP94">
            <v>7.8991758306764651E-2</v>
          </cell>
        </row>
        <row r="95">
          <cell r="A95" t="str">
            <v>P 01a</v>
          </cell>
          <cell r="B95" t="str">
            <v>Ahold CR, a.s.</v>
          </cell>
          <cell r="C95" t="str">
            <v>petrol station</v>
          </cell>
          <cell r="D95" t="str">
            <v>a</v>
          </cell>
          <cell r="E95" t="str">
            <v>H</v>
          </cell>
          <cell r="F95" t="str">
            <v>Hyper</v>
          </cell>
          <cell r="G95">
            <v>0</v>
          </cell>
          <cell r="H95">
            <v>10891.666666666666</v>
          </cell>
          <cell r="I95">
            <v>1.0086999999999999</v>
          </cell>
          <cell r="J95">
            <v>2753887.4966666666</v>
          </cell>
          <cell r="K95">
            <v>335085.93708333332</v>
          </cell>
          <cell r="L95">
            <v>300</v>
          </cell>
          <cell r="M95">
            <v>300</v>
          </cell>
          <cell r="N95">
            <v>0</v>
          </cell>
          <cell r="O95">
            <v>9150</v>
          </cell>
          <cell r="P95">
            <v>9150</v>
          </cell>
          <cell r="Q95">
            <v>10052825.119999999</v>
          </cell>
          <cell r="R95">
            <v>6513348.5300000003</v>
          </cell>
          <cell r="S95">
            <v>7932606.5</v>
          </cell>
          <cell r="T95">
            <v>8724103.5999999996</v>
          </cell>
          <cell r="U95">
            <v>10280445.1</v>
          </cell>
          <cell r="V95">
            <v>11021725.970000001</v>
          </cell>
          <cell r="W95">
            <v>14296246.08</v>
          </cell>
          <cell r="X95">
            <v>13937797</v>
          </cell>
          <cell r="Y95">
            <v>19735526.66</v>
          </cell>
          <cell r="AC95">
            <v>102494624.56</v>
          </cell>
          <cell r="AD95">
            <v>11388291.617777778</v>
          </cell>
          <cell r="AE95">
            <v>11388291.617777778</v>
          </cell>
        </row>
        <row r="96">
          <cell r="B96" t="str">
            <v xml:space="preserve">Oskar Mobil a.s. </v>
          </cell>
          <cell r="C96" t="str">
            <v>rent of part of building roof</v>
          </cell>
          <cell r="D96" t="str">
            <v>a</v>
          </cell>
          <cell r="E96" t="str">
            <v>M</v>
          </cell>
          <cell r="G96">
            <v>0</v>
          </cell>
          <cell r="H96">
            <v>245.90163934426229</v>
          </cell>
          <cell r="I96">
            <v>1</v>
          </cell>
          <cell r="J96">
            <v>60000</v>
          </cell>
          <cell r="K96">
            <v>7500</v>
          </cell>
          <cell r="L96">
            <v>0</v>
          </cell>
          <cell r="M96">
            <v>0</v>
          </cell>
          <cell r="N96">
            <v>0</v>
          </cell>
          <cell r="O96">
            <v>0</v>
          </cell>
          <cell r="P96">
            <v>0</v>
          </cell>
          <cell r="AC96">
            <v>0</v>
          </cell>
          <cell r="AD96">
            <v>0</v>
          </cell>
        </row>
        <row r="97">
          <cell r="B97" t="str">
            <v>Euronet Services, spol. s r.o.</v>
          </cell>
          <cell r="C97" t="str">
            <v>cash machine</v>
          </cell>
          <cell r="D97" t="str">
            <v>a</v>
          </cell>
          <cell r="E97" t="str">
            <v>M</v>
          </cell>
          <cell r="G97">
            <v>0</v>
          </cell>
          <cell r="H97">
            <v>42.622950819672134</v>
          </cell>
          <cell r="I97">
            <v>1</v>
          </cell>
          <cell r="J97">
            <v>10400</v>
          </cell>
          <cell r="K97">
            <v>1300</v>
          </cell>
          <cell r="L97">
            <v>0</v>
          </cell>
          <cell r="M97">
            <v>0</v>
          </cell>
          <cell r="N97">
            <v>0</v>
          </cell>
          <cell r="O97">
            <v>0</v>
          </cell>
          <cell r="P97">
            <v>0</v>
          </cell>
          <cell r="AC97">
            <v>0</v>
          </cell>
          <cell r="AD97">
            <v>0</v>
          </cell>
        </row>
      </sheetData>
      <sheetData sheetId="6" refreshError="1"/>
      <sheetData sheetId="7" refreshError="1"/>
      <sheetData sheetId="8" refreshError="1"/>
      <sheetData sheetId="9">
        <row r="1">
          <cell r="A1" t="str">
            <v>No.</v>
          </cell>
          <cell r="B1" t="str">
            <v>Tenant</v>
          </cell>
          <cell r="C1" t="str">
            <v>Trade name</v>
          </cell>
          <cell r="D1" t="str">
            <v>Cat</v>
          </cell>
          <cell r="G1" t="str">
            <v>Premises                         sqm</v>
          </cell>
          <cell r="H1" t="str">
            <v>rent / sqm (EUR)</v>
          </cell>
          <cell r="I1" t="str">
            <v xml:space="preserve">HICP index                                                       for 2005 </v>
          </cell>
          <cell r="J1" t="str">
            <v>Total                                                   payments                              2005                       (CZK)</v>
          </cell>
          <cell r="K1" t="str">
            <v>Rent / month (CZK)</v>
          </cell>
          <cell r="L1" t="str">
            <v xml:space="preserve">Common Center Manag. Fee / sqm / month (EUR) 1Q2005    </v>
          </cell>
          <cell r="M1" t="str">
            <v>Common Center Manag. Fee / sqm / month (EUR) 2-4Q2005</v>
          </cell>
          <cell r="N1" t="str">
            <v>Marketing fee / sqm /  month                ( % )</v>
          </cell>
          <cell r="O1" t="str">
            <v xml:space="preserve">Centre management fee &amp; Marketing fee / month (CZK) 1Q2005    </v>
          </cell>
          <cell r="P1" t="str">
            <v>Centre management fee &amp; Marketing fee / month (CZK) 2-4Q2005</v>
          </cell>
          <cell r="Q1" t="str">
            <v>January</v>
          </cell>
          <cell r="R1" t="str">
            <v>February</v>
          </cell>
          <cell r="S1" t="str">
            <v>March</v>
          </cell>
          <cell r="T1" t="str">
            <v>April</v>
          </cell>
          <cell r="U1" t="str">
            <v xml:space="preserve">May </v>
          </cell>
          <cell r="V1" t="str">
            <v>June</v>
          </cell>
          <cell r="W1" t="str">
            <v>July</v>
          </cell>
          <cell r="X1" t="str">
            <v>August</v>
          </cell>
          <cell r="Y1" t="str">
            <v>September</v>
          </cell>
          <cell r="Z1" t="str">
            <v>October</v>
          </cell>
          <cell r="AA1" t="str">
            <v>November</v>
          </cell>
          <cell r="AB1" t="str">
            <v>December</v>
          </cell>
          <cell r="AC1" t="str">
            <v>Gross Sales                                  Total</v>
          </cell>
          <cell r="AD1" t="str">
            <v xml:space="preserve">Gross Sales Average / month                                           (for year 2005)                  </v>
          </cell>
          <cell r="AE1" t="str">
            <v xml:space="preserve">Gross Sales Average / sqm                                           (for year 2005)                  </v>
          </cell>
          <cell r="AF1" t="str">
            <v xml:space="preserve">Sales Factor Average                                           (for year 2005)                  </v>
          </cell>
          <cell r="AG1" t="str">
            <v xml:space="preserve">Sales Factor Average                                           (for year 2004)                  </v>
          </cell>
          <cell r="AH1" t="str">
            <v>January</v>
          </cell>
          <cell r="AI1" t="str">
            <v>February</v>
          </cell>
          <cell r="AJ1" t="str">
            <v>March</v>
          </cell>
          <cell r="AK1" t="str">
            <v>April</v>
          </cell>
          <cell r="AL1" t="str">
            <v>May</v>
          </cell>
          <cell r="AM1" t="str">
            <v>June</v>
          </cell>
          <cell r="AN1" t="str">
            <v>July</v>
          </cell>
          <cell r="AO1" t="str">
            <v>August</v>
          </cell>
        </row>
        <row r="2">
          <cell r="A2" t="str">
            <v>P 01</v>
          </cell>
          <cell r="B2" t="str">
            <v>Ahold CR, a.s. *</v>
          </cell>
          <cell r="C2" t="str">
            <v>hypernova</v>
          </cell>
          <cell r="D2" t="str">
            <v>a</v>
          </cell>
          <cell r="E2" t="str">
            <v>H</v>
          </cell>
          <cell r="F2" t="str">
            <v>Hyper</v>
          </cell>
          <cell r="H2">
            <v>11.347066999999999</v>
          </cell>
          <cell r="I2">
            <v>1.0162</v>
          </cell>
          <cell r="J2">
            <v>46812075.56109263</v>
          </cell>
          <cell r="K2">
            <v>5176556.4512358792</v>
          </cell>
          <cell r="L2">
            <v>2.0451679999999999</v>
          </cell>
          <cell r="M2">
            <v>2.2496848000000003</v>
          </cell>
          <cell r="N2">
            <v>0.5</v>
          </cell>
          <cell r="O2">
            <v>640522.88461359998</v>
          </cell>
          <cell r="P2">
            <v>695611.05947295995</v>
          </cell>
          <cell r="Q2">
            <v>36701020.740000002</v>
          </cell>
          <cell r="R2">
            <v>33842891.670000002</v>
          </cell>
          <cell r="S2">
            <v>39496007.899999999</v>
          </cell>
          <cell r="T2">
            <v>39818905.5</v>
          </cell>
          <cell r="U2">
            <v>40998089.799999997</v>
          </cell>
          <cell r="V2">
            <v>41521792.119999997</v>
          </cell>
          <cell r="W2">
            <v>48612105.789999999</v>
          </cell>
          <cell r="X2">
            <v>44996417.57</v>
          </cell>
          <cell r="Y2">
            <v>46561286.43</v>
          </cell>
          <cell r="AC2">
            <v>372548517.52000004</v>
          </cell>
          <cell r="AD2">
            <v>40748403.886250004</v>
          </cell>
          <cell r="AE2">
            <v>2768.4220318126236</v>
          </cell>
          <cell r="AF2">
            <v>0.14360094843153087</v>
          </cell>
          <cell r="AG2">
            <v>0.1361</v>
          </cell>
          <cell r="AH2">
            <v>0.15849911578915607</v>
          </cell>
          <cell r="AI2">
            <v>0.17188481978938056</v>
          </cell>
          <cell r="AJ2">
            <v>0.1472827165362573</v>
          </cell>
          <cell r="AK2">
            <v>0.14747184627434923</v>
          </cell>
          <cell r="AL2">
            <v>0.14323027095542484</v>
          </cell>
          <cell r="AM2">
            <v>0.1414237490939213</v>
          </cell>
          <cell r="AN2">
            <v>0.12079640277415843</v>
          </cell>
          <cell r="AO2">
            <v>0.13050300063496453</v>
          </cell>
        </row>
        <row r="3">
          <cell r="A3" t="str">
            <v>P 01a</v>
          </cell>
          <cell r="B3" t="str">
            <v>Ahold CR, a.s.</v>
          </cell>
          <cell r="C3" t="str">
            <v>petrol station</v>
          </cell>
          <cell r="D3" t="str">
            <v>a</v>
          </cell>
          <cell r="E3" t="str">
            <v>H</v>
          </cell>
          <cell r="F3" t="str">
            <v>Hyper</v>
          </cell>
          <cell r="G3">
            <v>0</v>
          </cell>
          <cell r="H3">
            <v>10891.666666666666</v>
          </cell>
          <cell r="I3">
            <v>1.0086999999999999</v>
          </cell>
          <cell r="J3">
            <v>2753887.4966666666</v>
          </cell>
          <cell r="K3">
            <v>335085.93708333332</v>
          </cell>
          <cell r="L3">
            <v>300</v>
          </cell>
          <cell r="M3">
            <v>300</v>
          </cell>
          <cell r="N3">
            <v>0</v>
          </cell>
          <cell r="O3">
            <v>9150</v>
          </cell>
          <cell r="P3">
            <v>9150</v>
          </cell>
          <cell r="Q3">
            <v>10052825.119999999</v>
          </cell>
          <cell r="R3">
            <v>6513348.5300000003</v>
          </cell>
          <cell r="S3">
            <v>7932606.5</v>
          </cell>
          <cell r="T3">
            <v>8724103.5999999996</v>
          </cell>
          <cell r="U3">
            <v>10280445.1</v>
          </cell>
          <cell r="V3">
            <v>11021725.970000001</v>
          </cell>
          <cell r="W3">
            <v>14296246.08</v>
          </cell>
          <cell r="X3">
            <v>13937797</v>
          </cell>
          <cell r="Y3">
            <v>19735526.66</v>
          </cell>
          <cell r="AC3">
            <v>102494624.56</v>
          </cell>
          <cell r="AD3">
            <v>10344887.237500001</v>
          </cell>
          <cell r="AE3">
            <v>10344887.237500001</v>
          </cell>
          <cell r="AF3">
            <v>3.3275948705896494E-2</v>
          </cell>
          <cell r="AG3">
            <v>1.9400000000000001E-2</v>
          </cell>
          <cell r="AH3">
            <v>3.4242706201909272E-2</v>
          </cell>
          <cell r="AI3">
            <v>5.2850839395098867E-2</v>
          </cell>
          <cell r="AJ3">
            <v>4.3395060259617479E-2</v>
          </cell>
          <cell r="AK3">
            <v>3.9458029485497322E-2</v>
          </cell>
          <cell r="AL3">
            <v>3.3484536295352946E-2</v>
          </cell>
          <cell r="AM3">
            <v>3.123248917822018E-2</v>
          </cell>
          <cell r="AN3">
            <v>2.4078764114511753E-2</v>
          </cell>
          <cell r="AO3">
            <v>2.4698016270672713E-2</v>
          </cell>
        </row>
        <row r="4">
          <cell r="A4" t="str">
            <v>P 03</v>
          </cell>
          <cell r="B4" t="str">
            <v xml:space="preserve">American Way Properties spol. s r.o. </v>
          </cell>
          <cell r="C4" t="str">
            <v>KEEN</v>
          </cell>
          <cell r="D4" t="str">
            <v>a</v>
          </cell>
          <cell r="E4" t="str">
            <v>HM</v>
          </cell>
          <cell r="F4" t="str">
            <v>Sport, equip</v>
          </cell>
          <cell r="G4">
            <v>55.5</v>
          </cell>
          <cell r="H4">
            <v>27.5</v>
          </cell>
          <cell r="I4">
            <v>1.0184</v>
          </cell>
          <cell r="J4">
            <v>456164.57214</v>
          </cell>
          <cell r="K4">
            <v>47407.156499999997</v>
          </cell>
          <cell r="L4">
            <v>3.5</v>
          </cell>
          <cell r="M4">
            <v>3.85</v>
          </cell>
          <cell r="N4">
            <v>7.0000000000000007E-2</v>
          </cell>
          <cell r="O4">
            <v>9243.1259549999995</v>
          </cell>
          <cell r="P4">
            <v>9835.588455000001</v>
          </cell>
          <cell r="Q4">
            <v>71649.210000000006</v>
          </cell>
          <cell r="R4">
            <v>69880.39</v>
          </cell>
          <cell r="S4">
            <v>76132.11</v>
          </cell>
          <cell r="T4">
            <v>65918.45</v>
          </cell>
          <cell r="U4">
            <v>99117.23</v>
          </cell>
          <cell r="V4">
            <v>70419.89</v>
          </cell>
          <cell r="W4">
            <v>55572.2</v>
          </cell>
          <cell r="X4">
            <v>82104.7</v>
          </cell>
          <cell r="Y4">
            <v>61400.06</v>
          </cell>
          <cell r="AC4">
            <v>652194.24</v>
          </cell>
          <cell r="AD4">
            <v>73849.272500000006</v>
          </cell>
          <cell r="AE4">
            <v>1330.6175225225227</v>
          </cell>
          <cell r="AF4">
            <v>0.77212096459717994</v>
          </cell>
          <cell r="AG4">
            <v>0.69020000000000004</v>
          </cell>
          <cell r="AH4">
            <v>0.79066164797909133</v>
          </cell>
          <cell r="AI4">
            <v>0.81067496124449212</v>
          </cell>
          <cell r="AJ4">
            <v>0.74410498349513754</v>
          </cell>
          <cell r="AK4">
            <v>0.86838730211344484</v>
          </cell>
          <cell r="AL4">
            <v>0.57752567293295021</v>
          </cell>
          <cell r="AM4">
            <v>0.81287751166609323</v>
          </cell>
          <cell r="AN4">
            <v>1.0300608029734293</v>
          </cell>
          <cell r="AO4">
            <v>0.69719206032054204</v>
          </cell>
        </row>
        <row r="5">
          <cell r="A5" t="str">
            <v>P 04</v>
          </cell>
          <cell r="B5" t="str">
            <v>Marie Koutná - JOKO</v>
          </cell>
          <cell r="C5" t="str">
            <v>TIMEZONE</v>
          </cell>
          <cell r="D5" t="str">
            <v>b</v>
          </cell>
          <cell r="E5" t="str">
            <v>HM</v>
          </cell>
          <cell r="F5" t="str">
            <v>Fashion</v>
          </cell>
          <cell r="G5">
            <v>55.5</v>
          </cell>
          <cell r="H5">
            <v>27.5</v>
          </cell>
          <cell r="I5">
            <v>1.0184</v>
          </cell>
          <cell r="J5">
            <v>456164.57214</v>
          </cell>
          <cell r="K5">
            <v>47407.156499999997</v>
          </cell>
          <cell r="L5">
            <v>3.5</v>
          </cell>
          <cell r="M5">
            <v>3.85</v>
          </cell>
          <cell r="N5">
            <v>7.0000000000000007E-2</v>
          </cell>
          <cell r="O5">
            <v>9243.1259549999995</v>
          </cell>
          <cell r="P5">
            <v>9835.588455000001</v>
          </cell>
          <cell r="Q5">
            <v>183833.44</v>
          </cell>
          <cell r="R5">
            <v>209986</v>
          </cell>
          <cell r="S5">
            <v>325992.90000000002</v>
          </cell>
          <cell r="T5">
            <v>332533.53000000003</v>
          </cell>
          <cell r="U5">
            <v>357943</v>
          </cell>
          <cell r="V5">
            <v>240583</v>
          </cell>
          <cell r="W5">
            <v>213467</v>
          </cell>
          <cell r="X5">
            <v>223041.88</v>
          </cell>
          <cell r="Y5">
            <v>222069</v>
          </cell>
          <cell r="AC5">
            <v>2309449.75</v>
          </cell>
          <cell r="AD5">
            <v>260922.59375</v>
          </cell>
          <cell r="AE5">
            <v>4701.3079954954956</v>
          </cell>
          <cell r="AF5">
            <v>0.21853443466890266</v>
          </cell>
          <cell r="AG5">
            <v>0.1961</v>
          </cell>
          <cell r="AH5">
            <v>0.30816092249048915</v>
          </cell>
          <cell r="AI5">
            <v>0.26978123520139435</v>
          </cell>
          <cell r="AJ5">
            <v>0.17377765728946853</v>
          </cell>
          <cell r="AK5">
            <v>0.17214127235530202</v>
          </cell>
          <cell r="AL5">
            <v>0.15992139797397911</v>
          </cell>
          <cell r="AM5">
            <v>0.2379334572891684</v>
          </cell>
          <cell r="AN5">
            <v>0.26815734963718046</v>
          </cell>
          <cell r="AO5">
            <v>0.25664572480737696</v>
          </cell>
        </row>
        <row r="6">
          <cell r="A6" t="str">
            <v>P 04a</v>
          </cell>
          <cell r="B6" t="str">
            <v>DRAPS s.r.o.</v>
          </cell>
          <cell r="C6" t="str">
            <v>Draps</v>
          </cell>
          <cell r="D6" t="str">
            <v>a</v>
          </cell>
          <cell r="E6" t="str">
            <v>HM</v>
          </cell>
          <cell r="F6" t="str">
            <v>Sport, equip</v>
          </cell>
          <cell r="G6">
            <v>34</v>
          </cell>
          <cell r="H6">
            <v>29</v>
          </cell>
          <cell r="I6">
            <v>1</v>
          </cell>
          <cell r="J6">
            <v>129513.94064516129</v>
          </cell>
          <cell r="K6">
            <v>30073</v>
          </cell>
          <cell r="L6">
            <v>0</v>
          </cell>
          <cell r="M6">
            <v>3.85</v>
          </cell>
          <cell r="N6">
            <v>7.0000000000000007E-2</v>
          </cell>
          <cell r="O6">
            <v>0</v>
          </cell>
          <cell r="P6">
            <v>6097.56</v>
          </cell>
          <cell r="Q6">
            <v>0</v>
          </cell>
          <cell r="R6">
            <v>0</v>
          </cell>
          <cell r="S6">
            <v>0</v>
          </cell>
          <cell r="T6">
            <v>0</v>
          </cell>
          <cell r="U6">
            <v>61992</v>
          </cell>
          <cell r="V6">
            <v>131310</v>
          </cell>
          <cell r="W6">
            <v>103455</v>
          </cell>
          <cell r="X6">
            <v>120292</v>
          </cell>
          <cell r="Y6">
            <v>104116</v>
          </cell>
          <cell r="AC6">
            <v>521165</v>
          </cell>
          <cell r="AD6">
            <v>52131.125</v>
          </cell>
          <cell r="AE6">
            <v>3425.680710121886</v>
          </cell>
          <cell r="AF6">
            <v>0.31054849824639619</v>
          </cell>
          <cell r="AL6">
            <v>0.33878985425798958</v>
          </cell>
          <cell r="AM6">
            <v>0.27545929479856823</v>
          </cell>
          <cell r="AN6">
            <v>0.34962602097530326</v>
          </cell>
          <cell r="AO6">
            <v>0.30068965517241375</v>
          </cell>
        </row>
        <row r="7">
          <cell r="A7" t="str">
            <v>P 05</v>
          </cell>
          <cell r="B7" t="str">
            <v>S.T.S. - swift textile servis s.r.o.</v>
          </cell>
          <cell r="C7" t="str">
            <v>LITTLE BIG</v>
          </cell>
          <cell r="D7" t="str">
            <v>b</v>
          </cell>
          <cell r="E7" t="str">
            <v>HM</v>
          </cell>
          <cell r="F7" t="str">
            <v>Fashion</v>
          </cell>
          <cell r="H7">
            <v>25</v>
          </cell>
          <cell r="I7">
            <v>1.0184</v>
          </cell>
          <cell r="J7">
            <v>0</v>
          </cell>
          <cell r="K7">
            <v>0</v>
          </cell>
          <cell r="L7">
            <v>3.5</v>
          </cell>
          <cell r="M7">
            <v>3.85</v>
          </cell>
          <cell r="N7">
            <v>7.0000000000000007E-2</v>
          </cell>
          <cell r="O7">
            <v>0</v>
          </cell>
          <cell r="P7">
            <v>0</v>
          </cell>
          <cell r="Q7">
            <v>97932</v>
          </cell>
          <cell r="R7">
            <v>89434</v>
          </cell>
          <cell r="S7">
            <v>116437</v>
          </cell>
          <cell r="T7">
            <v>121587</v>
          </cell>
          <cell r="U7">
            <v>79179</v>
          </cell>
          <cell r="V7">
            <v>67772</v>
          </cell>
          <cell r="W7">
            <v>74726</v>
          </cell>
          <cell r="X7">
            <v>59324</v>
          </cell>
          <cell r="Y7">
            <v>0</v>
          </cell>
          <cell r="AC7">
            <v>706391</v>
          </cell>
          <cell r="AD7">
            <v>88298.875</v>
          </cell>
          <cell r="AE7">
            <v>1172.4331950207468</v>
          </cell>
          <cell r="AF7">
            <v>0.80532750664999986</v>
          </cell>
          <cell r="AG7">
            <v>0.4022</v>
          </cell>
          <cell r="AH7">
            <v>0.74201359361597841</v>
          </cell>
          <cell r="AI7">
            <v>0.81251957029764965</v>
          </cell>
          <cell r="AJ7">
            <v>0.62408749151901888</v>
          </cell>
          <cell r="AK7">
            <v>0.60445761265595821</v>
          </cell>
          <cell r="AL7">
            <v>0.92820303047525221</v>
          </cell>
          <cell r="AM7">
            <v>1.0844329184619017</v>
          </cell>
          <cell r="AN7">
            <v>0.98351561370874929</v>
          </cell>
          <cell r="AO7">
            <v>0.95911816465511435</v>
          </cell>
        </row>
        <row r="8">
          <cell r="A8" t="str">
            <v>P 06</v>
          </cell>
          <cell r="B8" t="str">
            <v>EuroStar Brno spol. s r.o.</v>
          </cell>
          <cell r="C8" t="str">
            <v>EuroStar</v>
          </cell>
          <cell r="D8" t="str">
            <v>b</v>
          </cell>
          <cell r="E8" t="str">
            <v>HM</v>
          </cell>
          <cell r="F8" t="str">
            <v>Phone, photo, acc</v>
          </cell>
          <cell r="G8">
            <v>56</v>
          </cell>
          <cell r="H8">
            <v>28.5</v>
          </cell>
          <cell r="I8">
            <v>1.0184</v>
          </cell>
          <cell r="J8">
            <v>475163.65971199999</v>
          </cell>
          <cell r="K8">
            <v>49573.675199999998</v>
          </cell>
          <cell r="L8">
            <v>3.5</v>
          </cell>
          <cell r="M8">
            <v>3.85</v>
          </cell>
          <cell r="N8">
            <v>7.0000000000000007E-2</v>
          </cell>
          <cell r="O8">
            <v>9448.1572640000013</v>
          </cell>
          <cell r="P8">
            <v>10045.957264000001</v>
          </cell>
          <cell r="Q8">
            <v>445675.67</v>
          </cell>
          <cell r="R8">
            <v>437719.37</v>
          </cell>
          <cell r="S8">
            <v>527419.41</v>
          </cell>
          <cell r="T8">
            <v>520174.05</v>
          </cell>
          <cell r="U8">
            <v>679023.47</v>
          </cell>
          <cell r="V8">
            <v>619008.18999999994</v>
          </cell>
          <cell r="W8">
            <v>532350.57999999996</v>
          </cell>
          <cell r="X8">
            <v>538930.93999999994</v>
          </cell>
          <cell r="Y8">
            <v>569279.48</v>
          </cell>
          <cell r="AC8">
            <v>4869581.16</v>
          </cell>
          <cell r="AD8">
            <v>537537.71</v>
          </cell>
          <cell r="AE8">
            <v>9598.8876785714274</v>
          </cell>
          <cell r="AF8">
            <v>0.1104954245237976</v>
          </cell>
          <cell r="AG8">
            <v>9.9900000000000003E-2</v>
          </cell>
          <cell r="AH8">
            <v>0.13243225160574729</v>
          </cell>
          <cell r="AI8">
            <v>0.13483943482784416</v>
          </cell>
          <cell r="AJ8">
            <v>0.11190682660693127</v>
          </cell>
          <cell r="AK8">
            <v>0.11461477646568489</v>
          </cell>
          <cell r="AL8">
            <v>8.780202025122931E-2</v>
          </cell>
          <cell r="AM8">
            <v>9.6314771641389754E-2</v>
          </cell>
          <cell r="AN8">
            <v>0.11199317649658613</v>
          </cell>
          <cell r="AO8">
            <v>0.11062573706382492</v>
          </cell>
        </row>
        <row r="9">
          <cell r="A9" t="str">
            <v>P 06a</v>
          </cell>
          <cell r="B9" t="str">
            <v>Květiny Novák Praha s.r.o.</v>
          </cell>
          <cell r="C9" t="str">
            <v>KVĚTINY</v>
          </cell>
          <cell r="D9" t="str">
            <v>b</v>
          </cell>
          <cell r="E9" t="str">
            <v>HM</v>
          </cell>
          <cell r="F9" t="str">
            <v>Others, books, toys</v>
          </cell>
          <cell r="G9">
            <v>54.5</v>
          </cell>
          <cell r="H9">
            <v>29</v>
          </cell>
          <cell r="I9">
            <v>1.0184</v>
          </cell>
          <cell r="J9">
            <v>469681.39719599998</v>
          </cell>
          <cell r="K9">
            <v>49092.226599999995</v>
          </cell>
          <cell r="L9">
            <v>3.5</v>
          </cell>
          <cell r="M9">
            <v>3.85</v>
          </cell>
          <cell r="N9">
            <v>7.0000000000000007E-2</v>
          </cell>
          <cell r="O9">
            <v>9254.3308619999989</v>
          </cell>
          <cell r="P9">
            <v>9836.1183620000011</v>
          </cell>
          <cell r="Q9">
            <v>182492.44</v>
          </cell>
          <cell r="R9">
            <v>221606.72</v>
          </cell>
          <cell r="S9">
            <v>236658.82</v>
          </cell>
          <cell r="T9">
            <v>226573.95</v>
          </cell>
          <cell r="U9">
            <v>283469.75</v>
          </cell>
          <cell r="V9">
            <v>206419.33</v>
          </cell>
          <cell r="W9">
            <v>235634.45</v>
          </cell>
          <cell r="X9">
            <v>264703.35999999999</v>
          </cell>
          <cell r="Y9">
            <v>235260.5</v>
          </cell>
          <cell r="AC9">
            <v>2092819.3199999998</v>
          </cell>
          <cell r="AD9">
            <v>232194.85249999998</v>
          </cell>
          <cell r="AE9">
            <v>4260.4560091743115</v>
          </cell>
          <cell r="AF9">
            <v>0.25284873466133362</v>
          </cell>
          <cell r="AG9">
            <v>0.30930000000000002</v>
          </cell>
          <cell r="AH9">
            <v>0.31972040848377059</v>
          </cell>
          <cell r="AI9">
            <v>0.2632887552417183</v>
          </cell>
          <cell r="AJ9">
            <v>0.24654292395271807</v>
          </cell>
          <cell r="AK9">
            <v>0.26008437846451454</v>
          </cell>
          <cell r="AL9">
            <v>0.20788230476796907</v>
          </cell>
          <cell r="AM9">
            <v>0.28547881132062586</v>
          </cell>
          <cell r="AN9">
            <v>0.25008374183825832</v>
          </cell>
          <cell r="AO9">
            <v>0.22262031340289748</v>
          </cell>
        </row>
        <row r="10">
          <cell r="A10" t="str">
            <v>P 07</v>
          </cell>
          <cell r="B10" t="str">
            <v>GECO TABAK, a.s.</v>
          </cell>
          <cell r="C10" t="str">
            <v>GECO - TABÁK - TISK</v>
          </cell>
          <cell r="D10" t="str">
            <v>a</v>
          </cell>
          <cell r="E10" t="str">
            <v>HM</v>
          </cell>
          <cell r="F10" t="str">
            <v>Others, books, toys</v>
          </cell>
          <cell r="G10">
            <v>54.5</v>
          </cell>
          <cell r="H10">
            <v>29.5</v>
          </cell>
          <cell r="I10">
            <v>1.0184</v>
          </cell>
          <cell r="J10">
            <v>476926.732708</v>
          </cell>
          <cell r="K10">
            <v>49938.6443</v>
          </cell>
          <cell r="L10">
            <v>3.5</v>
          </cell>
          <cell r="M10">
            <v>3.85</v>
          </cell>
          <cell r="N10">
            <v>7.0000000000000007E-2</v>
          </cell>
          <cell r="O10">
            <v>9313.5801009999996</v>
          </cell>
          <cell r="P10">
            <v>9895.3676010000017</v>
          </cell>
          <cell r="Q10">
            <v>1109770.93</v>
          </cell>
          <cell r="R10">
            <v>1073199.1000000001</v>
          </cell>
          <cell r="S10">
            <v>1345758.37</v>
          </cell>
          <cell r="T10">
            <v>1351222.78</v>
          </cell>
          <cell r="U10">
            <v>1419146.43</v>
          </cell>
          <cell r="V10">
            <v>1441096.69</v>
          </cell>
          <cell r="W10">
            <v>1811989.16</v>
          </cell>
          <cell r="X10">
            <v>1651435.19</v>
          </cell>
          <cell r="Y10">
            <v>1504924.89</v>
          </cell>
          <cell r="AC10">
            <v>12708543.540000001</v>
          </cell>
          <cell r="AD10">
            <v>1400452.33125</v>
          </cell>
          <cell r="AE10">
            <v>25696.373050458715</v>
          </cell>
          <cell r="AF10">
            <v>4.2568990217102753E-2</v>
          </cell>
          <cell r="AG10">
            <v>5.4100000000000002E-2</v>
          </cell>
          <cell r="AH10">
            <v>5.3391400692933993E-2</v>
          </cell>
          <cell r="AI10">
            <v>5.5210840561644145E-2</v>
          </cell>
          <cell r="AJ10">
            <v>4.4028873029413142E-2</v>
          </cell>
          <cell r="AK10">
            <v>4.4281381861398163E-2</v>
          </cell>
          <cell r="AL10">
            <v>4.2161971898135989E-2</v>
          </cell>
          <cell r="AM10">
            <v>4.1519776095662264E-2</v>
          </cell>
          <cell r="AN10">
            <v>3.3021175414206128E-2</v>
          </cell>
          <cell r="AO10">
            <v>3.623152289797095E-2</v>
          </cell>
        </row>
        <row r="11">
          <cell r="A11" t="str">
            <v>P 08</v>
          </cell>
          <cell r="B11" t="str">
            <v>1. PRIMOSSA corporation a.s.</v>
          </cell>
          <cell r="C11" t="str">
            <v>PRIMOSSA</v>
          </cell>
          <cell r="D11" t="str">
            <v>a</v>
          </cell>
          <cell r="E11" t="str">
            <v>HM</v>
          </cell>
          <cell r="F11" t="str">
            <v>Gift, jewel</v>
          </cell>
          <cell r="G11">
            <v>53</v>
          </cell>
          <cell r="H11">
            <v>30</v>
          </cell>
          <cell r="I11">
            <v>1.0184</v>
          </cell>
          <cell r="J11">
            <v>470846.23147999996</v>
          </cell>
          <cell r="K11">
            <v>49387.307999999997</v>
          </cell>
          <cell r="L11">
            <v>3.5</v>
          </cell>
          <cell r="M11">
            <v>3.85</v>
          </cell>
          <cell r="N11">
            <v>7.0000000000000007E-2</v>
          </cell>
          <cell r="O11">
            <v>9114.8615600000012</v>
          </cell>
          <cell r="P11">
            <v>9680.6365600000008</v>
          </cell>
          <cell r="Q11">
            <v>271503.28000000003</v>
          </cell>
          <cell r="R11">
            <v>227205.36</v>
          </cell>
          <cell r="S11">
            <v>249774.97</v>
          </cell>
          <cell r="T11">
            <v>247557.79</v>
          </cell>
          <cell r="U11">
            <v>287620.5</v>
          </cell>
          <cell r="V11">
            <v>347001.3</v>
          </cell>
          <cell r="W11">
            <v>402753.6</v>
          </cell>
          <cell r="X11">
            <v>321385.5</v>
          </cell>
          <cell r="Y11">
            <v>286198.11</v>
          </cell>
          <cell r="AC11">
            <v>2641000.4099999997</v>
          </cell>
          <cell r="AD11">
            <v>294350.28749999998</v>
          </cell>
          <cell r="AE11">
            <v>5553.7790094339616</v>
          </cell>
          <cell r="AF11">
            <v>0.19995149124833111</v>
          </cell>
          <cell r="AG11">
            <v>0.14710000000000001</v>
          </cell>
          <cell r="AH11">
            <v>0.21547500111232537</v>
          </cell>
          <cell r="AI11">
            <v>0.25748586899534409</v>
          </cell>
          <cell r="AJ11">
            <v>0.2342195038998503</v>
          </cell>
          <cell r="AK11">
            <v>0.23860264934502765</v>
          </cell>
          <cell r="AL11">
            <v>0.20536764437861696</v>
          </cell>
          <cell r="AM11">
            <v>0.17022398636546895</v>
          </cell>
          <cell r="AN11">
            <v>0.14666025222369211</v>
          </cell>
          <cell r="AO11">
            <v>0.18379156670104904</v>
          </cell>
        </row>
        <row r="12">
          <cell r="A12" t="str">
            <v>P 09</v>
          </cell>
          <cell r="B12" t="str">
            <v>Eurotel Praha, spol. s r.o.</v>
          </cell>
          <cell r="C12" t="str">
            <v>EUROTEL značková prodejna</v>
          </cell>
          <cell r="D12" t="str">
            <v>a</v>
          </cell>
          <cell r="E12" t="str">
            <v>HM</v>
          </cell>
          <cell r="F12" t="str">
            <v>Phone, photo, acc</v>
          </cell>
          <cell r="G12">
            <v>98.5</v>
          </cell>
          <cell r="H12">
            <v>26.5</v>
          </cell>
          <cell r="I12">
            <v>1.0184</v>
          </cell>
          <cell r="J12">
            <v>783399.81438800006</v>
          </cell>
          <cell r="K12">
            <v>81077.497300000003</v>
          </cell>
          <cell r="L12">
            <v>3.5</v>
          </cell>
          <cell r="M12">
            <v>3.85</v>
          </cell>
          <cell r="N12">
            <v>7.0000000000000007E-2</v>
          </cell>
          <cell r="O12">
            <v>16190.299811000001</v>
          </cell>
          <cell r="P12">
            <v>17241.787311</v>
          </cell>
          <cell r="AC12">
            <v>0</v>
          </cell>
          <cell r="AD12">
            <v>0</v>
          </cell>
        </row>
        <row r="13">
          <cell r="A13" t="str">
            <v>P 10</v>
          </cell>
          <cell r="B13" t="str">
            <v>Fashion AAA, s.r.o.</v>
          </cell>
          <cell r="C13" t="str">
            <v>AAA Fashion</v>
          </cell>
          <cell r="D13" t="str">
            <v>a</v>
          </cell>
          <cell r="E13" t="str">
            <v>HM</v>
          </cell>
          <cell r="F13" t="str">
            <v>Shoes, leather, bags</v>
          </cell>
          <cell r="G13">
            <v>79</v>
          </cell>
          <cell r="H13">
            <v>27</v>
          </cell>
          <cell r="I13">
            <v>1.0184</v>
          </cell>
          <cell r="J13">
            <v>638812.92397599993</v>
          </cell>
          <cell r="K13">
            <v>66253.539599999989</v>
          </cell>
          <cell r="L13">
            <v>3.5</v>
          </cell>
          <cell r="M13">
            <v>3.85</v>
          </cell>
          <cell r="N13">
            <v>7.0000000000000007E-2</v>
          </cell>
          <cell r="O13">
            <v>13070.997771999999</v>
          </cell>
          <cell r="P13">
            <v>13914.322772</v>
          </cell>
          <cell r="Q13">
            <v>112645.37</v>
          </cell>
          <cell r="R13">
            <v>92533.61</v>
          </cell>
          <cell r="S13">
            <v>204331.09</v>
          </cell>
          <cell r="T13">
            <v>190805.04</v>
          </cell>
          <cell r="U13">
            <v>98874.79</v>
          </cell>
          <cell r="V13">
            <v>54800</v>
          </cell>
          <cell r="W13">
            <v>42037.02</v>
          </cell>
          <cell r="X13">
            <v>157947.04999999999</v>
          </cell>
          <cell r="Y13">
            <v>186222.68</v>
          </cell>
          <cell r="AC13">
            <v>1140196.6499999999</v>
          </cell>
          <cell r="AD13">
            <v>119246.74625</v>
          </cell>
          <cell r="AE13">
            <v>1509.4524841772152</v>
          </cell>
          <cell r="AF13">
            <v>0.66963349532063221</v>
          </cell>
          <cell r="AG13">
            <v>0.32269999999999999</v>
          </cell>
          <cell r="AH13">
            <v>0.70419705108163788</v>
          </cell>
          <cell r="AI13">
            <v>0.85725108284438478</v>
          </cell>
          <cell r="AJ13">
            <v>0.38821570115443516</v>
          </cell>
          <cell r="AK13">
            <v>0.42015589510633466</v>
          </cell>
          <cell r="AL13">
            <v>0.81080184718470694</v>
          </cell>
          <cell r="AM13">
            <v>1.4629171965693428</v>
          </cell>
          <cell r="AN13">
            <v>1.9070776751539475</v>
          </cell>
          <cell r="AO13">
            <v>0.50756163139482502</v>
          </cell>
        </row>
        <row r="14">
          <cell r="A14" t="str">
            <v>P 10a</v>
          </cell>
          <cell r="B14" t="str">
            <v>Minit, s.r.o.</v>
          </cell>
          <cell r="C14" t="str">
            <v>Mister Minit</v>
          </cell>
          <cell r="D14" t="str">
            <v>b</v>
          </cell>
          <cell r="E14" t="str">
            <v>HM</v>
          </cell>
          <cell r="F14" t="str">
            <v>Services</v>
          </cell>
          <cell r="G14">
            <v>31</v>
          </cell>
          <cell r="H14">
            <v>28</v>
          </cell>
          <cell r="I14">
            <v>1.0202</v>
          </cell>
          <cell r="J14">
            <v>259323.737288</v>
          </cell>
          <cell r="K14">
            <v>27008.774799999999</v>
          </cell>
          <cell r="L14">
            <v>3.5</v>
          </cell>
          <cell r="M14">
            <v>3.85</v>
          </cell>
          <cell r="N14">
            <v>7.0000000000000007E-2</v>
          </cell>
          <cell r="O14">
            <v>5199.8642360000003</v>
          </cell>
          <cell r="P14">
            <v>5530.7892360000005</v>
          </cell>
          <cell r="Q14">
            <v>47867.97</v>
          </cell>
          <cell r="R14">
            <v>43901.52</v>
          </cell>
          <cell r="S14">
            <v>51160.5</v>
          </cell>
          <cell r="T14">
            <v>50428.05</v>
          </cell>
          <cell r="U14">
            <v>44462.67</v>
          </cell>
          <cell r="V14">
            <v>52263.86</v>
          </cell>
          <cell r="W14">
            <v>50613.43</v>
          </cell>
          <cell r="X14">
            <v>55186.97</v>
          </cell>
          <cell r="Y14">
            <v>48443.48</v>
          </cell>
          <cell r="AC14">
            <v>444328.44999999995</v>
          </cell>
          <cell r="AD14">
            <v>49485.621249999997</v>
          </cell>
          <cell r="AE14">
            <v>1596.3103629032257</v>
          </cell>
          <cell r="AF14">
            <v>0.65504820071345482</v>
          </cell>
          <cell r="AG14">
            <v>0.59719999999999995</v>
          </cell>
          <cell r="AH14">
            <v>0.6728641100928241</v>
          </cell>
          <cell r="AI14">
            <v>0.73365658036441572</v>
          </cell>
          <cell r="AJ14">
            <v>0.62956067739760169</v>
          </cell>
          <cell r="AK14">
            <v>0.64526714866031898</v>
          </cell>
          <cell r="AL14">
            <v>0.73184008148858359</v>
          </cell>
          <cell r="AM14">
            <v>0.62260162253610807</v>
          </cell>
          <cell r="AN14">
            <v>0.64290375175126446</v>
          </cell>
          <cell r="AO14">
            <v>0.58962403690581311</v>
          </cell>
        </row>
        <row r="15">
          <cell r="A15" t="str">
            <v>P 11</v>
          </cell>
          <cell r="B15" t="str">
            <v>FRISÖR KLIER správní s.r.o.</v>
          </cell>
          <cell r="C15" t="str">
            <v>Frisör Klier</v>
          </cell>
          <cell r="D15" t="str">
            <v>a</v>
          </cell>
          <cell r="E15" t="str">
            <v>HM</v>
          </cell>
          <cell r="F15" t="str">
            <v>Services</v>
          </cell>
          <cell r="G15">
            <v>55</v>
          </cell>
          <cell r="H15">
            <v>16</v>
          </cell>
          <cell r="I15">
            <v>1.0184</v>
          </cell>
          <cell r="J15">
            <v>283883.43235999998</v>
          </cell>
          <cell r="K15">
            <v>27333.856</v>
          </cell>
          <cell r="L15">
            <v>3.5</v>
          </cell>
          <cell r="M15">
            <v>3.85</v>
          </cell>
          <cell r="N15">
            <v>7.0000000000000007E-2</v>
          </cell>
          <cell r="O15">
            <v>7784.6199200000001</v>
          </cell>
          <cell r="P15">
            <v>8371.744920000001</v>
          </cell>
          <cell r="Q15">
            <v>58086.43</v>
          </cell>
          <cell r="R15">
            <v>53938.27</v>
          </cell>
          <cell r="S15">
            <v>75450.03</v>
          </cell>
          <cell r="T15">
            <v>73218.45</v>
          </cell>
          <cell r="U15">
            <v>70958.009999999995</v>
          </cell>
          <cell r="V15">
            <v>78565.98</v>
          </cell>
          <cell r="W15">
            <v>85045.36</v>
          </cell>
          <cell r="X15">
            <v>85842.880000000005</v>
          </cell>
          <cell r="Y15">
            <v>74902.52</v>
          </cell>
          <cell r="AC15">
            <v>656007.92999999993</v>
          </cell>
          <cell r="AD15">
            <v>72638.17624999999</v>
          </cell>
          <cell r="AE15">
            <v>1320.6941136363635</v>
          </cell>
          <cell r="AF15">
            <v>0.48852312760261518</v>
          </cell>
          <cell r="AG15">
            <v>0.55969999999999998</v>
          </cell>
          <cell r="AH15">
            <v>0.60459002076732893</v>
          </cell>
          <cell r="AI15">
            <v>0.65108643491902873</v>
          </cell>
          <cell r="AJ15">
            <v>0.465453438785909</v>
          </cell>
          <cell r="AK15">
            <v>0.48765851940323784</v>
          </cell>
          <cell r="AL15">
            <v>0.50319338042315442</v>
          </cell>
          <cell r="AM15">
            <v>0.45446643598157876</v>
          </cell>
          <cell r="AN15">
            <v>0.41984184581028283</v>
          </cell>
          <cell r="AO15">
            <v>0.41594132116723009</v>
          </cell>
        </row>
        <row r="16">
          <cell r="A16" t="str">
            <v>P 12</v>
          </cell>
          <cell r="B16" t="str">
            <v>Karel Neumann</v>
          </cell>
          <cell r="C16" t="str">
            <v>Optika Neumann</v>
          </cell>
          <cell r="D16" t="str">
            <v>a</v>
          </cell>
          <cell r="E16" t="str">
            <v>HM</v>
          </cell>
          <cell r="F16" t="str">
            <v>Services</v>
          </cell>
          <cell r="G16">
            <v>55</v>
          </cell>
          <cell r="H16">
            <v>28</v>
          </cell>
          <cell r="I16">
            <v>1.0184</v>
          </cell>
          <cell r="J16">
            <v>459366.78788000002</v>
          </cell>
          <cell r="K16">
            <v>47834.248</v>
          </cell>
          <cell r="L16">
            <v>3.5</v>
          </cell>
          <cell r="M16">
            <v>3.85</v>
          </cell>
          <cell r="N16">
            <v>7.0000000000000007E-2</v>
          </cell>
          <cell r="O16">
            <v>9219.6473600000008</v>
          </cell>
          <cell r="P16">
            <v>9806.7723600000008</v>
          </cell>
          <cell r="Q16">
            <v>73351</v>
          </cell>
          <cell r="R16">
            <v>84353.5</v>
          </cell>
          <cell r="S16">
            <v>131132.5</v>
          </cell>
          <cell r="T16">
            <v>185681</v>
          </cell>
          <cell r="U16">
            <v>136876</v>
          </cell>
          <cell r="V16">
            <v>94393</v>
          </cell>
          <cell r="W16">
            <v>92384.5</v>
          </cell>
          <cell r="X16">
            <v>76111</v>
          </cell>
          <cell r="Y16">
            <v>39087</v>
          </cell>
          <cell r="AC16">
            <v>913369.5</v>
          </cell>
          <cell r="AD16">
            <v>109285.3125</v>
          </cell>
          <cell r="AE16">
            <v>1987.0056818181818</v>
          </cell>
          <cell r="AF16">
            <v>0.52542146031746029</v>
          </cell>
          <cell r="AG16">
            <v>0.40150000000000002</v>
          </cell>
          <cell r="AH16">
            <v>0.77782028002344894</v>
          </cell>
          <cell r="AI16">
            <v>0.67636666362391606</v>
          </cell>
          <cell r="AJ16">
            <v>0.43508585102853986</v>
          </cell>
          <cell r="AK16">
            <v>0.31043036368826105</v>
          </cell>
          <cell r="AL16">
            <v>0.4211185332709898</v>
          </cell>
          <cell r="AM16">
            <v>0.61064931043615522</v>
          </cell>
          <cell r="AN16">
            <v>0.62392522944866291</v>
          </cell>
          <cell r="AO16">
            <v>0.75732838039179617</v>
          </cell>
        </row>
        <row r="17">
          <cell r="A17" t="str">
            <v>P 12c3</v>
          </cell>
          <cell r="B17" t="str">
            <v>Václav Koubík</v>
          </cell>
          <cell r="C17" t="str">
            <v>Respekt</v>
          </cell>
          <cell r="D17" t="str">
            <v>b</v>
          </cell>
          <cell r="E17" t="str">
            <v>HM</v>
          </cell>
          <cell r="F17" t="str">
            <v>Fashion</v>
          </cell>
          <cell r="G17">
            <v>30</v>
          </cell>
          <cell r="H17">
            <v>25</v>
          </cell>
          <cell r="I17">
            <v>1.0061</v>
          </cell>
          <cell r="J17">
            <v>224225.69100000002</v>
          </cell>
          <cell r="K17">
            <v>23014.537500000002</v>
          </cell>
          <cell r="L17">
            <v>3.5</v>
          </cell>
          <cell r="M17">
            <v>3.85</v>
          </cell>
          <cell r="N17">
            <v>7.0000000000000007E-2</v>
          </cell>
          <cell r="O17">
            <v>4813.5176250000004</v>
          </cell>
          <cell r="P17">
            <v>5133.7676250000004</v>
          </cell>
          <cell r="Q17">
            <v>47785</v>
          </cell>
          <cell r="R17">
            <v>34580</v>
          </cell>
          <cell r="S17">
            <v>41471</v>
          </cell>
          <cell r="T17">
            <v>47383</v>
          </cell>
          <cell r="U17">
            <v>29525</v>
          </cell>
          <cell r="V17">
            <v>24551</v>
          </cell>
          <cell r="W17">
            <v>25847</v>
          </cell>
          <cell r="X17">
            <v>43538</v>
          </cell>
          <cell r="Y17">
            <v>38113</v>
          </cell>
          <cell r="AC17">
            <v>332793</v>
          </cell>
          <cell r="AD17">
            <v>36835</v>
          </cell>
          <cell r="AE17">
            <v>1227.8333333333333</v>
          </cell>
          <cell r="AF17">
            <v>0.76091248472919781</v>
          </cell>
          <cell r="AG17">
            <v>0.32100000000000001</v>
          </cell>
          <cell r="AH17">
            <v>0.58235963429946647</v>
          </cell>
          <cell r="AI17">
            <v>0.80474421992481215</v>
          </cell>
          <cell r="AJ17">
            <v>0.67102445383521026</v>
          </cell>
          <cell r="AK17">
            <v>0.59405915887554617</v>
          </cell>
          <cell r="AL17">
            <v>0.95337189246401366</v>
          </cell>
          <cell r="AM17">
            <v>1.1465237719441164</v>
          </cell>
          <cell r="AN17">
            <v>1.0890356762873836</v>
          </cell>
          <cell r="AO17">
            <v>0.64652269569112042</v>
          </cell>
        </row>
        <row r="18">
          <cell r="A18" t="str">
            <v>P 12e</v>
          </cell>
          <cell r="B18" t="str">
            <v>MAKYTA CZ, a.s.</v>
          </cell>
          <cell r="C18" t="str">
            <v>MAKYTA</v>
          </cell>
          <cell r="D18" t="str">
            <v>b</v>
          </cell>
          <cell r="E18" t="str">
            <v>HM</v>
          </cell>
          <cell r="F18" t="str">
            <v>Fashion</v>
          </cell>
          <cell r="G18">
            <v>75</v>
          </cell>
          <cell r="H18">
            <v>25</v>
          </cell>
          <cell r="I18">
            <v>1.0184</v>
          </cell>
          <cell r="J18">
            <v>566585.38500000001</v>
          </cell>
          <cell r="K18">
            <v>58239.75</v>
          </cell>
          <cell r="L18">
            <v>3.5</v>
          </cell>
          <cell r="M18">
            <v>3.85</v>
          </cell>
          <cell r="N18">
            <v>7.0000000000000007E-2</v>
          </cell>
          <cell r="O18">
            <v>12083.032500000001</v>
          </cell>
          <cell r="P18">
            <v>12883.657500000001</v>
          </cell>
          <cell r="Q18">
            <v>184815</v>
          </cell>
          <cell r="R18">
            <v>114155</v>
          </cell>
          <cell r="S18">
            <v>108575</v>
          </cell>
          <cell r="T18">
            <v>136850</v>
          </cell>
          <cell r="U18">
            <v>122143</v>
          </cell>
          <cell r="V18">
            <v>94579</v>
          </cell>
          <cell r="W18">
            <v>71024</v>
          </cell>
          <cell r="X18">
            <v>64486</v>
          </cell>
          <cell r="Y18">
            <v>92290</v>
          </cell>
          <cell r="AC18">
            <v>988917</v>
          </cell>
          <cell r="AD18">
            <v>112078.375</v>
          </cell>
          <cell r="AE18">
            <v>1494.3783333333333</v>
          </cell>
          <cell r="AF18">
            <v>0.63190756579937923</v>
          </cell>
          <cell r="AG18">
            <v>0.3846</v>
          </cell>
          <cell r="AH18">
            <v>0.38050365230094962</v>
          </cell>
          <cell r="AI18">
            <v>0.61602892996364589</v>
          </cell>
          <cell r="AJ18">
            <v>0.64768853327193188</v>
          </cell>
          <cell r="AK18">
            <v>0.5197179941541834</v>
          </cell>
          <cell r="AL18">
            <v>0.58229622246055857</v>
          </cell>
          <cell r="AM18">
            <v>0.75199999471341417</v>
          </cell>
          <cell r="AN18">
            <v>1.0013996325185852</v>
          </cell>
          <cell r="AO18">
            <v>1.1029278835716281</v>
          </cell>
        </row>
        <row r="19">
          <cell r="A19" t="str">
            <v>P 12f</v>
          </cell>
          <cell r="B19" t="str">
            <v>TTI - Group, spol. s r.o.</v>
          </cell>
          <cell r="C19" t="str">
            <v>DIVERSE</v>
          </cell>
          <cell r="D19" t="str">
            <v>b</v>
          </cell>
          <cell r="E19" t="str">
            <v>HM</v>
          </cell>
          <cell r="F19" t="str">
            <v>Fashion</v>
          </cell>
          <cell r="G19">
            <v>76</v>
          </cell>
          <cell r="H19">
            <v>25</v>
          </cell>
          <cell r="I19">
            <v>1.0184</v>
          </cell>
          <cell r="J19">
            <v>574139.85679999995</v>
          </cell>
          <cell r="K19">
            <v>59016.28</v>
          </cell>
          <cell r="L19">
            <v>3.5</v>
          </cell>
          <cell r="M19">
            <v>3.85</v>
          </cell>
          <cell r="N19">
            <v>7.0000000000000007E-2</v>
          </cell>
          <cell r="O19">
            <v>12244.1396</v>
          </cell>
          <cell r="P19">
            <v>13055.439600000002</v>
          </cell>
          <cell r="Q19">
            <v>146813.14000000001</v>
          </cell>
          <cell r="R19">
            <v>109155.46</v>
          </cell>
          <cell r="S19">
            <v>159382</v>
          </cell>
          <cell r="T19">
            <v>170908</v>
          </cell>
          <cell r="U19">
            <v>145950</v>
          </cell>
          <cell r="V19">
            <v>148490</v>
          </cell>
          <cell r="W19">
            <v>186642</v>
          </cell>
          <cell r="X19">
            <v>275871</v>
          </cell>
          <cell r="Y19">
            <v>215418</v>
          </cell>
          <cell r="AC19">
            <v>1558629.6</v>
          </cell>
          <cell r="AD19">
            <v>167901.45</v>
          </cell>
          <cell r="AE19">
            <v>2209.2296052631582</v>
          </cell>
          <cell r="AF19">
            <v>0.42743813171357359</v>
          </cell>
          <cell r="AG19">
            <v>0.57130000000000003</v>
          </cell>
          <cell r="AH19">
            <v>0.48538175533879313</v>
          </cell>
          <cell r="AI19">
            <v>0.6528342201113897</v>
          </cell>
          <cell r="AJ19">
            <v>0.44710456387797864</v>
          </cell>
          <cell r="AK19">
            <v>0.42169892339738335</v>
          </cell>
          <cell r="AL19">
            <v>0.49381102843439534</v>
          </cell>
          <cell r="AM19">
            <v>0.48536412957101488</v>
          </cell>
          <cell r="AN19">
            <v>0.38614952475862879</v>
          </cell>
          <cell r="AO19">
            <v>0.26125152553186087</v>
          </cell>
        </row>
        <row r="20">
          <cell r="A20" t="str">
            <v>P 12g</v>
          </cell>
          <cell r="B20" t="str">
            <v>Petr Ryšavý - PERY</v>
          </cell>
          <cell r="C20" t="str">
            <v>PERY - kožené zboží</v>
          </cell>
          <cell r="D20" t="str">
            <v>b</v>
          </cell>
          <cell r="E20" t="str">
            <v>HM</v>
          </cell>
          <cell r="F20" t="str">
            <v>Shoes, leather, bags</v>
          </cell>
          <cell r="G20">
            <v>76</v>
          </cell>
          <cell r="H20">
            <v>23</v>
          </cell>
          <cell r="I20">
            <v>1.0184</v>
          </cell>
          <cell r="J20">
            <v>533725.508256</v>
          </cell>
          <cell r="K20">
            <v>54294.977599999998</v>
          </cell>
          <cell r="L20">
            <v>3.5</v>
          </cell>
          <cell r="M20">
            <v>3.85</v>
          </cell>
          <cell r="N20">
            <v>7.0000000000000007E-2</v>
          </cell>
          <cell r="O20">
            <v>11913.648432</v>
          </cell>
          <cell r="P20">
            <v>12724.948432000001</v>
          </cell>
          <cell r="Q20">
            <v>220243</v>
          </cell>
          <cell r="R20">
            <v>163960</v>
          </cell>
          <cell r="S20">
            <v>223097</v>
          </cell>
          <cell r="T20">
            <v>246035</v>
          </cell>
          <cell r="U20">
            <v>169760</v>
          </cell>
          <cell r="V20">
            <v>199210</v>
          </cell>
          <cell r="W20">
            <v>205361</v>
          </cell>
          <cell r="X20">
            <v>179245</v>
          </cell>
          <cell r="Y20">
            <v>207207</v>
          </cell>
          <cell r="AC20">
            <v>1814118</v>
          </cell>
          <cell r="AD20">
            <v>200863.875</v>
          </cell>
          <cell r="AE20">
            <v>2642.9457236842104</v>
          </cell>
          <cell r="AF20">
            <v>0.33214378908103809</v>
          </cell>
          <cell r="AG20">
            <v>0.34399999999999997</v>
          </cell>
          <cell r="AH20">
            <v>0.30061625582651891</v>
          </cell>
          <cell r="AI20">
            <v>0.403809624493779</v>
          </cell>
          <cell r="AJ20">
            <v>0.29677057975678739</v>
          </cell>
          <cell r="AK20">
            <v>0.2723999676143638</v>
          </cell>
          <cell r="AL20">
            <v>0.39479221272384546</v>
          </cell>
          <cell r="AM20">
            <v>0.33642852282515939</v>
          </cell>
          <cell r="AN20">
            <v>0.32635177093995454</v>
          </cell>
          <cell r="AO20">
            <v>0.3739012303383637</v>
          </cell>
        </row>
        <row r="21">
          <cell r="A21" t="str">
            <v>P 13</v>
          </cell>
          <cell r="B21" t="str">
            <v>EUROPHARM s.r.o.</v>
          </cell>
          <cell r="C21" t="str">
            <v>Lékárna u Radyně</v>
          </cell>
          <cell r="D21" t="str">
            <v>a</v>
          </cell>
          <cell r="E21" t="str">
            <v>M</v>
          </cell>
          <cell r="F21" t="str">
            <v>Others, books, toys</v>
          </cell>
          <cell r="G21">
            <v>163.5</v>
          </cell>
          <cell r="H21">
            <v>21</v>
          </cell>
          <cell r="I21">
            <v>1.0184</v>
          </cell>
          <cell r="J21">
            <v>1027140.525348</v>
          </cell>
          <cell r="K21">
            <v>106648.6302</v>
          </cell>
          <cell r="L21">
            <v>3.5</v>
          </cell>
          <cell r="M21">
            <v>3.85</v>
          </cell>
          <cell r="N21">
            <v>0.03</v>
          </cell>
          <cell r="O21">
            <v>20653.083906</v>
          </cell>
          <cell r="P21">
            <v>22398.446405999999</v>
          </cell>
          <cell r="Q21">
            <v>841871.34</v>
          </cell>
          <cell r="R21">
            <v>1025892.99</v>
          </cell>
          <cell r="S21">
            <v>967403.36</v>
          </cell>
          <cell r="T21">
            <v>1021306.02</v>
          </cell>
          <cell r="U21">
            <v>1057456.05</v>
          </cell>
          <cell r="V21">
            <v>1074053.1499999999</v>
          </cell>
          <cell r="W21">
            <v>1186011.3799999999</v>
          </cell>
          <cell r="X21">
            <v>1045196.72</v>
          </cell>
          <cell r="Y21">
            <v>1072834.3999999999</v>
          </cell>
          <cell r="AC21">
            <v>9292025.4100000001</v>
          </cell>
          <cell r="AD21">
            <v>1027398.87625</v>
          </cell>
          <cell r="AE21">
            <v>6283.7851758409788</v>
          </cell>
          <cell r="AF21">
            <v>0.12496856735636322</v>
          </cell>
          <cell r="AG21">
            <v>0.16600000000000001</v>
          </cell>
          <cell r="AH21">
            <v>0.15121278995671714</v>
          </cell>
          <cell r="AI21">
            <v>0.12408868697504211</v>
          </cell>
          <cell r="AJ21">
            <v>0.13159114322902496</v>
          </cell>
          <cell r="AK21">
            <v>0.12635495539916625</v>
          </cell>
          <cell r="AL21">
            <v>0.12203540431396652</v>
          </cell>
          <cell r="AM21">
            <v>0.12014961885824739</v>
          </cell>
          <cell r="AN21">
            <v>0.10880762088977596</v>
          </cell>
          <cell r="AO21">
            <v>0.12346678298607749</v>
          </cell>
        </row>
        <row r="22">
          <cell r="A22" t="str">
            <v>P 14</v>
          </cell>
          <cell r="B22" t="str">
            <v>COMFOR STORES a.s.</v>
          </cell>
          <cell r="C22" t="str">
            <v>COMFOR</v>
          </cell>
          <cell r="D22" t="str">
            <v>a</v>
          </cell>
          <cell r="E22" t="str">
            <v>M</v>
          </cell>
          <cell r="F22" t="str">
            <v>Phone, photo, acc</v>
          </cell>
          <cell r="G22">
            <v>48.5</v>
          </cell>
          <cell r="H22">
            <v>27.5</v>
          </cell>
          <cell r="I22">
            <v>1.0202</v>
          </cell>
          <cell r="J22">
            <v>399257.08958999999</v>
          </cell>
          <cell r="K22">
            <v>41501.098375000001</v>
          </cell>
          <cell r="L22">
            <v>3.5</v>
          </cell>
          <cell r="M22">
            <v>3.85</v>
          </cell>
          <cell r="N22">
            <v>7.0000000000000007E-2</v>
          </cell>
          <cell r="O22">
            <v>8082.4518862500008</v>
          </cell>
          <cell r="P22">
            <v>8600.1893862500001</v>
          </cell>
          <cell r="Q22">
            <v>533342.68999999994</v>
          </cell>
          <cell r="R22">
            <v>519726.6</v>
          </cell>
          <cell r="S22">
            <v>458301.34</v>
          </cell>
          <cell r="T22">
            <v>478393.4</v>
          </cell>
          <cell r="U22">
            <v>330771.09999999998</v>
          </cell>
          <cell r="V22">
            <v>368589.8</v>
          </cell>
          <cell r="W22">
            <v>549453.30000000005</v>
          </cell>
          <cell r="X22">
            <v>392485.56</v>
          </cell>
          <cell r="Y22">
            <v>549466.30000000005</v>
          </cell>
          <cell r="AC22">
            <v>4180530.0900000008</v>
          </cell>
          <cell r="AD22">
            <v>453882.97375000006</v>
          </cell>
          <cell r="AE22">
            <v>9358.4118298969079</v>
          </cell>
          <cell r="AF22">
            <v>0.10995595579718524</v>
          </cell>
          <cell r="AG22">
            <v>6.5799999999999997E-2</v>
          </cell>
          <cell r="AH22">
            <v>9.2967525740814044E-2</v>
          </cell>
          <cell r="AI22">
            <v>9.5403141307853018E-2</v>
          </cell>
          <cell r="AJ22">
            <v>0.10818984352358646</v>
          </cell>
          <cell r="AK22">
            <v>0.10472821690527084</v>
          </cell>
          <cell r="AL22">
            <v>0.15146815353956258</v>
          </cell>
          <cell r="AM22">
            <v>0.13592695121039705</v>
          </cell>
          <cell r="AN22">
            <v>9.1183887258935378E-2</v>
          </cell>
          <cell r="AO22">
            <v>0.12765128928883396</v>
          </cell>
        </row>
        <row r="23">
          <cell r="A23" t="str">
            <v>P 15</v>
          </cell>
          <cell r="B23" t="str">
            <v>MVDr. Ivo Dupal - SANVET</v>
          </cell>
          <cell r="C23" t="str">
            <v>Zvěrokruh</v>
          </cell>
          <cell r="D23" t="str">
            <v>a</v>
          </cell>
          <cell r="E23" t="str">
            <v>M</v>
          </cell>
          <cell r="F23" t="str">
            <v>Others, books, toys</v>
          </cell>
          <cell r="G23">
            <v>194</v>
          </cell>
          <cell r="H23">
            <v>24</v>
          </cell>
          <cell r="I23">
            <v>1.0184</v>
          </cell>
          <cell r="J23">
            <v>1413986.058032</v>
          </cell>
          <cell r="K23">
            <v>144620.9472</v>
          </cell>
          <cell r="L23">
            <v>3.5</v>
          </cell>
          <cell r="M23">
            <v>3.85</v>
          </cell>
          <cell r="N23">
            <v>7.0000000000000007E-2</v>
          </cell>
          <cell r="O23">
            <v>30832.966304000001</v>
          </cell>
          <cell r="P23">
            <v>32903.916303999998</v>
          </cell>
          <cell r="Q23">
            <v>430486</v>
          </cell>
          <cell r="R23">
            <v>394160</v>
          </cell>
          <cell r="S23">
            <v>425465</v>
          </cell>
          <cell r="T23">
            <v>385708</v>
          </cell>
          <cell r="U23">
            <v>411706</v>
          </cell>
          <cell r="V23">
            <v>429074.48</v>
          </cell>
          <cell r="W23">
            <v>507167</v>
          </cell>
          <cell r="X23">
            <v>528613</v>
          </cell>
          <cell r="Y23">
            <v>463886</v>
          </cell>
          <cell r="AC23">
            <v>3976265.48</v>
          </cell>
          <cell r="AD23">
            <v>439047.435</v>
          </cell>
          <cell r="AE23">
            <v>2263.1311082474226</v>
          </cell>
          <cell r="AF23">
            <v>0.40257212128798792</v>
          </cell>
          <cell r="AG23">
            <v>0.41060000000000002</v>
          </cell>
          <cell r="AH23">
            <v>0.40757170617395222</v>
          </cell>
          <cell r="AI23">
            <v>0.44513373631012787</v>
          </cell>
          <cell r="AJ23">
            <v>0.41238154373215186</v>
          </cell>
          <cell r="AK23">
            <v>0.46025714660831513</v>
          </cell>
          <cell r="AL23">
            <v>0.4311932872098051</v>
          </cell>
          <cell r="AM23">
            <v>0.41373904014053692</v>
          </cell>
          <cell r="AN23">
            <v>0.35003236311510805</v>
          </cell>
          <cell r="AO23">
            <v>0.33583143718372421</v>
          </cell>
        </row>
        <row r="24">
          <cell r="A24" t="str">
            <v>P 16</v>
          </cell>
          <cell r="B24" t="str">
            <v>Dana Karafiátová - ARTEFACT</v>
          </cell>
          <cell r="C24" t="str">
            <v>Galeria del Manifesto</v>
          </cell>
          <cell r="D24" t="str">
            <v>a</v>
          </cell>
          <cell r="E24" t="str">
            <v>M</v>
          </cell>
          <cell r="F24" t="str">
            <v>Others, books, toys</v>
          </cell>
          <cell r="G24">
            <v>58</v>
          </cell>
          <cell r="H24">
            <v>29</v>
          </cell>
          <cell r="I24">
            <v>1.0184</v>
          </cell>
          <cell r="J24">
            <v>499844.42270400003</v>
          </cell>
          <cell r="K24">
            <v>52244.938399999999</v>
          </cell>
          <cell r="L24">
            <v>3.5</v>
          </cell>
          <cell r="M24">
            <v>3.85</v>
          </cell>
          <cell r="N24">
            <v>7.0000000000000007E-2</v>
          </cell>
          <cell r="O24">
            <v>9848.6456880000005</v>
          </cell>
          <cell r="P24">
            <v>10467.795688</v>
          </cell>
          <cell r="Q24">
            <v>286479.3</v>
          </cell>
          <cell r="R24">
            <v>253512.2</v>
          </cell>
          <cell r="S24">
            <v>279844.09999999998</v>
          </cell>
          <cell r="T24">
            <v>210512.7</v>
          </cell>
          <cell r="U24">
            <v>230548.8</v>
          </cell>
          <cell r="V24">
            <v>209044.6</v>
          </cell>
          <cell r="W24">
            <v>245811.7</v>
          </cell>
          <cell r="X24">
            <v>269782.40000000002</v>
          </cell>
          <cell r="Y24">
            <v>206768.1</v>
          </cell>
          <cell r="AC24">
            <v>2192303.9000000004</v>
          </cell>
          <cell r="AD24">
            <v>248191.97500000003</v>
          </cell>
          <cell r="AE24">
            <v>4279.1719827586212</v>
          </cell>
          <cell r="AF24">
            <v>0.25174284075059233</v>
          </cell>
          <cell r="AG24">
            <v>0.19289999999999999</v>
          </cell>
          <cell r="AH24">
            <v>0.21674719286175304</v>
          </cell>
          <cell r="AI24">
            <v>0.24493331716580111</v>
          </cell>
          <cell r="AJ24">
            <v>0.22188634346051966</v>
          </cell>
          <cell r="AK24">
            <v>0.29790475390795895</v>
          </cell>
          <cell r="AL24">
            <v>0.27201500978534698</v>
          </cell>
          <cell r="AM24">
            <v>0.2999969101713223</v>
          </cell>
          <cell r="AN24">
            <v>0.25512509814626394</v>
          </cell>
          <cell r="AO24">
            <v>0.23245672841519682</v>
          </cell>
        </row>
        <row r="25">
          <cell r="A25" t="str">
            <v>P 17</v>
          </cell>
          <cell r="B25" t="str">
            <v>Czech Puma Dassler s.r.o.</v>
          </cell>
          <cell r="C25" t="str">
            <v>PUMA</v>
          </cell>
          <cell r="D25" t="str">
            <v>a</v>
          </cell>
          <cell r="E25" t="str">
            <v>M</v>
          </cell>
          <cell r="F25" t="str">
            <v>Sport, equip</v>
          </cell>
          <cell r="G25">
            <v>126</v>
          </cell>
          <cell r="H25">
            <v>26</v>
          </cell>
          <cell r="I25">
            <v>1.0202</v>
          </cell>
          <cell r="J25">
            <v>986904.35121600004</v>
          </cell>
          <cell r="K25">
            <v>101936.34360000001</v>
          </cell>
          <cell r="L25">
            <v>3.5</v>
          </cell>
          <cell r="M25">
            <v>3.85</v>
          </cell>
          <cell r="N25">
            <v>7.0000000000000007E-2</v>
          </cell>
          <cell r="O25">
            <v>20586.044052000001</v>
          </cell>
          <cell r="P25">
            <v>21931.094052</v>
          </cell>
          <cell r="Q25">
            <v>371391</v>
          </cell>
          <cell r="R25">
            <v>227717</v>
          </cell>
          <cell r="S25">
            <v>277059</v>
          </cell>
          <cell r="T25">
            <v>466244</v>
          </cell>
          <cell r="U25">
            <v>370062</v>
          </cell>
          <cell r="V25">
            <v>343516</v>
          </cell>
          <cell r="W25">
            <v>455971</v>
          </cell>
          <cell r="X25">
            <v>444505</v>
          </cell>
          <cell r="Y25">
            <v>321368</v>
          </cell>
          <cell r="AC25">
            <v>3277833</v>
          </cell>
          <cell r="AD25">
            <v>369558.125</v>
          </cell>
          <cell r="AE25">
            <v>2933.000992063492</v>
          </cell>
          <cell r="AF25">
            <v>0.33381228975009009</v>
          </cell>
          <cell r="AG25">
            <v>0.32519999999999999</v>
          </cell>
          <cell r="AH25">
            <v>0.32990133754452855</v>
          </cell>
          <cell r="AI25">
            <v>0.53804673191724817</v>
          </cell>
          <cell r="AJ25">
            <v>0.44222489668987475</v>
          </cell>
          <cell r="AK25">
            <v>0.26567084541999469</v>
          </cell>
          <cell r="AL25">
            <v>0.3347207701736466</v>
          </cell>
          <cell r="AM25">
            <v>0.36058709827780949</v>
          </cell>
          <cell r="AN25">
            <v>0.27165639405137609</v>
          </cell>
          <cell r="AO25">
            <v>0.27866376677877641</v>
          </cell>
        </row>
        <row r="26">
          <cell r="A26" t="str">
            <v>P 18</v>
          </cell>
          <cell r="B26" t="str">
            <v>Blažek Praha, s.r.o.</v>
          </cell>
          <cell r="C26" t="str">
            <v>Blažek</v>
          </cell>
          <cell r="D26" t="str">
            <v>a</v>
          </cell>
          <cell r="E26" t="str">
            <v>M</v>
          </cell>
          <cell r="F26" t="str">
            <v>Man Fashion</v>
          </cell>
          <cell r="G26">
            <v>126</v>
          </cell>
          <cell r="H26">
            <v>25</v>
          </cell>
          <cell r="I26">
            <v>1.0184</v>
          </cell>
          <cell r="J26">
            <v>951863.44679999992</v>
          </cell>
          <cell r="K26">
            <v>97842.78</v>
          </cell>
          <cell r="L26">
            <v>3.5</v>
          </cell>
          <cell r="M26">
            <v>3.85</v>
          </cell>
          <cell r="N26">
            <v>7.0000000000000007E-2</v>
          </cell>
          <cell r="O26">
            <v>20299.494600000002</v>
          </cell>
          <cell r="P26">
            <v>21644.544600000001</v>
          </cell>
          <cell r="Q26">
            <v>1222934</v>
          </cell>
          <cell r="R26">
            <v>600362</v>
          </cell>
          <cell r="S26">
            <v>455675</v>
          </cell>
          <cell r="T26">
            <v>566459</v>
          </cell>
          <cell r="U26">
            <v>749511</v>
          </cell>
          <cell r="V26">
            <v>622263</v>
          </cell>
          <cell r="W26">
            <v>749600</v>
          </cell>
          <cell r="X26">
            <v>580881</v>
          </cell>
          <cell r="Y26">
            <v>661407</v>
          </cell>
          <cell r="AC26">
            <v>6209092</v>
          </cell>
          <cell r="AD26">
            <v>693460.625</v>
          </cell>
          <cell r="AE26">
            <v>5503.6557539682535</v>
          </cell>
          <cell r="AF26">
            <v>0.17157849567882819</v>
          </cell>
          <cell r="AG26">
            <v>0.17660000000000001</v>
          </cell>
          <cell r="AH26">
            <v>9.6605601447011857E-2</v>
          </cell>
          <cell r="AI26">
            <v>0.1967850640113798</v>
          </cell>
          <cell r="AJ26">
            <v>0.2592687213474516</v>
          </cell>
          <cell r="AK26">
            <v>0.21093728689984623</v>
          </cell>
          <cell r="AL26">
            <v>0.15942037488442465</v>
          </cell>
          <cell r="AM26">
            <v>0.19202061604177012</v>
          </cell>
          <cell r="AN26">
            <v>0.15940144690501601</v>
          </cell>
          <cell r="AO26">
            <v>0.20570017714471636</v>
          </cell>
        </row>
        <row r="27">
          <cell r="A27" t="str">
            <v>P 20</v>
          </cell>
          <cell r="B27" t="str">
            <v>Divoký býk spol. s r.o.</v>
          </cell>
          <cell r="C27" t="str">
            <v>Divoký býk</v>
          </cell>
          <cell r="D27" t="str">
            <v>a</v>
          </cell>
          <cell r="E27" t="str">
            <v>M</v>
          </cell>
          <cell r="F27" t="str">
            <v>Shoes, leather, bags</v>
          </cell>
          <cell r="G27">
            <v>76.5</v>
          </cell>
          <cell r="H27">
            <v>28</v>
          </cell>
          <cell r="I27">
            <v>1.0184</v>
          </cell>
          <cell r="J27">
            <v>638937.44132400001</v>
          </cell>
          <cell r="K27">
            <v>66533.090400000001</v>
          </cell>
          <cell r="L27">
            <v>3.5</v>
          </cell>
          <cell r="M27">
            <v>3.85</v>
          </cell>
          <cell r="N27">
            <v>7.0000000000000007E-2</v>
          </cell>
          <cell r="O27">
            <v>12823.691328000001</v>
          </cell>
          <cell r="P27">
            <v>13640.328828000002</v>
          </cell>
          <cell r="Q27">
            <v>239465</v>
          </cell>
          <cell r="R27">
            <v>165731</v>
          </cell>
          <cell r="S27">
            <v>423782</v>
          </cell>
          <cell r="T27">
            <v>402480</v>
          </cell>
          <cell r="U27">
            <v>227084</v>
          </cell>
          <cell r="V27">
            <v>135445</v>
          </cell>
          <cell r="W27">
            <v>135071</v>
          </cell>
          <cell r="X27">
            <v>351435</v>
          </cell>
          <cell r="Y27">
            <v>271146</v>
          </cell>
          <cell r="AC27">
            <v>2351639</v>
          </cell>
          <cell r="AD27">
            <v>260061.625</v>
          </cell>
          <cell r="AE27">
            <v>3399.498366013072</v>
          </cell>
          <cell r="AF27">
            <v>0.30710867151391524</v>
          </cell>
          <cell r="AG27">
            <v>0.2072</v>
          </cell>
          <cell r="AH27">
            <v>0.33139198516693463</v>
          </cell>
          <cell r="AI27">
            <v>0.47882883545021754</v>
          </cell>
          <cell r="AJ27">
            <v>0.18725850019113602</v>
          </cell>
          <cell r="AK27">
            <v>0.19919851726296958</v>
          </cell>
          <cell r="AL27">
            <v>0.35305622249035601</v>
          </cell>
          <cell r="AM27">
            <v>0.59192601593266636</v>
          </cell>
          <cell r="AN27">
            <v>0.59356500824011071</v>
          </cell>
          <cell r="AO27">
            <v>0.22813157263220796</v>
          </cell>
        </row>
        <row r="28">
          <cell r="A28" t="str">
            <v>P 21</v>
          </cell>
          <cell r="B28" t="str">
            <v>DIMA spol. s r.o.</v>
          </cell>
          <cell r="C28" t="str">
            <v>Private Member</v>
          </cell>
          <cell r="D28" t="str">
            <v>a</v>
          </cell>
          <cell r="E28" t="str">
            <v>M</v>
          </cell>
          <cell r="F28" t="str">
            <v>Fashion</v>
          </cell>
          <cell r="G28">
            <v>167.5</v>
          </cell>
          <cell r="H28">
            <v>23</v>
          </cell>
          <cell r="I28">
            <v>1.0184</v>
          </cell>
          <cell r="J28">
            <v>1176302.9293800001</v>
          </cell>
          <cell r="K28">
            <v>119663.273</v>
          </cell>
          <cell r="L28">
            <v>3.5</v>
          </cell>
          <cell r="M28">
            <v>3.85</v>
          </cell>
          <cell r="N28">
            <v>7.0000000000000007E-2</v>
          </cell>
          <cell r="O28">
            <v>26257.054110000001</v>
          </cell>
          <cell r="P28">
            <v>28045.116610000001</v>
          </cell>
          <cell r="Q28">
            <v>435500</v>
          </cell>
          <cell r="R28">
            <v>197479</v>
          </cell>
          <cell r="S28">
            <v>275042</v>
          </cell>
          <cell r="T28">
            <v>397143</v>
          </cell>
          <cell r="U28">
            <v>288739</v>
          </cell>
          <cell r="V28">
            <v>319328</v>
          </cell>
          <cell r="W28">
            <v>389538</v>
          </cell>
          <cell r="X28">
            <v>342521</v>
          </cell>
          <cell r="Y28">
            <v>221261</v>
          </cell>
          <cell r="AC28">
            <v>2866551</v>
          </cell>
          <cell r="AD28">
            <v>330661.25</v>
          </cell>
          <cell r="AE28">
            <v>1974.0970149253731</v>
          </cell>
          <cell r="AF28">
            <v>0.4446782505434187</v>
          </cell>
          <cell r="AG28">
            <v>0.4849</v>
          </cell>
          <cell r="AH28">
            <v>0.33506389692307698</v>
          </cell>
          <cell r="AI28">
            <v>0.73891566753933335</v>
          </cell>
          <cell r="AJ28">
            <v>0.53053834363479035</v>
          </cell>
          <cell r="AK28">
            <v>0.37192746595055187</v>
          </cell>
          <cell r="AL28">
            <v>0.51156369458230444</v>
          </cell>
          <cell r="AM28">
            <v>0.46256009372807899</v>
          </cell>
          <cell r="AN28">
            <v>0.379188653250774</v>
          </cell>
          <cell r="AO28">
            <v>0.43123893019698067</v>
          </cell>
        </row>
        <row r="29">
          <cell r="A29" t="str">
            <v>P 22</v>
          </cell>
          <cell r="B29" t="str">
            <v>Bijou Briggitte s.r.o.</v>
          </cell>
          <cell r="C29" t="str">
            <v>Bijou Brigitte</v>
          </cell>
          <cell r="D29" t="str">
            <v>a</v>
          </cell>
          <cell r="E29" t="str">
            <v>M</v>
          </cell>
          <cell r="F29" t="str">
            <v>Gift, jewel</v>
          </cell>
          <cell r="G29">
            <v>81</v>
          </cell>
          <cell r="H29">
            <v>37</v>
          </cell>
          <cell r="I29">
            <v>1</v>
          </cell>
          <cell r="J29">
            <v>271873.58399999997</v>
          </cell>
          <cell r="K29">
            <v>91408.5</v>
          </cell>
          <cell r="L29">
            <v>3.85</v>
          </cell>
          <cell r="M29">
            <v>3.85</v>
          </cell>
          <cell r="N29">
            <v>7.0000000000000007E-2</v>
          </cell>
          <cell r="O29">
            <v>15910.02</v>
          </cell>
          <cell r="P29">
            <v>15910.02</v>
          </cell>
          <cell r="Q29">
            <v>0</v>
          </cell>
          <cell r="R29">
            <v>0</v>
          </cell>
          <cell r="S29">
            <v>0</v>
          </cell>
          <cell r="T29">
            <v>0</v>
          </cell>
          <cell r="U29">
            <v>0</v>
          </cell>
          <cell r="V29">
            <v>361994</v>
          </cell>
          <cell r="W29">
            <v>727243.61</v>
          </cell>
          <cell r="X29">
            <v>721484.42</v>
          </cell>
          <cell r="Y29">
            <v>556796.22</v>
          </cell>
          <cell r="AC29">
            <v>2367518.25</v>
          </cell>
          <cell r="AD29">
            <v>226340.25374999997</v>
          </cell>
          <cell r="AE29">
            <v>8824.1814327485372</v>
          </cell>
          <cell r="AF29">
            <v>0.15014650481719716</v>
          </cell>
          <cell r="AG29">
            <v>0</v>
          </cell>
          <cell r="AM29">
            <v>0.15811462068432075</v>
          </cell>
          <cell r="AN29">
            <v>0.14756887310429584</v>
          </cell>
          <cell r="AO29">
            <v>0.14874682948801582</v>
          </cell>
        </row>
        <row r="30">
          <cell r="A30" t="str">
            <v>P 24</v>
          </cell>
          <cell r="B30" t="str">
            <v>EXE CZ s.r.o.</v>
          </cell>
          <cell r="C30" t="str">
            <v>EXE</v>
          </cell>
          <cell r="D30" t="str">
            <v>b</v>
          </cell>
          <cell r="E30" t="str">
            <v>M</v>
          </cell>
          <cell r="F30" t="str">
            <v>Fashion</v>
          </cell>
          <cell r="G30">
            <v>85</v>
          </cell>
          <cell r="H30">
            <v>25</v>
          </cell>
          <cell r="I30">
            <v>1.0184</v>
          </cell>
          <cell r="J30">
            <v>642130.103</v>
          </cell>
          <cell r="K30">
            <v>66005.05</v>
          </cell>
          <cell r="L30">
            <v>3.5</v>
          </cell>
          <cell r="M30">
            <v>3.85</v>
          </cell>
          <cell r="N30">
            <v>7.0000000000000007E-2</v>
          </cell>
          <cell r="O30">
            <v>13694.103500000001</v>
          </cell>
          <cell r="P30">
            <v>14601.478500000001</v>
          </cell>
          <cell r="Q30">
            <v>226526</v>
          </cell>
          <cell r="R30">
            <v>127589</v>
          </cell>
          <cell r="S30">
            <v>117237</v>
          </cell>
          <cell r="T30">
            <v>126494</v>
          </cell>
          <cell r="U30">
            <v>187449</v>
          </cell>
          <cell r="V30">
            <v>210842</v>
          </cell>
          <cell r="W30">
            <v>342991</v>
          </cell>
          <cell r="X30">
            <v>327642</v>
          </cell>
          <cell r="Y30">
            <v>358758</v>
          </cell>
          <cell r="AC30">
            <v>2025528</v>
          </cell>
          <cell r="AD30">
            <v>208346.25</v>
          </cell>
          <cell r="AE30">
            <v>2451.1323529411766</v>
          </cell>
          <cell r="AF30">
            <v>0.38525417604108547</v>
          </cell>
          <cell r="AG30">
            <v>0.37780000000000002</v>
          </cell>
          <cell r="AH30">
            <v>0.35183225545853458</v>
          </cell>
          <cell r="AI30">
            <v>0.62465536605820249</v>
          </cell>
          <cell r="AJ30">
            <v>0.67981229048849767</v>
          </cell>
          <cell r="AK30">
            <v>0.63723598352491029</v>
          </cell>
          <cell r="AL30">
            <v>0.43001845035182901</v>
          </cell>
          <cell r="AM30">
            <v>0.38230773991899147</v>
          </cell>
          <cell r="AN30">
            <v>0.23501062272771006</v>
          </cell>
          <cell r="AO30">
            <v>0.24602013325519928</v>
          </cell>
        </row>
        <row r="31">
          <cell r="A31" t="str">
            <v>P 25</v>
          </cell>
          <cell r="B31" t="str">
            <v>Mgr. Zdeňka Říhová</v>
          </cell>
          <cell r="C31" t="str">
            <v>TOMMY HILFIGER</v>
          </cell>
          <cell r="D31" t="str">
            <v>a</v>
          </cell>
          <cell r="E31" t="str">
            <v>M</v>
          </cell>
          <cell r="F31" t="str">
            <v>Fashion</v>
          </cell>
          <cell r="G31">
            <v>85</v>
          </cell>
          <cell r="H31">
            <v>28</v>
          </cell>
          <cell r="I31">
            <v>1.0184</v>
          </cell>
          <cell r="J31">
            <v>704016.43787999998</v>
          </cell>
          <cell r="K31">
            <v>73925.656000000003</v>
          </cell>
          <cell r="L31">
            <v>3.5</v>
          </cell>
          <cell r="M31">
            <v>3.85</v>
          </cell>
          <cell r="N31">
            <v>0.06</v>
          </cell>
          <cell r="O31">
            <v>13509.289359999999</v>
          </cell>
          <cell r="P31">
            <v>14416.664359999999</v>
          </cell>
          <cell r="Q31">
            <v>311344.53000000003</v>
          </cell>
          <cell r="R31">
            <v>285714.3</v>
          </cell>
          <cell r="S31">
            <v>324222.68</v>
          </cell>
          <cell r="T31">
            <v>306470.59000000003</v>
          </cell>
          <cell r="U31">
            <v>344605.04</v>
          </cell>
          <cell r="V31">
            <v>366605.04</v>
          </cell>
          <cell r="W31">
            <v>370630.25</v>
          </cell>
          <cell r="X31">
            <v>386991.6</v>
          </cell>
          <cell r="Y31">
            <v>428823.6</v>
          </cell>
          <cell r="AC31">
            <v>3125407.6300000004</v>
          </cell>
          <cell r="AD31">
            <v>337073.00375000003</v>
          </cell>
          <cell r="AE31">
            <v>3965.5647500000005</v>
          </cell>
          <cell r="AF31">
            <v>0.26107713686934497</v>
          </cell>
          <cell r="AG31">
            <v>0.3301</v>
          </cell>
          <cell r="AH31">
            <v>0.2808301959247525</v>
          </cell>
          <cell r="AI31">
            <v>0.30602229345888532</v>
          </cell>
          <cell r="AJ31">
            <v>0.26967559875823616</v>
          </cell>
          <cell r="AK31">
            <v>0.28825708972596681</v>
          </cell>
          <cell r="AL31">
            <v>0.25635817851067993</v>
          </cell>
          <cell r="AM31">
            <v>0.24097410215636972</v>
          </cell>
          <cell r="AN31">
            <v>0.23835701581292945</v>
          </cell>
          <cell r="AO31">
            <v>0.22827968452028416</v>
          </cell>
        </row>
        <row r="32">
          <cell r="A32" t="str">
            <v>P 26</v>
          </cell>
          <cell r="B32" t="str">
            <v>DINOS, s.r.o.</v>
          </cell>
          <cell r="C32" t="str">
            <v>DINOS</v>
          </cell>
          <cell r="D32" t="str">
            <v>a</v>
          </cell>
          <cell r="E32" t="str">
            <v>M</v>
          </cell>
          <cell r="F32" t="str">
            <v>Shoes, leather, bags</v>
          </cell>
          <cell r="G32">
            <v>82.5</v>
          </cell>
          <cell r="H32">
            <v>28</v>
          </cell>
          <cell r="I32">
            <v>1.0184</v>
          </cell>
          <cell r="J32">
            <v>689050.18182000006</v>
          </cell>
          <cell r="K32">
            <v>71751.372000000003</v>
          </cell>
          <cell r="L32">
            <v>3.5</v>
          </cell>
          <cell r="M32">
            <v>3.85</v>
          </cell>
          <cell r="N32">
            <v>7.0000000000000007E-2</v>
          </cell>
          <cell r="O32">
            <v>13829.47104</v>
          </cell>
          <cell r="P32">
            <v>14710.15854</v>
          </cell>
          <cell r="Q32">
            <v>306693.28000000003</v>
          </cell>
          <cell r="R32">
            <v>306064</v>
          </cell>
          <cell r="S32">
            <v>392426</v>
          </cell>
          <cell r="T32">
            <v>400908</v>
          </cell>
          <cell r="U32">
            <v>427650</v>
          </cell>
          <cell r="V32">
            <v>463818</v>
          </cell>
          <cell r="W32">
            <v>450164</v>
          </cell>
          <cell r="X32">
            <v>550681</v>
          </cell>
          <cell r="Y32">
            <v>417798</v>
          </cell>
          <cell r="AC32">
            <v>3716202.2800000003</v>
          </cell>
          <cell r="AD32">
            <v>412300.53500000003</v>
          </cell>
          <cell r="AE32">
            <v>4997.5822424242424</v>
          </cell>
          <cell r="AF32">
            <v>0.20890410129470241</v>
          </cell>
          <cell r="AG32">
            <v>0.18840000000000001</v>
          </cell>
          <cell r="AH32">
            <v>0.27904375029019218</v>
          </cell>
          <cell r="AI32">
            <v>0.27961747556066707</v>
          </cell>
          <cell r="AJ32">
            <v>0.21808148043197956</v>
          </cell>
          <cell r="AK32">
            <v>0.21566426846059447</v>
          </cell>
          <cell r="AL32">
            <v>0.20217825450719049</v>
          </cell>
          <cell r="AM32">
            <v>0.18641262421898247</v>
          </cell>
          <cell r="AN32">
            <v>0.19206673687811554</v>
          </cell>
          <cell r="AO32">
            <v>0.15700837788120528</v>
          </cell>
        </row>
        <row r="33">
          <cell r="A33" t="str">
            <v>P 27</v>
          </cell>
          <cell r="B33" t="str">
            <v>GRATULANT s.r.o.</v>
          </cell>
          <cell r="C33" t="str">
            <v>GRATULANT</v>
          </cell>
          <cell r="D33" t="str">
            <v>a</v>
          </cell>
          <cell r="E33" t="str">
            <v>M</v>
          </cell>
          <cell r="F33" t="str">
            <v>Gift, jewel</v>
          </cell>
          <cell r="G33">
            <v>83</v>
          </cell>
          <cell r="H33">
            <v>28</v>
          </cell>
          <cell r="I33">
            <v>1.0184</v>
          </cell>
          <cell r="J33">
            <v>693226.24352800008</v>
          </cell>
          <cell r="K33">
            <v>72186.228799999997</v>
          </cell>
          <cell r="L33">
            <v>3.5</v>
          </cell>
          <cell r="M33">
            <v>3.85</v>
          </cell>
          <cell r="N33">
            <v>7.0000000000000007E-2</v>
          </cell>
          <cell r="O33">
            <v>13913.286016</v>
          </cell>
          <cell r="P33">
            <v>14799.311016</v>
          </cell>
          <cell r="Q33">
            <v>159081.76</v>
          </cell>
          <cell r="R33">
            <v>219314.27</v>
          </cell>
          <cell r="S33">
            <v>138268.09</v>
          </cell>
          <cell r="T33">
            <v>167604.07999999999</v>
          </cell>
          <cell r="U33">
            <v>169599.77</v>
          </cell>
          <cell r="V33">
            <v>198355.99</v>
          </cell>
          <cell r="W33">
            <v>318442.07</v>
          </cell>
          <cell r="X33">
            <v>381184.98</v>
          </cell>
          <cell r="Y33">
            <v>260858.49</v>
          </cell>
          <cell r="AC33">
            <v>2012709.5</v>
          </cell>
          <cell r="AD33">
            <v>218981.37625</v>
          </cell>
          <cell r="AE33">
            <v>2638.3298343373494</v>
          </cell>
          <cell r="AF33">
            <v>0.39571073086175296</v>
          </cell>
          <cell r="AG33">
            <v>0.2732</v>
          </cell>
          <cell r="AH33">
            <v>0.54122807552544039</v>
          </cell>
          <cell r="AI33">
            <v>0.39258510089653537</v>
          </cell>
          <cell r="AJ33">
            <v>0.62269982044302485</v>
          </cell>
          <cell r="AK33">
            <v>0.5189941665859209</v>
          </cell>
          <cell r="AL33">
            <v>0.51288713313703205</v>
          </cell>
          <cell r="AM33">
            <v>0.43853245780981964</v>
          </cell>
          <cell r="AN33">
            <v>0.27315969845315979</v>
          </cell>
          <cell r="AO33">
            <v>0.22819771077024076</v>
          </cell>
        </row>
        <row r="34">
          <cell r="A34" t="str">
            <v>P 28</v>
          </cell>
          <cell r="B34" t="str">
            <v>POMPO spol. s r.o.</v>
          </cell>
          <cell r="C34" t="str">
            <v>POMPO</v>
          </cell>
          <cell r="D34" t="str">
            <v>a</v>
          </cell>
          <cell r="E34" t="str">
            <v>M</v>
          </cell>
          <cell r="F34" t="str">
            <v>Others, books, toys</v>
          </cell>
          <cell r="G34">
            <v>1063.5</v>
          </cell>
          <cell r="H34">
            <v>11</v>
          </cell>
          <cell r="I34">
            <v>1.0184</v>
          </cell>
          <cell r="J34">
            <v>4017296.6773800002</v>
          </cell>
          <cell r="K34">
            <v>363369.44819999998</v>
          </cell>
          <cell r="L34">
            <v>3.5</v>
          </cell>
          <cell r="M34">
            <v>3.85</v>
          </cell>
          <cell r="N34">
            <v>0.05</v>
          </cell>
          <cell r="O34">
            <v>131697.09740999999</v>
          </cell>
          <cell r="P34">
            <v>143049.95991000001</v>
          </cell>
          <cell r="Q34">
            <v>691618.2</v>
          </cell>
          <cell r="R34">
            <v>843453.2</v>
          </cell>
          <cell r="S34">
            <v>951265.3</v>
          </cell>
          <cell r="T34">
            <v>982303.1</v>
          </cell>
          <cell r="U34">
            <v>1063476.8</v>
          </cell>
          <cell r="V34">
            <v>1099315</v>
          </cell>
          <cell r="W34">
            <v>1443014.3</v>
          </cell>
          <cell r="X34">
            <v>1490607.5</v>
          </cell>
          <cell r="Y34">
            <v>1209332.7</v>
          </cell>
          <cell r="AC34">
            <v>9774386.0999999996</v>
          </cell>
          <cell r="AD34">
            <v>1070631.675</v>
          </cell>
          <cell r="AE34">
            <v>1006.7058533145275</v>
          </cell>
          <cell r="AF34">
            <v>0.46903346538154683</v>
          </cell>
          <cell r="AG34">
            <v>0.31990000000000002</v>
          </cell>
          <cell r="AH34">
            <v>0.71580901949948683</v>
          </cell>
          <cell r="AI34">
            <v>0.58695200351365073</v>
          </cell>
          <cell r="AJ34">
            <v>0.5204295222478944</v>
          </cell>
          <cell r="AK34">
            <v>0.51554291960393894</v>
          </cell>
          <cell r="AL34">
            <v>0.47619224802083121</v>
          </cell>
          <cell r="AM34">
            <v>0.46066815072113088</v>
          </cell>
          <cell r="AN34">
            <v>0.35094552293071518</v>
          </cell>
          <cell r="AO34">
            <v>0.33974027912109656</v>
          </cell>
        </row>
        <row r="35">
          <cell r="A35" t="str">
            <v>P 29</v>
          </cell>
          <cell r="B35" t="str">
            <v>AMMA PLUS, spol. s r.o.</v>
          </cell>
          <cell r="C35" t="str">
            <v>AKITA</v>
          </cell>
          <cell r="D35" t="str">
            <v>a</v>
          </cell>
          <cell r="E35" t="str">
            <v>M</v>
          </cell>
          <cell r="F35" t="str">
            <v>Sport, equip</v>
          </cell>
          <cell r="G35">
            <v>20</v>
          </cell>
          <cell r="H35">
            <v>35</v>
          </cell>
          <cell r="I35">
            <v>1.0184</v>
          </cell>
          <cell r="J35">
            <v>204266.21040000001</v>
          </cell>
          <cell r="K35">
            <v>21742.84</v>
          </cell>
          <cell r="L35">
            <v>3.5</v>
          </cell>
          <cell r="M35">
            <v>3.85</v>
          </cell>
          <cell r="N35">
            <v>7.0000000000000007E-2</v>
          </cell>
          <cell r="O35">
            <v>3656.9988000000003</v>
          </cell>
          <cell r="P35">
            <v>3870.4988000000003</v>
          </cell>
          <cell r="Q35">
            <v>22336</v>
          </cell>
          <cell r="R35">
            <v>28648</v>
          </cell>
          <cell r="S35">
            <v>38596</v>
          </cell>
          <cell r="T35">
            <v>50209.88</v>
          </cell>
          <cell r="U35">
            <v>61762</v>
          </cell>
          <cell r="V35">
            <v>56834</v>
          </cell>
          <cell r="W35">
            <v>58312</v>
          </cell>
          <cell r="X35">
            <v>34807</v>
          </cell>
          <cell r="Y35">
            <v>24789</v>
          </cell>
          <cell r="AC35">
            <v>376293.88</v>
          </cell>
          <cell r="AD35">
            <v>43938.11</v>
          </cell>
          <cell r="AE35">
            <v>2196.9054999999998</v>
          </cell>
          <cell r="AF35">
            <v>0.58111913097764112</v>
          </cell>
          <cell r="AG35">
            <v>0.57989999999999997</v>
          </cell>
          <cell r="AH35">
            <v>1.1371704333810888</v>
          </cell>
          <cell r="AI35">
            <v>0.88661822116727174</v>
          </cell>
          <cell r="AJ35">
            <v>0.65809510830137841</v>
          </cell>
          <cell r="AK35">
            <v>0.51012547331322045</v>
          </cell>
          <cell r="AL35">
            <v>0.41471032026164956</v>
          </cell>
          <cell r="AM35">
            <v>0.4506692965478411</v>
          </cell>
          <cell r="AN35">
            <v>0.43924644670050766</v>
          </cell>
          <cell r="AO35">
            <v>0.73586746344126186</v>
          </cell>
        </row>
        <row r="36">
          <cell r="A36" t="str">
            <v>P 29a</v>
          </cell>
          <cell r="B36" t="str">
            <v>LE PATIO INTERNATIONAL s.r.o.</v>
          </cell>
          <cell r="C36" t="str">
            <v>Káva, čaj Ronnefeldt</v>
          </cell>
          <cell r="D36" t="str">
            <v>a</v>
          </cell>
          <cell r="E36" t="str">
            <v>M</v>
          </cell>
          <cell r="F36" t="str">
            <v>Others, books, toys</v>
          </cell>
          <cell r="G36">
            <v>20</v>
          </cell>
          <cell r="H36">
            <v>33</v>
          </cell>
          <cell r="I36">
            <v>1.0184</v>
          </cell>
          <cell r="J36">
            <v>193630.85551999998</v>
          </cell>
          <cell r="K36">
            <v>20500.392</v>
          </cell>
          <cell r="L36">
            <v>3.5</v>
          </cell>
          <cell r="M36">
            <v>3.85</v>
          </cell>
          <cell r="N36">
            <v>7.0000000000000007E-2</v>
          </cell>
          <cell r="O36">
            <v>3570.0274399999998</v>
          </cell>
          <cell r="P36">
            <v>3783.5274399999998</v>
          </cell>
          <cell r="Q36">
            <v>42021.81</v>
          </cell>
          <cell r="R36">
            <v>73233</v>
          </cell>
          <cell r="S36">
            <v>52081.08</v>
          </cell>
          <cell r="T36">
            <v>43481.98</v>
          </cell>
          <cell r="U36">
            <v>57357.89</v>
          </cell>
          <cell r="V36">
            <v>76382</v>
          </cell>
          <cell r="W36">
            <v>51632.5</v>
          </cell>
          <cell r="X36">
            <v>93889</v>
          </cell>
          <cell r="Y36">
            <v>39672.5</v>
          </cell>
          <cell r="AC36">
            <v>529751.76</v>
          </cell>
          <cell r="AD36">
            <v>61259.907500000001</v>
          </cell>
          <cell r="AE36">
            <v>3062.995375</v>
          </cell>
          <cell r="AF36">
            <v>0.39510110164629286</v>
          </cell>
          <cell r="AG36">
            <v>0.31840000000000002</v>
          </cell>
          <cell r="AH36">
            <v>0.57280777386790338</v>
          </cell>
          <cell r="AI36">
            <v>0.32868269004410577</v>
          </cell>
          <cell r="AJ36">
            <v>0.46217204865951317</v>
          </cell>
          <cell r="AK36">
            <v>0.5584823745376819</v>
          </cell>
          <cell r="AL36">
            <v>0.42337539682857928</v>
          </cell>
          <cell r="AM36">
            <v>0.31792725301772667</v>
          </cell>
          <cell r="AN36">
            <v>0.47032236362756014</v>
          </cell>
          <cell r="AO36">
            <v>0.25864498972190564</v>
          </cell>
        </row>
        <row r="37">
          <cell r="A37" t="str">
            <v>P 30</v>
          </cell>
          <cell r="B37" t="str">
            <v>Miroslava Machová</v>
          </cell>
          <cell r="C37" t="str">
            <v>Levi's, Mustang</v>
          </cell>
          <cell r="D37" t="str">
            <v>a</v>
          </cell>
          <cell r="E37" t="str">
            <v>M</v>
          </cell>
          <cell r="F37" t="str">
            <v>Fashion</v>
          </cell>
          <cell r="G37">
            <v>72.5</v>
          </cell>
          <cell r="H37">
            <v>25</v>
          </cell>
          <cell r="I37">
            <v>1.0184</v>
          </cell>
          <cell r="J37">
            <v>547699.20549999992</v>
          </cell>
          <cell r="K37">
            <v>56298.424999999996</v>
          </cell>
          <cell r="L37">
            <v>3.5</v>
          </cell>
          <cell r="M37">
            <v>3.85</v>
          </cell>
          <cell r="N37">
            <v>7.0000000000000007E-2</v>
          </cell>
          <cell r="O37">
            <v>11680.26475</v>
          </cell>
          <cell r="P37">
            <v>12454.20225</v>
          </cell>
          <cell r="Q37">
            <v>396458</v>
          </cell>
          <cell r="R37">
            <v>287021</v>
          </cell>
          <cell r="S37">
            <v>587811</v>
          </cell>
          <cell r="T37">
            <v>554852</v>
          </cell>
          <cell r="U37">
            <v>438949</v>
          </cell>
          <cell r="V37">
            <v>360948</v>
          </cell>
          <cell r="W37">
            <v>539073</v>
          </cell>
          <cell r="X37">
            <v>383543</v>
          </cell>
          <cell r="Y37">
            <v>550433</v>
          </cell>
          <cell r="AC37">
            <v>4099088</v>
          </cell>
          <cell r="AD37">
            <v>443581.875</v>
          </cell>
          <cell r="AE37">
            <v>6118.3706896551721</v>
          </cell>
          <cell r="AF37">
            <v>0.15433994161168102</v>
          </cell>
          <cell r="AG37">
            <v>0.1124</v>
          </cell>
          <cell r="AH37">
            <v>0.1714650473694565</v>
          </cell>
          <cell r="AI37">
            <v>0.23684221624898524</v>
          </cell>
          <cell r="AJ37">
            <v>0.11564718889234804</v>
          </cell>
          <cell r="AK37">
            <v>0.12391165076452818</v>
          </cell>
          <cell r="AL37">
            <v>0.15663010338330874</v>
          </cell>
          <cell r="AM37">
            <v>0.19047792826113455</v>
          </cell>
          <cell r="AN37">
            <v>0.12753862139264996</v>
          </cell>
          <cell r="AO37">
            <v>0.17925663419746937</v>
          </cell>
        </row>
        <row r="38">
          <cell r="A38" t="str">
            <v>P 31</v>
          </cell>
          <cell r="B38" t="str">
            <v>WS International a.s.</v>
          </cell>
          <cell r="C38" t="str">
            <v>WS International</v>
          </cell>
          <cell r="D38" t="str">
            <v>a</v>
          </cell>
          <cell r="E38" t="str">
            <v>M</v>
          </cell>
          <cell r="F38" t="str">
            <v>Others, books, toys</v>
          </cell>
          <cell r="G38">
            <v>39</v>
          </cell>
          <cell r="H38">
            <v>32</v>
          </cell>
          <cell r="I38">
            <v>1.0184</v>
          </cell>
          <cell r="J38">
            <v>367210.69725600001</v>
          </cell>
          <cell r="K38">
            <v>38764.3776</v>
          </cell>
          <cell r="L38">
            <v>3.5</v>
          </cell>
          <cell r="M38">
            <v>3.85</v>
          </cell>
          <cell r="N38">
            <v>7.0000000000000007E-2</v>
          </cell>
          <cell r="O38">
            <v>6876.7564320000001</v>
          </cell>
          <cell r="P38">
            <v>7293.0814319999999</v>
          </cell>
          <cell r="Q38">
            <v>165034.5</v>
          </cell>
          <cell r="R38">
            <v>166602.5</v>
          </cell>
          <cell r="S38">
            <v>167846.2</v>
          </cell>
          <cell r="T38">
            <v>136437.79999999999</v>
          </cell>
          <cell r="U38">
            <v>97318.5</v>
          </cell>
          <cell r="V38">
            <v>121497.5</v>
          </cell>
          <cell r="W38">
            <v>155290</v>
          </cell>
          <cell r="X38">
            <v>189698</v>
          </cell>
          <cell r="Y38">
            <v>155417.5</v>
          </cell>
          <cell r="AC38">
            <v>1355142.5</v>
          </cell>
          <cell r="AD38">
            <v>149965.625</v>
          </cell>
          <cell r="AE38">
            <v>3845.272435897436</v>
          </cell>
          <cell r="AF38">
            <v>0.30607905749734315</v>
          </cell>
          <cell r="AG38">
            <v>0.155</v>
          </cell>
          <cell r="AH38">
            <v>0.27655510836825031</v>
          </cell>
          <cell r="AI38">
            <v>0.27395227581819004</v>
          </cell>
          <cell r="AJ38">
            <v>0.27192235529907738</v>
          </cell>
          <cell r="AK38">
            <v>0.33757110589587347</v>
          </cell>
          <cell r="AL38">
            <v>0.47326519656591498</v>
          </cell>
          <cell r="AM38">
            <v>0.37908153692051277</v>
          </cell>
          <cell r="AN38">
            <v>0.2965899866829802</v>
          </cell>
          <cell r="AO38">
            <v>0.24279359314278484</v>
          </cell>
        </row>
        <row r="39">
          <cell r="A39" t="str">
            <v>P 32</v>
          </cell>
          <cell r="B39" t="str">
            <v>ALPINE PRO STORES, s.r.o.</v>
          </cell>
          <cell r="C39" t="str">
            <v>Alpine Pro</v>
          </cell>
          <cell r="D39" t="str">
            <v>a</v>
          </cell>
          <cell r="E39" t="str">
            <v>M</v>
          </cell>
          <cell r="F39" t="str">
            <v>Sport, equip</v>
          </cell>
          <cell r="G39">
            <v>263</v>
          </cell>
          <cell r="H39">
            <v>21</v>
          </cell>
          <cell r="I39">
            <v>1.0184</v>
          </cell>
          <cell r="J39">
            <v>1707116.250056</v>
          </cell>
          <cell r="K39">
            <v>171551.00760000001</v>
          </cell>
          <cell r="L39">
            <v>3.5</v>
          </cell>
          <cell r="M39">
            <v>3.85</v>
          </cell>
          <cell r="N39">
            <v>7.0000000000000007E-2</v>
          </cell>
          <cell r="O39">
            <v>40083.820531999998</v>
          </cell>
          <cell r="P39">
            <v>42891.345532000007</v>
          </cell>
          <cell r="Q39">
            <v>2091848</v>
          </cell>
          <cell r="R39">
            <v>1884226</v>
          </cell>
          <cell r="S39">
            <v>1006571</v>
          </cell>
          <cell r="T39">
            <v>646385</v>
          </cell>
          <cell r="U39">
            <v>1106137</v>
          </cell>
          <cell r="V39">
            <v>1281868</v>
          </cell>
          <cell r="W39">
            <v>1541316</v>
          </cell>
          <cell r="X39">
            <v>1511808.4</v>
          </cell>
          <cell r="Y39">
            <v>947834.5</v>
          </cell>
          <cell r="AC39">
            <v>12017993.9</v>
          </cell>
          <cell r="AD39">
            <v>1383769.925</v>
          </cell>
          <cell r="AE39">
            <v>5261.4826045627378</v>
          </cell>
          <cell r="AF39">
            <v>0.15420882286988569</v>
          </cell>
          <cell r="AG39">
            <v>0.17730000000000001</v>
          </cell>
          <cell r="AH39">
            <v>0.10117122665317939</v>
          </cell>
          <cell r="AI39">
            <v>0.11231923778357798</v>
          </cell>
          <cell r="AJ39">
            <v>0.21025325399996622</v>
          </cell>
          <cell r="AK39">
            <v>0.33175638842485516</v>
          </cell>
          <cell r="AL39">
            <v>0.19386599773084168</v>
          </cell>
          <cell r="AM39">
            <v>0.16728895107140518</v>
          </cell>
          <cell r="AN39">
            <v>0.13912938886769488</v>
          </cell>
          <cell r="AO39">
            <v>0.1418449276588224</v>
          </cell>
        </row>
        <row r="40">
          <cell r="A40" t="str">
            <v>P 33</v>
          </cell>
          <cell r="B40" t="str">
            <v>BIŽUTERIE - EVE CZ s.r.o.</v>
          </cell>
          <cell r="C40" t="str">
            <v>BIŽUTERIE EVE</v>
          </cell>
          <cell r="D40" t="str">
            <v>a</v>
          </cell>
          <cell r="E40" t="str">
            <v>M</v>
          </cell>
          <cell r="F40" t="str">
            <v>Gift, jewel</v>
          </cell>
          <cell r="G40">
            <v>26</v>
          </cell>
          <cell r="H40">
            <v>34</v>
          </cell>
          <cell r="I40">
            <v>1.0184</v>
          </cell>
          <cell r="J40">
            <v>258633.092848</v>
          </cell>
          <cell r="K40">
            <v>27458.1008</v>
          </cell>
          <cell r="L40">
            <v>3.5</v>
          </cell>
          <cell r="M40">
            <v>3.85</v>
          </cell>
          <cell r="N40">
            <v>7.0000000000000007E-2</v>
          </cell>
          <cell r="O40">
            <v>4697.5670559999999</v>
          </cell>
          <cell r="P40">
            <v>4975.117056</v>
          </cell>
          <cell r="Q40">
            <v>71475</v>
          </cell>
          <cell r="R40">
            <v>63501</v>
          </cell>
          <cell r="S40">
            <v>60046</v>
          </cell>
          <cell r="T40">
            <v>53089</v>
          </cell>
          <cell r="U40">
            <v>52114</v>
          </cell>
          <cell r="V40">
            <v>51122</v>
          </cell>
          <cell r="W40">
            <v>56780</v>
          </cell>
          <cell r="X40">
            <v>59326</v>
          </cell>
          <cell r="Y40">
            <v>46465</v>
          </cell>
          <cell r="AC40">
            <v>513918</v>
          </cell>
          <cell r="AD40">
            <v>58431.625</v>
          </cell>
          <cell r="AE40">
            <v>2247.3701923076924</v>
          </cell>
          <cell r="AF40">
            <v>0.55328149107610813</v>
          </cell>
          <cell r="AG40">
            <v>0.25409999999999999</v>
          </cell>
          <cell r="AH40">
            <v>0.44988692348373555</v>
          </cell>
          <cell r="AI40">
            <v>0.50638049567723342</v>
          </cell>
          <cell r="AJ40">
            <v>0.53551723438696996</v>
          </cell>
          <cell r="AK40">
            <v>0.61092161946919321</v>
          </cell>
          <cell r="AL40">
            <v>0.6223513423648156</v>
          </cell>
          <cell r="AM40">
            <v>0.63442779734752164</v>
          </cell>
          <cell r="AN40">
            <v>0.57120848636843957</v>
          </cell>
          <cell r="AO40">
            <v>0.5466948362606614</v>
          </cell>
        </row>
        <row r="41">
          <cell r="A41" t="str">
            <v>P 33a</v>
          </cell>
          <cell r="B41" t="str">
            <v>Profitness Česká republika a.s.</v>
          </cell>
          <cell r="C41" t="str">
            <v>VITALAND</v>
          </cell>
          <cell r="D41" t="str">
            <v>a</v>
          </cell>
          <cell r="E41" t="str">
            <v>M</v>
          </cell>
          <cell r="F41" t="str">
            <v>Others, books, toys</v>
          </cell>
          <cell r="G41">
            <v>26</v>
          </cell>
          <cell r="H41">
            <v>35</v>
          </cell>
          <cell r="I41">
            <v>1.0184</v>
          </cell>
          <cell r="J41">
            <v>265546.07351999998</v>
          </cell>
          <cell r="K41">
            <v>28265.691999999999</v>
          </cell>
          <cell r="L41">
            <v>3.5</v>
          </cell>
          <cell r="M41">
            <v>3.85</v>
          </cell>
          <cell r="N41">
            <v>7.0000000000000007E-2</v>
          </cell>
          <cell r="O41">
            <v>4754.0984399999998</v>
          </cell>
          <cell r="P41">
            <v>5031.6484400000008</v>
          </cell>
          <cell r="Q41">
            <v>200433.12</v>
          </cell>
          <cell r="R41">
            <v>176562.82</v>
          </cell>
          <cell r="S41">
            <v>190355.44</v>
          </cell>
          <cell r="T41">
            <v>161720.81</v>
          </cell>
          <cell r="U41">
            <v>177474.61</v>
          </cell>
          <cell r="V41">
            <v>153630.35999999999</v>
          </cell>
          <cell r="W41">
            <v>163089.41</v>
          </cell>
          <cell r="X41">
            <v>166570.26999999999</v>
          </cell>
          <cell r="Y41">
            <v>133711.57</v>
          </cell>
          <cell r="AC41">
            <v>1523548.41</v>
          </cell>
          <cell r="AD41">
            <v>173729.60499999998</v>
          </cell>
          <cell r="AE41">
            <v>6681.9078846153843</v>
          </cell>
          <cell r="AF41">
            <v>0.19106276785698098</v>
          </cell>
          <cell r="AG41">
            <v>0.19109999999999999</v>
          </cell>
          <cell r="AH41">
            <v>0.16474218652087039</v>
          </cell>
          <cell r="AI41">
            <v>0.18701440337212555</v>
          </cell>
          <cell r="AJ41">
            <v>0.17346386549289056</v>
          </cell>
          <cell r="AK41">
            <v>0.20589397517858091</v>
          </cell>
          <cell r="AL41">
            <v>0.18761748759442268</v>
          </cell>
          <cell r="AM41">
            <v>0.21673672078878162</v>
          </cell>
          <cell r="AN41">
            <v>0.2041661714270718</v>
          </cell>
          <cell r="AO41">
            <v>0.19989966060570113</v>
          </cell>
        </row>
        <row r="42">
          <cell r="A42" t="str">
            <v>P 34</v>
          </cell>
          <cell r="B42" t="str">
            <v>Proxima spol. s r.o.</v>
          </cell>
          <cell r="C42" t="str">
            <v>Intimissimo</v>
          </cell>
          <cell r="D42" t="str">
            <v>a</v>
          </cell>
          <cell r="E42" t="str">
            <v>M</v>
          </cell>
          <cell r="F42" t="str">
            <v>Underwear</v>
          </cell>
          <cell r="G42">
            <v>36</v>
          </cell>
          <cell r="H42">
            <v>33</v>
          </cell>
          <cell r="I42">
            <v>1.0184</v>
          </cell>
          <cell r="J42">
            <v>348535.5399359999</v>
          </cell>
          <cell r="K42">
            <v>36900.705599999994</v>
          </cell>
          <cell r="L42">
            <v>3.5</v>
          </cell>
          <cell r="M42">
            <v>3.85</v>
          </cell>
          <cell r="N42">
            <v>7.0000000000000007E-2</v>
          </cell>
          <cell r="O42">
            <v>6426.0493919999999</v>
          </cell>
          <cell r="P42">
            <v>6810.3493920000001</v>
          </cell>
          <cell r="Q42">
            <v>114396</v>
          </cell>
          <cell r="R42">
            <v>121762</v>
          </cell>
          <cell r="S42">
            <v>145346</v>
          </cell>
          <cell r="T42">
            <v>166700</v>
          </cell>
          <cell r="U42">
            <v>214145</v>
          </cell>
          <cell r="V42">
            <v>213977</v>
          </cell>
          <cell r="W42">
            <v>186681</v>
          </cell>
          <cell r="X42">
            <v>138898</v>
          </cell>
          <cell r="Y42">
            <v>157959</v>
          </cell>
          <cell r="AC42">
            <v>1459864</v>
          </cell>
          <cell r="AD42">
            <v>162738.125</v>
          </cell>
          <cell r="AE42">
            <v>4520.5034722222226</v>
          </cell>
          <cell r="AF42">
            <v>0.26771196050095813</v>
          </cell>
          <cell r="AG42">
            <v>0.21790000000000001</v>
          </cell>
          <cell r="AH42">
            <v>0.37874361858806249</v>
          </cell>
          <cell r="AI42">
            <v>0.35583149908838552</v>
          </cell>
          <cell r="AJ42">
            <v>0.29809389313775403</v>
          </cell>
          <cell r="AK42">
            <v>0.26221388717456501</v>
          </cell>
          <cell r="AL42">
            <v>0.20411896141399513</v>
          </cell>
          <cell r="AM42">
            <v>0.2042792215611958</v>
          </cell>
          <cell r="AN42">
            <v>0.23414838677744382</v>
          </cell>
          <cell r="AO42">
            <v>0.31469895169116902</v>
          </cell>
        </row>
        <row r="43">
          <cell r="A43" t="str">
            <v>P 34a</v>
          </cell>
          <cell r="B43" t="str">
            <v>Ing. Michal Martinek - kkM</v>
          </cell>
          <cell r="C43" t="str">
            <v>KKM</v>
          </cell>
          <cell r="D43" t="str">
            <v>a</v>
          </cell>
          <cell r="E43" t="str">
            <v>M</v>
          </cell>
          <cell r="F43" t="str">
            <v>Shoes, leather, bags</v>
          </cell>
          <cell r="G43">
            <v>52</v>
          </cell>
          <cell r="H43">
            <v>30</v>
          </cell>
          <cell r="I43">
            <v>1.0184</v>
          </cell>
          <cell r="J43">
            <v>461962.34032000008</v>
          </cell>
          <cell r="K43">
            <v>48455.472000000002</v>
          </cell>
          <cell r="L43">
            <v>3.5</v>
          </cell>
          <cell r="M43">
            <v>3.85</v>
          </cell>
          <cell r="N43">
            <v>7.0000000000000007E-2</v>
          </cell>
          <cell r="O43">
            <v>8942.8830400000006</v>
          </cell>
          <cell r="P43">
            <v>9497.983040000001</v>
          </cell>
          <cell r="Q43">
            <v>115658.3</v>
          </cell>
          <cell r="R43">
            <v>100666.8</v>
          </cell>
          <cell r="S43">
            <v>246302.4</v>
          </cell>
          <cell r="T43">
            <v>248864.4</v>
          </cell>
          <cell r="U43">
            <v>168014.25</v>
          </cell>
          <cell r="V43">
            <v>103121.1</v>
          </cell>
          <cell r="W43">
            <v>68072.399999999994</v>
          </cell>
          <cell r="X43">
            <v>113229.9</v>
          </cell>
          <cell r="Y43">
            <v>203172.3</v>
          </cell>
          <cell r="AC43">
            <v>1367101.8499999999</v>
          </cell>
          <cell r="AD43">
            <v>145491.19374999998</v>
          </cell>
          <cell r="AE43">
            <v>2797.907572115384</v>
          </cell>
          <cell r="AF43">
            <v>0.39689888474779261</v>
          </cell>
          <cell r="AG43">
            <v>0.27339999999999998</v>
          </cell>
          <cell r="AH43">
            <v>0.49627527847115166</v>
          </cell>
          <cell r="AI43">
            <v>0.57018157962704685</v>
          </cell>
          <cell r="AJ43">
            <v>0.23304017760281673</v>
          </cell>
          <cell r="AK43">
            <v>0.23287161618937866</v>
          </cell>
          <cell r="AL43">
            <v>0.34493178429805804</v>
          </cell>
          <cell r="AM43">
            <v>0.56199415095455729</v>
          </cell>
          <cell r="AN43">
            <v>0.85135025414117915</v>
          </cell>
          <cell r="AO43">
            <v>0.51182112710511984</v>
          </cell>
        </row>
        <row r="44">
          <cell r="A44" t="str">
            <v>P 35</v>
          </cell>
          <cell r="B44" t="str">
            <v>Ing. Václav Hanf - HALBOS</v>
          </cell>
          <cell r="C44" t="str">
            <v>INDECO</v>
          </cell>
          <cell r="D44" t="str">
            <v>a</v>
          </cell>
          <cell r="E44" t="str">
            <v>M</v>
          </cell>
          <cell r="F44" t="str">
            <v>Others, books, toys</v>
          </cell>
          <cell r="G44">
            <v>33</v>
          </cell>
          <cell r="H44">
            <v>31</v>
          </cell>
          <cell r="I44">
            <v>1.0184</v>
          </cell>
          <cell r="J44">
            <v>301942.57605600002</v>
          </cell>
          <cell r="K44">
            <v>31775.607600000003</v>
          </cell>
          <cell r="L44">
            <v>3.5</v>
          </cell>
          <cell r="M44">
            <v>3.85</v>
          </cell>
          <cell r="N44">
            <v>7.0000000000000007E-2</v>
          </cell>
          <cell r="O44">
            <v>5747.0425320000004</v>
          </cell>
          <cell r="P44">
            <v>6099.3175320000009</v>
          </cell>
          <cell r="Q44">
            <v>44455</v>
          </cell>
          <cell r="R44">
            <v>210835</v>
          </cell>
          <cell r="S44">
            <v>175000</v>
          </cell>
          <cell r="T44">
            <v>170000</v>
          </cell>
          <cell r="U44">
            <v>81000</v>
          </cell>
          <cell r="V44">
            <v>103000</v>
          </cell>
          <cell r="W44">
            <v>173497</v>
          </cell>
          <cell r="X44">
            <v>62800</v>
          </cell>
          <cell r="Y44">
            <v>39000</v>
          </cell>
          <cell r="AC44">
            <v>1059587</v>
          </cell>
          <cell r="AD44">
            <v>127573.375</v>
          </cell>
          <cell r="AE44">
            <v>3865.8598484848485</v>
          </cell>
          <cell r="AF44">
            <v>0.29585187353552417</v>
          </cell>
          <cell r="AG44">
            <v>0.51370000000000005</v>
          </cell>
          <cell r="AH44">
            <v>0.84405916391856939</v>
          </cell>
          <cell r="AI44">
            <v>0.17797163721393508</v>
          </cell>
          <cell r="AJ44">
            <v>0.21441514361142858</v>
          </cell>
          <cell r="AK44">
            <v>0.22279367724705884</v>
          </cell>
          <cell r="AL44">
            <v>0.46759166829629634</v>
          </cell>
          <cell r="AM44">
            <v>0.36771771972815537</v>
          </cell>
          <cell r="AN44">
            <v>0.21830305499230537</v>
          </cell>
          <cell r="AO44">
            <v>0.60310390337579622</v>
          </cell>
        </row>
        <row r="45">
          <cell r="A45" t="str">
            <v>P 36</v>
          </cell>
          <cell r="B45" t="str">
            <v>KOUZLO DOMOVA, s.r.o.</v>
          </cell>
          <cell r="C45" t="str">
            <v>Kouzlo domova</v>
          </cell>
          <cell r="D45" t="str">
            <v>a</v>
          </cell>
          <cell r="E45" t="str">
            <v>M</v>
          </cell>
          <cell r="F45" t="str">
            <v>Gift, jewel</v>
          </cell>
          <cell r="G45">
            <v>45</v>
          </cell>
          <cell r="H45">
            <v>32</v>
          </cell>
          <cell r="I45">
            <v>1.0184</v>
          </cell>
          <cell r="J45">
            <v>423704.65067999996</v>
          </cell>
          <cell r="K45">
            <v>44728.127999999997</v>
          </cell>
          <cell r="L45">
            <v>3.5</v>
          </cell>
          <cell r="M45">
            <v>3.85</v>
          </cell>
          <cell r="N45">
            <v>7.0000000000000007E-2</v>
          </cell>
          <cell r="O45">
            <v>7934.7189600000002</v>
          </cell>
          <cell r="P45">
            <v>8415.0939600000002</v>
          </cell>
          <cell r="Q45">
            <v>183981</v>
          </cell>
          <cell r="R45">
            <v>179372</v>
          </cell>
          <cell r="S45">
            <v>94240</v>
          </cell>
          <cell r="T45">
            <v>84852</v>
          </cell>
          <cell r="U45">
            <v>85324</v>
          </cell>
          <cell r="V45">
            <v>95092</v>
          </cell>
          <cell r="W45">
            <v>137720</v>
          </cell>
          <cell r="X45">
            <v>123129</v>
          </cell>
          <cell r="Y45">
            <v>114075</v>
          </cell>
          <cell r="AC45">
            <v>1097785</v>
          </cell>
          <cell r="AD45">
            <v>122963.75</v>
          </cell>
          <cell r="AE45">
            <v>2732.5277777777778</v>
          </cell>
          <cell r="AF45">
            <v>0.43072109735592801</v>
          </cell>
          <cell r="AG45">
            <v>0.31090000000000001</v>
          </cell>
          <cell r="AH45">
            <v>0.28624068224436217</v>
          </cell>
          <cell r="AI45">
            <v>0.29359569475726421</v>
          </cell>
          <cell r="AJ45">
            <v>0.55881628777589132</v>
          </cell>
          <cell r="AK45">
            <v>0.62630488332626211</v>
          </cell>
          <cell r="AL45">
            <v>0.62284025549669486</v>
          </cell>
          <cell r="AM45">
            <v>0.55886112354351569</v>
          </cell>
          <cell r="AN45">
            <v>0.38587875370316582</v>
          </cell>
          <cell r="AO45">
            <v>0.43160605511293032</v>
          </cell>
        </row>
        <row r="46">
          <cell r="A46" t="str">
            <v>P 36a</v>
          </cell>
          <cell r="B46" t="str">
            <v>KENVELO CZ, spol.s r.o.</v>
          </cell>
          <cell r="C46" t="str">
            <v>KENVELO KIDS</v>
          </cell>
          <cell r="D46" t="str">
            <v>b</v>
          </cell>
          <cell r="E46" t="str">
            <v>M</v>
          </cell>
          <cell r="F46" t="str">
            <v>Fashion</v>
          </cell>
          <cell r="G46">
            <v>79.5</v>
          </cell>
          <cell r="H46">
            <v>24</v>
          </cell>
          <cell r="I46">
            <v>1</v>
          </cell>
          <cell r="J46">
            <v>560965.91249999998</v>
          </cell>
          <cell r="K46">
            <v>58194</v>
          </cell>
          <cell r="L46">
            <v>3.5</v>
          </cell>
          <cell r="M46">
            <v>3.85</v>
          </cell>
          <cell r="N46">
            <v>0.05</v>
          </cell>
          <cell r="O46">
            <v>11396.325000000001</v>
          </cell>
          <cell r="P46">
            <v>12244.987500000001</v>
          </cell>
          <cell r="Q46">
            <v>229213.44</v>
          </cell>
          <cell r="R46">
            <v>235177</v>
          </cell>
          <cell r="S46">
            <v>122294.12</v>
          </cell>
          <cell r="T46">
            <v>120557.17</v>
          </cell>
          <cell r="U46">
            <v>192974.87</v>
          </cell>
          <cell r="V46">
            <v>158708.46</v>
          </cell>
          <cell r="W46">
            <v>261536.97</v>
          </cell>
          <cell r="X46">
            <v>289416.8</v>
          </cell>
          <cell r="Y46">
            <v>153643.70000000001</v>
          </cell>
          <cell r="AC46">
            <v>1763522.53</v>
          </cell>
          <cell r="AD46">
            <v>201234.85375000001</v>
          </cell>
          <cell r="AE46">
            <v>2531.2560220125788</v>
          </cell>
          <cell r="AF46">
            <v>0.34845225742859165</v>
          </cell>
          <cell r="AG46">
            <v>0.54079999999999995</v>
          </cell>
          <cell r="AH46">
            <v>0.30360490641386473</v>
          </cell>
          <cell r="AI46">
            <v>0.29590616854539348</v>
          </cell>
          <cell r="AJ46">
            <v>0.56904064561730361</v>
          </cell>
          <cell r="AK46">
            <v>0.58427870776993196</v>
          </cell>
          <cell r="AL46">
            <v>0.36501637493006217</v>
          </cell>
          <cell r="AM46">
            <v>0.44382629319193195</v>
          </cell>
          <cell r="AN46">
            <v>0.26932707639765041</v>
          </cell>
          <cell r="AO46">
            <v>0.24338251096688238</v>
          </cell>
        </row>
        <row r="47">
          <cell r="A47" t="str">
            <v>P 37</v>
          </cell>
          <cell r="B47" t="str">
            <v>pietro filipi store, s.r.o.</v>
          </cell>
          <cell r="C47" t="str">
            <v>pietro filipi</v>
          </cell>
          <cell r="D47" t="str">
            <v>b</v>
          </cell>
          <cell r="E47" t="str">
            <v>M</v>
          </cell>
          <cell r="F47" t="str">
            <v>Fashion</v>
          </cell>
          <cell r="G47">
            <v>201</v>
          </cell>
          <cell r="H47">
            <v>22</v>
          </cell>
          <cell r="I47">
            <v>1.0184</v>
          </cell>
          <cell r="J47">
            <v>1358120.8569840002</v>
          </cell>
          <cell r="K47">
            <v>137352.62640000001</v>
          </cell>
          <cell r="L47">
            <v>3.5</v>
          </cell>
          <cell r="M47">
            <v>3.85</v>
          </cell>
          <cell r="N47">
            <v>7.0000000000000007E-2</v>
          </cell>
          <cell r="O47">
            <v>31071.433848000001</v>
          </cell>
          <cell r="P47">
            <v>33217.108848000003</v>
          </cell>
          <cell r="Q47">
            <v>411542.9</v>
          </cell>
          <cell r="R47">
            <v>303898.32</v>
          </cell>
          <cell r="S47">
            <v>409042.02</v>
          </cell>
          <cell r="T47">
            <v>322380.67</v>
          </cell>
          <cell r="U47">
            <v>343295.8</v>
          </cell>
          <cell r="V47">
            <v>328147.48</v>
          </cell>
          <cell r="W47">
            <v>371347.89</v>
          </cell>
          <cell r="X47">
            <v>276878.99</v>
          </cell>
          <cell r="Y47">
            <v>459874.79</v>
          </cell>
          <cell r="AC47">
            <v>3226408.8600000003</v>
          </cell>
          <cell r="AD47">
            <v>345816.75875000004</v>
          </cell>
          <cell r="AE47">
            <v>1720.4813868159206</v>
          </cell>
          <cell r="AF47">
            <v>0.49091058437028395</v>
          </cell>
          <cell r="AG47">
            <v>0.36309999999999998</v>
          </cell>
          <cell r="AH47">
            <v>0.40925031205252238</v>
          </cell>
          <cell r="AI47">
            <v>0.55421188326411286</v>
          </cell>
          <cell r="AJ47">
            <v>0.41175246554864953</v>
          </cell>
          <cell r="AK47">
            <v>0.52909417691823779</v>
          </cell>
          <cell r="AL47">
            <v>0.496859370979779</v>
          </cell>
          <cell r="AM47">
            <v>0.51979596262022187</v>
          </cell>
          <cell r="AN47">
            <v>0.45932598472015018</v>
          </cell>
          <cell r="AO47">
            <v>0.61604434214383696</v>
          </cell>
        </row>
        <row r="48">
          <cell r="A48" t="str">
            <v>P 39</v>
          </cell>
          <cell r="B48" t="str">
            <v>JEANS MACHINE, spol. s r.o.</v>
          </cell>
          <cell r="C48" t="str">
            <v>Jeans Machine</v>
          </cell>
          <cell r="D48" t="str">
            <v>b</v>
          </cell>
          <cell r="E48" t="str">
            <v>M</v>
          </cell>
          <cell r="F48" t="str">
            <v>Fashion</v>
          </cell>
          <cell r="G48">
            <v>73.5</v>
          </cell>
          <cell r="H48">
            <v>26</v>
          </cell>
          <cell r="I48">
            <v>1.0184</v>
          </cell>
          <cell r="J48">
            <v>574796.14189199999</v>
          </cell>
          <cell r="K48">
            <v>59357.953199999996</v>
          </cell>
          <cell r="L48">
            <v>3.5</v>
          </cell>
          <cell r="M48">
            <v>3.85</v>
          </cell>
          <cell r="N48">
            <v>7.0000000000000007E-2</v>
          </cell>
          <cell r="O48">
            <v>12001.181724</v>
          </cell>
          <cell r="P48">
            <v>12785.794224000001</v>
          </cell>
          <cell r="Q48">
            <v>340834</v>
          </cell>
          <cell r="R48">
            <v>301753</v>
          </cell>
          <cell r="S48">
            <v>410418</v>
          </cell>
          <cell r="T48">
            <v>473923</v>
          </cell>
          <cell r="U48">
            <v>276850</v>
          </cell>
          <cell r="V48">
            <v>241982</v>
          </cell>
          <cell r="W48">
            <v>188058</v>
          </cell>
          <cell r="X48">
            <v>310727</v>
          </cell>
          <cell r="Y48">
            <v>436257</v>
          </cell>
          <cell r="AC48">
            <v>2980802</v>
          </cell>
          <cell r="AD48">
            <v>318068.125</v>
          </cell>
          <cell r="AE48">
            <v>4327.4574829931971</v>
          </cell>
          <cell r="AF48">
            <v>0.22589348661234129</v>
          </cell>
          <cell r="AG48">
            <v>0.18640000000000001</v>
          </cell>
          <cell r="AH48">
            <v>0.20936624551541219</v>
          </cell>
          <cell r="AI48">
            <v>0.23648194027565592</v>
          </cell>
          <cell r="AJ48">
            <v>0.17386940856395186</v>
          </cell>
          <cell r="AK48">
            <v>0.15222672759920916</v>
          </cell>
          <cell r="AL48">
            <v>0.26058785415929203</v>
          </cell>
          <cell r="AM48">
            <v>0.29813683424386939</v>
          </cell>
          <cell r="AN48">
            <v>0.38362498497272118</v>
          </cell>
          <cell r="AO48">
            <v>0.23217727273136871</v>
          </cell>
        </row>
        <row r="49">
          <cell r="A49" t="str">
            <v>P 39a</v>
          </cell>
          <cell r="B49" t="str">
            <v>AQUARIUS, s.r.o.</v>
          </cell>
          <cell r="C49" t="str">
            <v>TOM TAILOR</v>
          </cell>
          <cell r="D49" t="str">
            <v>a</v>
          </cell>
          <cell r="E49" t="str">
            <v>M</v>
          </cell>
          <cell r="F49" t="str">
            <v>Fashion</v>
          </cell>
          <cell r="G49">
            <v>153</v>
          </cell>
          <cell r="H49">
            <v>25.5</v>
          </cell>
          <cell r="I49">
            <v>1.0184</v>
          </cell>
          <cell r="J49">
            <v>1176174.301608</v>
          </cell>
          <cell r="K49">
            <v>121185.2718</v>
          </cell>
          <cell r="L49">
            <v>3.5</v>
          </cell>
          <cell r="M49">
            <v>3.85</v>
          </cell>
          <cell r="N49">
            <v>7.0000000000000007E-2</v>
          </cell>
          <cell r="O49">
            <v>24815.719025999999</v>
          </cell>
          <cell r="P49">
            <v>26448.994026</v>
          </cell>
          <cell r="Q49">
            <v>91782</v>
          </cell>
          <cell r="R49">
            <v>104095</v>
          </cell>
          <cell r="S49">
            <v>199025</v>
          </cell>
          <cell r="T49">
            <v>174639</v>
          </cell>
          <cell r="U49">
            <v>148503</v>
          </cell>
          <cell r="V49">
            <v>109974</v>
          </cell>
          <cell r="W49">
            <v>119222</v>
          </cell>
          <cell r="X49">
            <v>147903</v>
          </cell>
          <cell r="Y49">
            <v>201940</v>
          </cell>
          <cell r="AC49">
            <v>1297083</v>
          </cell>
          <cell r="AD49">
            <v>136892.875</v>
          </cell>
          <cell r="AE49">
            <v>894.72467320261433</v>
          </cell>
          <cell r="AF49">
            <v>1.0739915258628325</v>
          </cell>
          <cell r="AG49">
            <v>0.82220000000000004</v>
          </cell>
          <cell r="AH49">
            <v>1.5907366458129044</v>
          </cell>
          <cell r="AI49">
            <v>1.4025744831740237</v>
          </cell>
          <cell r="AJ49">
            <v>0.73358116229619397</v>
          </cell>
          <cell r="AK49">
            <v>0.84536825008159699</v>
          </cell>
          <cell r="AL49">
            <v>0.99415005640290111</v>
          </cell>
          <cell r="AM49">
            <v>1.3424469949806319</v>
          </cell>
          <cell r="AN49">
            <v>1.2383139506634684</v>
          </cell>
          <cell r="AO49">
            <v>0.998183037707146</v>
          </cell>
        </row>
        <row r="50">
          <cell r="A50" t="str">
            <v>P 40</v>
          </cell>
          <cell r="B50" t="str">
            <v>Ing. Pavel Denk</v>
          </cell>
          <cell r="C50" t="str">
            <v>Tulipán - umělecká řemesla</v>
          </cell>
          <cell r="D50" t="str">
            <v>b</v>
          </cell>
          <cell r="E50" t="str">
            <v>M</v>
          </cell>
          <cell r="F50" t="str">
            <v>Gift, jewel</v>
          </cell>
          <cell r="G50">
            <v>18.5</v>
          </cell>
          <cell r="H50">
            <v>35</v>
          </cell>
          <cell r="I50">
            <v>1.0184</v>
          </cell>
          <cell r="J50">
            <v>188946.24462000001</v>
          </cell>
          <cell r="K50">
            <v>20112.127</v>
          </cell>
          <cell r="L50">
            <v>3.5</v>
          </cell>
          <cell r="M50">
            <v>3.85</v>
          </cell>
          <cell r="N50">
            <v>7.0000000000000007E-2</v>
          </cell>
          <cell r="O50">
            <v>3382.7238900000002</v>
          </cell>
          <cell r="P50">
            <v>3580.2113900000004</v>
          </cell>
          <cell r="Q50">
            <v>52611</v>
          </cell>
          <cell r="R50">
            <v>44133</v>
          </cell>
          <cell r="S50">
            <v>47108</v>
          </cell>
          <cell r="T50">
            <v>40028</v>
          </cell>
          <cell r="U50">
            <v>43490</v>
          </cell>
          <cell r="V50">
            <v>43434</v>
          </cell>
          <cell r="W50">
            <v>70064</v>
          </cell>
          <cell r="X50">
            <v>72955</v>
          </cell>
          <cell r="Y50">
            <v>49771</v>
          </cell>
          <cell r="AC50">
            <v>463594</v>
          </cell>
          <cell r="AD50">
            <v>51727.875</v>
          </cell>
          <cell r="AE50">
            <v>2796.1013513513512</v>
          </cell>
          <cell r="AF50">
            <v>0.45658710274682657</v>
          </cell>
          <cell r="AG50">
            <v>0.23219999999999999</v>
          </cell>
          <cell r="AH50">
            <v>0.44657677843036631</v>
          </cell>
          <cell r="AI50">
            <v>0.53236469059433988</v>
          </cell>
          <cell r="AJ50">
            <v>0.49874439352127031</v>
          </cell>
          <cell r="AK50">
            <v>0.59189413385630063</v>
          </cell>
          <cell r="AL50">
            <v>0.54477669326281908</v>
          </cell>
          <cell r="AM50">
            <v>0.54547908067412632</v>
          </cell>
          <cell r="AN50">
            <v>0.33815280871774378</v>
          </cell>
          <cell r="AO50">
            <v>0.32475277074909192</v>
          </cell>
        </row>
        <row r="51">
          <cell r="A51" t="str">
            <v>P 40a</v>
          </cell>
          <cell r="B51" t="str">
            <v>FUROR - TRADE s.r.o.</v>
          </cell>
          <cell r="C51" t="str">
            <v>Mirra Lux</v>
          </cell>
          <cell r="D51" t="str">
            <v>b</v>
          </cell>
          <cell r="E51" t="str">
            <v>M</v>
          </cell>
          <cell r="F51" t="str">
            <v>Others, books, toys</v>
          </cell>
          <cell r="G51">
            <v>21</v>
          </cell>
          <cell r="H51">
            <v>35</v>
          </cell>
          <cell r="I51">
            <v>1.0184</v>
          </cell>
          <cell r="J51">
            <v>214479.52091999998</v>
          </cell>
          <cell r="K51">
            <v>22829.982</v>
          </cell>
          <cell r="L51">
            <v>3.5</v>
          </cell>
          <cell r="M51">
            <v>3.85</v>
          </cell>
          <cell r="N51">
            <v>7.0000000000000007E-2</v>
          </cell>
          <cell r="O51">
            <v>3839.8487400000004</v>
          </cell>
          <cell r="P51">
            <v>4064.0237400000005</v>
          </cell>
          <cell r="Q51">
            <v>19306</v>
          </cell>
          <cell r="R51">
            <v>19632</v>
          </cell>
          <cell r="S51">
            <v>17962</v>
          </cell>
          <cell r="T51">
            <v>13772</v>
          </cell>
          <cell r="U51">
            <v>16472</v>
          </cell>
          <cell r="V51">
            <v>21861</v>
          </cell>
          <cell r="W51">
            <v>14663</v>
          </cell>
          <cell r="X51">
            <v>27177</v>
          </cell>
          <cell r="Y51">
            <v>15065</v>
          </cell>
          <cell r="AC51">
            <v>165910</v>
          </cell>
          <cell r="AD51">
            <v>18855.625</v>
          </cell>
          <cell r="AE51">
            <v>897.88690476190482</v>
          </cell>
          <cell r="AF51">
            <v>1.4218536969737146</v>
          </cell>
          <cell r="AG51">
            <v>1.2475000000000001</v>
          </cell>
          <cell r="AH51">
            <v>1.3814270558375634</v>
          </cell>
          <cell r="AI51">
            <v>1.3584877108801956</v>
          </cell>
          <cell r="AJ51">
            <v>1.4847918238503508</v>
          </cell>
          <cell r="AK51">
            <v>1.9528032050537323</v>
          </cell>
          <cell r="AL51">
            <v>1.6327104018941234</v>
          </cell>
          <cell r="AM51">
            <v>1.2302276080691643</v>
          </cell>
          <cell r="AN51">
            <v>1.8341407447316376</v>
          </cell>
          <cell r="AO51">
            <v>0.9895869941494646</v>
          </cell>
        </row>
        <row r="52">
          <cell r="A52" t="str">
            <v>P 41</v>
          </cell>
          <cell r="B52" t="str">
            <v>MAHAKAM, s.r.o.</v>
          </cell>
          <cell r="C52" t="str">
            <v>BATAVIA</v>
          </cell>
          <cell r="D52" t="str">
            <v>b</v>
          </cell>
          <cell r="E52" t="str">
            <v>M</v>
          </cell>
          <cell r="F52" t="str">
            <v>Gift, jewel</v>
          </cell>
          <cell r="G52">
            <v>28</v>
          </cell>
          <cell r="H52">
            <v>32</v>
          </cell>
          <cell r="I52">
            <v>1.0184</v>
          </cell>
          <cell r="J52">
            <v>263638.44931200001</v>
          </cell>
          <cell r="K52">
            <v>27830.835200000001</v>
          </cell>
          <cell r="L52">
            <v>3.5</v>
          </cell>
          <cell r="M52">
            <v>3.85</v>
          </cell>
          <cell r="N52">
            <v>7.0000000000000007E-2</v>
          </cell>
          <cell r="O52">
            <v>4937.1584640000001</v>
          </cell>
          <cell r="P52">
            <v>5236.0584640000006</v>
          </cell>
          <cell r="Q52">
            <v>50829</v>
          </cell>
          <cell r="R52">
            <v>40486.5</v>
          </cell>
          <cell r="S52">
            <v>36026.199999999997</v>
          </cell>
          <cell r="T52">
            <v>40668.800000000003</v>
          </cell>
          <cell r="U52">
            <v>40623.5</v>
          </cell>
          <cell r="V52">
            <v>57197.5</v>
          </cell>
          <cell r="W52">
            <v>98752</v>
          </cell>
          <cell r="X52">
            <v>109495</v>
          </cell>
          <cell r="Y52">
            <v>89715.5</v>
          </cell>
          <cell r="AC52">
            <v>563794</v>
          </cell>
          <cell r="AD52">
            <v>59259.8125</v>
          </cell>
          <cell r="AE52">
            <v>2116.421875</v>
          </cell>
          <cell r="AF52">
            <v>0.55610716223579004</v>
          </cell>
          <cell r="AG52">
            <v>0.62309999999999999</v>
          </cell>
          <cell r="AH52">
            <v>0.64467122437978319</v>
          </cell>
          <cell r="AI52">
            <v>0.80935604865819477</v>
          </cell>
          <cell r="AJ52">
            <v>0.90956008860218407</v>
          </cell>
          <cell r="AK52">
            <v>0.81307768274451175</v>
          </cell>
          <cell r="AL52">
            <v>0.8139843603825373</v>
          </cell>
          <cell r="AM52">
            <v>0.57811781396040041</v>
          </cell>
          <cell r="AN52">
            <v>0.33484783765392095</v>
          </cell>
          <cell r="AO52">
            <v>0.30199455376044571</v>
          </cell>
        </row>
        <row r="53">
          <cell r="A53" t="str">
            <v>P 42</v>
          </cell>
          <cell r="B53" t="str">
            <v>Simona Toušková / Ing. Rudolf Lazebník</v>
          </cell>
          <cell r="C53" t="str">
            <v>TRIUMPH</v>
          </cell>
          <cell r="D53" t="str">
            <v>b</v>
          </cell>
          <cell r="E53" t="str">
            <v>M</v>
          </cell>
          <cell r="F53" t="str">
            <v>Underwear</v>
          </cell>
          <cell r="G53">
            <v>61</v>
          </cell>
          <cell r="H53">
            <v>29</v>
          </cell>
          <cell r="I53">
            <v>1.0184</v>
          </cell>
          <cell r="J53">
            <v>525698.44456800004</v>
          </cell>
          <cell r="K53">
            <v>54947.262800000004</v>
          </cell>
          <cell r="L53">
            <v>3.5</v>
          </cell>
          <cell r="M53">
            <v>3.85</v>
          </cell>
          <cell r="N53">
            <v>7.0000000000000007E-2</v>
          </cell>
          <cell r="O53">
            <v>10358.058396</v>
          </cell>
          <cell r="P53">
            <v>11009.233396000001</v>
          </cell>
          <cell r="Q53">
            <v>201764</v>
          </cell>
          <cell r="R53">
            <v>230808</v>
          </cell>
          <cell r="S53">
            <v>181230</v>
          </cell>
          <cell r="T53">
            <v>211410</v>
          </cell>
          <cell r="U53">
            <v>407430</v>
          </cell>
          <cell r="V53">
            <v>411265</v>
          </cell>
          <cell r="W53">
            <v>335784</v>
          </cell>
          <cell r="X53">
            <v>253002</v>
          </cell>
          <cell r="Y53">
            <v>210818</v>
          </cell>
          <cell r="AC53">
            <v>2443511</v>
          </cell>
          <cell r="AD53">
            <v>279086.625</v>
          </cell>
          <cell r="AE53">
            <v>4575.1905737704919</v>
          </cell>
          <cell r="AF53">
            <v>0.23545487201688725</v>
          </cell>
          <cell r="AG53">
            <v>0.2334</v>
          </cell>
          <cell r="AH53">
            <v>0.32367182052298726</v>
          </cell>
          <cell r="AI53">
            <v>0.28294219089459638</v>
          </cell>
          <cell r="AJ53">
            <v>0.36034498259670034</v>
          </cell>
          <cell r="AK53">
            <v>0.31198380490989075</v>
          </cell>
          <cell r="AL53">
            <v>0.16188424071865107</v>
          </cell>
          <cell r="AM53">
            <v>0.16037468832990895</v>
          </cell>
          <cell r="AN53">
            <v>0.19642536927310417</v>
          </cell>
          <cell r="AO53">
            <v>0.26069555258851712</v>
          </cell>
        </row>
        <row r="54">
          <cell r="A54" t="str">
            <v>P 43</v>
          </cell>
          <cell r="B54" t="str">
            <v>Tchibo Praha, spol. s r.o.</v>
          </cell>
          <cell r="C54" t="str">
            <v>Tchibo</v>
          </cell>
          <cell r="D54" t="str">
            <v>a</v>
          </cell>
          <cell r="E54" t="str">
            <v>M</v>
          </cell>
          <cell r="F54" t="str">
            <v>Others, books, toys</v>
          </cell>
          <cell r="G54">
            <v>154</v>
          </cell>
          <cell r="H54">
            <v>29.5</v>
          </cell>
          <cell r="I54">
            <v>1</v>
          </cell>
          <cell r="J54">
            <v>37190.391451612872</v>
          </cell>
          <cell r="K54">
            <v>138561.5</v>
          </cell>
          <cell r="L54">
            <v>3.5</v>
          </cell>
          <cell r="M54">
            <v>3.5</v>
          </cell>
          <cell r="N54">
            <v>7.0000000000000007E-2</v>
          </cell>
          <cell r="O54">
            <v>26138.805</v>
          </cell>
          <cell r="P54">
            <v>26138.805</v>
          </cell>
          <cell r="Q54">
            <v>0</v>
          </cell>
          <cell r="R54">
            <v>0</v>
          </cell>
          <cell r="S54">
            <v>0</v>
          </cell>
          <cell r="T54">
            <v>0</v>
          </cell>
          <cell r="U54">
            <v>0</v>
          </cell>
          <cell r="V54">
            <v>0</v>
          </cell>
          <cell r="W54">
            <v>0</v>
          </cell>
          <cell r="X54">
            <v>345526.49</v>
          </cell>
          <cell r="Y54">
            <v>846311.85</v>
          </cell>
          <cell r="AC54">
            <v>1191838.3399999999</v>
          </cell>
          <cell r="AD54">
            <v>43190.811249999999</v>
          </cell>
          <cell r="AE54">
            <v>9936.2905287569647</v>
          </cell>
          <cell r="AF54">
            <v>0.10763398039789329</v>
          </cell>
          <cell r="AG54">
            <v>0</v>
          </cell>
          <cell r="AO54">
            <v>0.10763398039789339</v>
          </cell>
        </row>
        <row r="55">
          <cell r="A55" t="str">
            <v>P 44</v>
          </cell>
          <cell r="B55" t="str">
            <v>KCS, s.r.o.</v>
          </cell>
          <cell r="C55" t="str">
            <v>KCS</v>
          </cell>
          <cell r="D55" t="str">
            <v>b</v>
          </cell>
          <cell r="E55" t="str">
            <v>M</v>
          </cell>
          <cell r="F55" t="str">
            <v>Shoes, leather, bags</v>
          </cell>
          <cell r="G55">
            <v>262.5</v>
          </cell>
          <cell r="H55">
            <v>20</v>
          </cell>
          <cell r="I55">
            <v>1.0184</v>
          </cell>
          <cell r="J55">
            <v>1634076.2655</v>
          </cell>
          <cell r="K55">
            <v>163071.29999999999</v>
          </cell>
          <cell r="L55">
            <v>3.5</v>
          </cell>
          <cell r="M55">
            <v>3.85</v>
          </cell>
          <cell r="N55">
            <v>7.0000000000000007E-2</v>
          </cell>
          <cell r="O55">
            <v>39436.866000000002</v>
          </cell>
          <cell r="P55">
            <v>42239.053500000002</v>
          </cell>
          <cell r="Q55">
            <v>369767.4</v>
          </cell>
          <cell r="R55">
            <v>287906.3</v>
          </cell>
          <cell r="S55">
            <v>387388.4</v>
          </cell>
          <cell r="T55">
            <v>535444.6</v>
          </cell>
          <cell r="U55">
            <v>669027.18999999994</v>
          </cell>
          <cell r="V55">
            <v>464078.5</v>
          </cell>
          <cell r="W55">
            <v>401587.6</v>
          </cell>
          <cell r="X55">
            <v>501606.3</v>
          </cell>
          <cell r="Y55">
            <v>321277.90000000002</v>
          </cell>
          <cell r="AC55">
            <v>3938084.1899999995</v>
          </cell>
          <cell r="AD55">
            <v>452100.78624999995</v>
          </cell>
          <cell r="AE55">
            <v>1722.2887095238093</v>
          </cell>
          <cell r="AF55">
            <v>0.45180088024564902</v>
          </cell>
          <cell r="AG55">
            <v>0.34360000000000002</v>
          </cell>
          <cell r="AH55">
            <v>0.54766365558456476</v>
          </cell>
          <cell r="AI55">
            <v>0.70338219761081988</v>
          </cell>
          <cell r="AJ55">
            <v>0.52275227136383018</v>
          </cell>
          <cell r="AK55">
            <v>0.38343902151595144</v>
          </cell>
          <cell r="AL55">
            <v>0.30687893790983295</v>
          </cell>
          <cell r="AM55">
            <v>0.44240436370139963</v>
          </cell>
          <cell r="AN55">
            <v>0.5112467454174382</v>
          </cell>
          <cell r="AO55">
            <v>0.40930577127918849</v>
          </cell>
        </row>
        <row r="56">
          <cell r="A56" t="str">
            <v>P 45</v>
          </cell>
          <cell r="B56" t="str">
            <v>ORDICZECH, s.r.o. *</v>
          </cell>
          <cell r="C56" t="str">
            <v>ORSAY</v>
          </cell>
          <cell r="D56" t="str">
            <v>a</v>
          </cell>
          <cell r="E56" t="str">
            <v>M</v>
          </cell>
          <cell r="F56" t="str">
            <v>Fashion</v>
          </cell>
          <cell r="G56">
            <v>179</v>
          </cell>
          <cell r="H56">
            <v>21</v>
          </cell>
          <cell r="I56">
            <v>1.0172000000000001</v>
          </cell>
          <cell r="J56">
            <v>1160699.9201839999</v>
          </cell>
          <cell r="K56">
            <v>116621.47140000001</v>
          </cell>
          <cell r="L56">
            <v>3.5</v>
          </cell>
          <cell r="M56">
            <v>3.85</v>
          </cell>
          <cell r="N56">
            <v>7.0000000000000007E-2</v>
          </cell>
          <cell r="O56">
            <v>27271.752998000004</v>
          </cell>
          <cell r="P56">
            <v>29182.577998000001</v>
          </cell>
          <cell r="Q56">
            <v>1280834.45</v>
          </cell>
          <cell r="R56">
            <v>1091078.1399999999</v>
          </cell>
          <cell r="S56">
            <v>1251256.31</v>
          </cell>
          <cell r="T56">
            <v>1224365.54</v>
          </cell>
          <cell r="U56">
            <v>1128303.3400000001</v>
          </cell>
          <cell r="V56">
            <v>1169580.6599999999</v>
          </cell>
          <cell r="W56">
            <v>1120247.06</v>
          </cell>
          <cell r="X56">
            <v>1162137</v>
          </cell>
          <cell r="Y56">
            <v>1539718.49</v>
          </cell>
          <cell r="AC56">
            <v>10967520.99</v>
          </cell>
          <cell r="AD56">
            <v>1178475.3125</v>
          </cell>
          <cell r="AE56">
            <v>6583.6609636871508</v>
          </cell>
          <cell r="AF56">
            <v>0.12311457735606998</v>
          </cell>
          <cell r="AG56">
            <v>0.10680000000000001</v>
          </cell>
          <cell r="AH56">
            <v>0.11234334335557575</v>
          </cell>
          <cell r="AI56">
            <v>0.13188168575900533</v>
          </cell>
          <cell r="AJ56">
            <v>0.11499900000344455</v>
          </cell>
          <cell r="AK56">
            <v>0.11908539127783685</v>
          </cell>
          <cell r="AL56">
            <v>0.12922415828176134</v>
          </cell>
          <cell r="AM56">
            <v>0.12466352632575167</v>
          </cell>
          <cell r="AN56">
            <v>0.1301534765000856</v>
          </cell>
          <cell r="AO56">
            <v>0.12546201471771401</v>
          </cell>
        </row>
        <row r="57">
          <cell r="A57" t="str">
            <v>P 46</v>
          </cell>
          <cell r="B57" t="str">
            <v>Bronislav Kujel</v>
          </cell>
          <cell r="C57" t="str">
            <v>KASIMA</v>
          </cell>
          <cell r="D57" t="str">
            <v>a</v>
          </cell>
          <cell r="E57" t="str">
            <v>M</v>
          </cell>
          <cell r="F57" t="str">
            <v>Others, books, toys</v>
          </cell>
          <cell r="G57">
            <v>51.5</v>
          </cell>
          <cell r="H57">
            <v>31</v>
          </cell>
          <cell r="I57">
            <v>1.0184</v>
          </cell>
          <cell r="J57">
            <v>471213.41414799995</v>
          </cell>
          <cell r="K57">
            <v>49589.205799999996</v>
          </cell>
          <cell r="L57">
            <v>3.5</v>
          </cell>
          <cell r="M57">
            <v>3.85</v>
          </cell>
          <cell r="N57">
            <v>7.0000000000000007E-2</v>
          </cell>
          <cell r="O57">
            <v>8968.8694059999998</v>
          </cell>
          <cell r="P57">
            <v>9518.6319060000005</v>
          </cell>
          <cell r="Q57">
            <v>88288</v>
          </cell>
          <cell r="R57">
            <v>69884</v>
          </cell>
          <cell r="S57">
            <v>97600</v>
          </cell>
          <cell r="T57">
            <v>94908</v>
          </cell>
          <cell r="U57">
            <v>83645</v>
          </cell>
          <cell r="V57">
            <v>81399</v>
          </cell>
          <cell r="W57">
            <v>88450</v>
          </cell>
          <cell r="X57">
            <v>67415</v>
          </cell>
          <cell r="Y57">
            <v>75047</v>
          </cell>
          <cell r="AC57">
            <v>746636</v>
          </cell>
          <cell r="AD57">
            <v>83948.625</v>
          </cell>
          <cell r="AE57">
            <v>1630.0703883495146</v>
          </cell>
          <cell r="AF57">
            <v>0.70163956549020301</v>
          </cell>
          <cell r="AG57">
            <v>0.58989999999999998</v>
          </cell>
          <cell r="AH57">
            <v>0.66326199716835799</v>
          </cell>
          <cell r="AI57">
            <v>0.83793250538034447</v>
          </cell>
          <cell r="AJ57">
            <v>0.59998027874999993</v>
          </cell>
          <cell r="AK57">
            <v>0.62279088913474101</v>
          </cell>
          <cell r="AL57">
            <v>0.70665117706975911</v>
          </cell>
          <cell r="AM57">
            <v>0.72614943311342894</v>
          </cell>
          <cell r="AN57">
            <v>0.66826272137931031</v>
          </cell>
          <cell r="AO57">
            <v>0.8767757577097085</v>
          </cell>
        </row>
        <row r="58">
          <cell r="A58" t="str">
            <v>P 47</v>
          </cell>
          <cell r="B58" t="str">
            <v>David Bukovský</v>
          </cell>
          <cell r="C58" t="str">
            <v>BKS DECOR</v>
          </cell>
          <cell r="D58" t="str">
            <v>a</v>
          </cell>
          <cell r="E58" t="str">
            <v>M</v>
          </cell>
          <cell r="F58" t="str">
            <v>Gift, jewel</v>
          </cell>
          <cell r="G58">
            <v>16.5</v>
          </cell>
          <cell r="H58">
            <v>35</v>
          </cell>
          <cell r="I58">
            <v>1.0184</v>
          </cell>
          <cell r="J58">
            <v>168519.62358000001</v>
          </cell>
          <cell r="K58">
            <v>17937.843000000001</v>
          </cell>
          <cell r="L58">
            <v>3.5</v>
          </cell>
          <cell r="M58">
            <v>3.85</v>
          </cell>
          <cell r="N58">
            <v>7.0000000000000007E-2</v>
          </cell>
          <cell r="O58">
            <v>3017.0240100000001</v>
          </cell>
          <cell r="P58">
            <v>3193.1615099999999</v>
          </cell>
          <cell r="Q58">
            <v>37143</v>
          </cell>
          <cell r="R58">
            <v>36827</v>
          </cell>
          <cell r="S58">
            <v>41154</v>
          </cell>
          <cell r="T58">
            <v>34210</v>
          </cell>
          <cell r="U58">
            <v>36579</v>
          </cell>
          <cell r="V58">
            <v>38211</v>
          </cell>
          <cell r="W58">
            <v>46142</v>
          </cell>
          <cell r="X58">
            <v>63692</v>
          </cell>
          <cell r="Y58">
            <v>57416</v>
          </cell>
          <cell r="AC58">
            <v>391374</v>
          </cell>
          <cell r="AD58">
            <v>41744.75</v>
          </cell>
          <cell r="AE58">
            <v>2529.9848484848485</v>
          </cell>
          <cell r="AF58">
            <v>0.50461322555530941</v>
          </cell>
          <cell r="AG58">
            <v>0.28970000000000001</v>
          </cell>
          <cell r="AH58">
            <v>0.56416732654874413</v>
          </cell>
          <cell r="AI58">
            <v>0.56900825508458475</v>
          </cell>
          <cell r="AJ58">
            <v>0.50918178087184729</v>
          </cell>
          <cell r="AK58">
            <v>0.61768501929260444</v>
          </cell>
          <cell r="AL58">
            <v>0.57768130648732874</v>
          </cell>
          <cell r="AM58">
            <v>0.55300841406924706</v>
          </cell>
          <cell r="AN58">
            <v>0.45795597308309133</v>
          </cell>
          <cell r="AO58">
            <v>0.33176858176851093</v>
          </cell>
        </row>
        <row r="59">
          <cell r="A59" t="str">
            <v>P 47a</v>
          </cell>
          <cell r="B59" t="str">
            <v xml:space="preserve">Petra Praumová </v>
          </cell>
          <cell r="C59" t="str">
            <v>FOX SILVER 925</v>
          </cell>
          <cell r="D59" t="str">
            <v>a</v>
          </cell>
          <cell r="E59" t="str">
            <v>M</v>
          </cell>
          <cell r="F59" t="str">
            <v>Gift, jewel</v>
          </cell>
          <cell r="G59">
            <v>14</v>
          </cell>
          <cell r="H59">
            <v>37</v>
          </cell>
          <cell r="I59">
            <v>1.0184</v>
          </cell>
          <cell r="J59">
            <v>150431.095696</v>
          </cell>
          <cell r="K59">
            <v>16089.7016</v>
          </cell>
          <cell r="L59">
            <v>3.5</v>
          </cell>
          <cell r="M59">
            <v>3.85</v>
          </cell>
          <cell r="N59">
            <v>7.0000000000000007E-2</v>
          </cell>
          <cell r="O59">
            <v>2620.7791120000002</v>
          </cell>
          <cell r="P59">
            <v>2770.229112</v>
          </cell>
          <cell r="Q59">
            <v>99701.7</v>
          </cell>
          <cell r="R59">
            <v>106802</v>
          </cell>
          <cell r="S59">
            <v>105193</v>
          </cell>
          <cell r="T59">
            <v>86353</v>
          </cell>
          <cell r="U59">
            <v>84080</v>
          </cell>
          <cell r="V59">
            <v>90015</v>
          </cell>
          <cell r="W59">
            <v>128198</v>
          </cell>
          <cell r="X59">
            <v>110163</v>
          </cell>
          <cell r="Y59">
            <v>87852</v>
          </cell>
          <cell r="AC59">
            <v>898357.7</v>
          </cell>
          <cell r="AD59">
            <v>101313.21249999999</v>
          </cell>
          <cell r="AE59">
            <v>7236.6580357142857</v>
          </cell>
          <cell r="AF59">
            <v>0.18560152716507733</v>
          </cell>
          <cell r="AG59">
            <v>0.12230000000000001</v>
          </cell>
          <cell r="AH59">
            <v>0.18766461065357964</v>
          </cell>
          <cell r="AI59">
            <v>0.17518848628302841</v>
          </cell>
          <cell r="AJ59">
            <v>0.17786811586322285</v>
          </cell>
          <cell r="AK59">
            <v>0.21840504339165984</v>
          </cell>
          <cell r="AL59">
            <v>0.22430935670789726</v>
          </cell>
          <cell r="AM59">
            <v>0.20951986571127035</v>
          </cell>
          <cell r="AN59">
            <v>0.14711563918313858</v>
          </cell>
          <cell r="AO59">
            <v>0.17120022795312401</v>
          </cell>
        </row>
        <row r="60">
          <cell r="A60" t="str">
            <v>P 48</v>
          </cell>
          <cell r="B60" t="str">
            <v>L'OCCITANE Central Europe s.r.o.</v>
          </cell>
          <cell r="C60" t="str">
            <v>L'occitane</v>
          </cell>
          <cell r="D60" t="str">
            <v>a</v>
          </cell>
          <cell r="E60" t="str">
            <v>M</v>
          </cell>
          <cell r="F60" t="str">
            <v>Others, books, toys</v>
          </cell>
          <cell r="G60">
            <v>32</v>
          </cell>
          <cell r="H60">
            <v>35</v>
          </cell>
          <cell r="I60">
            <v>1.0184</v>
          </cell>
          <cell r="J60">
            <v>326825.93664000003</v>
          </cell>
          <cell r="K60">
            <v>34788.544000000002</v>
          </cell>
          <cell r="L60">
            <v>3.5</v>
          </cell>
          <cell r="M60">
            <v>3.85</v>
          </cell>
          <cell r="N60">
            <v>7.0000000000000007E-2</v>
          </cell>
          <cell r="O60">
            <v>5851.1980800000001</v>
          </cell>
          <cell r="P60">
            <v>6192.7980800000005</v>
          </cell>
          <cell r="Q60">
            <v>133566</v>
          </cell>
          <cell r="R60">
            <v>80729</v>
          </cell>
          <cell r="S60">
            <v>111835</v>
          </cell>
          <cell r="T60">
            <v>86209.8</v>
          </cell>
          <cell r="U60">
            <v>115116</v>
          </cell>
          <cell r="V60">
            <v>123936</v>
          </cell>
          <cell r="W60">
            <v>136252</v>
          </cell>
          <cell r="X60">
            <v>143944.5</v>
          </cell>
          <cell r="Y60">
            <v>158150</v>
          </cell>
          <cell r="AC60">
            <v>1089738.3</v>
          </cell>
          <cell r="AD60">
            <v>116448.53750000001</v>
          </cell>
          <cell r="AE60">
            <v>3639.0167968750002</v>
          </cell>
          <cell r="AF60">
            <v>0.35082657933767525</v>
          </cell>
          <cell r="AG60">
            <v>0.26150000000000001</v>
          </cell>
          <cell r="AH60">
            <v>0.30426711947651353</v>
          </cell>
          <cell r="AI60">
            <v>0.50340945732016995</v>
          </cell>
          <cell r="AJ60">
            <v>0.36339019162158542</v>
          </cell>
          <cell r="AK60">
            <v>0.47536755774865502</v>
          </cell>
          <cell r="AL60">
            <v>0.35600040029187952</v>
          </cell>
          <cell r="AM60">
            <v>0.33066536018590242</v>
          </cell>
          <cell r="AN60">
            <v>0.30077607726859057</v>
          </cell>
          <cell r="AO60">
            <v>0.284702382376541</v>
          </cell>
        </row>
        <row r="61">
          <cell r="A61" t="str">
            <v>P 49</v>
          </cell>
          <cell r="B61" t="str">
            <v>ARTTREND s.r.o.</v>
          </cell>
          <cell r="C61" t="str">
            <v>Chocolate</v>
          </cell>
          <cell r="D61" t="str">
            <v>a</v>
          </cell>
          <cell r="E61" t="str">
            <v>M</v>
          </cell>
          <cell r="F61" t="str">
            <v>Others, books, toys</v>
          </cell>
          <cell r="G61">
            <v>17.5</v>
          </cell>
          <cell r="H61">
            <v>30.5</v>
          </cell>
          <cell r="I61">
            <v>1.0202</v>
          </cell>
          <cell r="J61">
            <v>158045.41179000001</v>
          </cell>
          <cell r="K61">
            <v>16608.218375</v>
          </cell>
          <cell r="L61">
            <v>3.5</v>
          </cell>
          <cell r="M61">
            <v>3.85</v>
          </cell>
          <cell r="N61">
            <v>7.0000000000000007E-2</v>
          </cell>
          <cell r="O61">
            <v>3030.7002862500003</v>
          </cell>
          <cell r="P61">
            <v>3217.5127862500003</v>
          </cell>
          <cell r="Q61">
            <v>139883.19</v>
          </cell>
          <cell r="R61">
            <v>73366.81</v>
          </cell>
          <cell r="S61">
            <v>158208.82999999999</v>
          </cell>
          <cell r="T61">
            <v>79181.100000000006</v>
          </cell>
          <cell r="U61">
            <v>110416.39</v>
          </cell>
          <cell r="V61">
            <v>79213.86</v>
          </cell>
          <cell r="W61">
            <v>91500.85</v>
          </cell>
          <cell r="X61">
            <v>139597.04999999999</v>
          </cell>
          <cell r="Y61">
            <v>132140.75</v>
          </cell>
          <cell r="AC61">
            <v>1003508.8299999998</v>
          </cell>
          <cell r="AD61">
            <v>108921.00999999998</v>
          </cell>
          <cell r="AE61">
            <v>6224.0577142857128</v>
          </cell>
          <cell r="AF61">
            <v>0.18137617778011794</v>
          </cell>
          <cell r="AG61">
            <v>0.16400000000000001</v>
          </cell>
          <cell r="AH61">
            <v>0.14039513011713559</v>
          </cell>
          <cell r="AI61">
            <v>0.26768123980380232</v>
          </cell>
          <cell r="AJ61">
            <v>0.12413288601685508</v>
          </cell>
          <cell r="AK61">
            <v>0.25038463927944926</v>
          </cell>
          <cell r="AL61">
            <v>0.17955424155100527</v>
          </cell>
          <cell r="AM61">
            <v>0.25028108920900966</v>
          </cell>
          <cell r="AN61">
            <v>0.21667264469401104</v>
          </cell>
          <cell r="AO61">
            <v>0.14202113269048311</v>
          </cell>
        </row>
        <row r="62">
          <cell r="A62" t="str">
            <v>P 49a</v>
          </cell>
          <cell r="B62" t="str">
            <v>Comtessa, spol. s r.o.</v>
          </cell>
          <cell r="C62" t="str">
            <v>Comtessa</v>
          </cell>
          <cell r="D62" t="str">
            <v>a</v>
          </cell>
          <cell r="E62" t="str">
            <v>M</v>
          </cell>
          <cell r="F62" t="str">
            <v>Fashion</v>
          </cell>
          <cell r="G62">
            <v>31.5</v>
          </cell>
          <cell r="H62">
            <v>35</v>
          </cell>
          <cell r="I62">
            <v>1.0184</v>
          </cell>
          <cell r="J62">
            <v>321719.28137999994</v>
          </cell>
          <cell r="K62">
            <v>34244.972999999998</v>
          </cell>
          <cell r="L62">
            <v>3.5</v>
          </cell>
          <cell r="M62">
            <v>3.85</v>
          </cell>
          <cell r="N62">
            <v>7.0000000000000007E-2</v>
          </cell>
          <cell r="O62">
            <v>5759.7731100000001</v>
          </cell>
          <cell r="P62">
            <v>6096.0356100000008</v>
          </cell>
          <cell r="Q62">
            <v>266876</v>
          </cell>
          <cell r="R62">
            <v>207745</v>
          </cell>
          <cell r="S62">
            <v>271526</v>
          </cell>
          <cell r="T62">
            <v>219334</v>
          </cell>
          <cell r="U62">
            <v>329896</v>
          </cell>
          <cell r="V62">
            <v>259262</v>
          </cell>
          <cell r="W62">
            <v>282803</v>
          </cell>
          <cell r="X62">
            <v>251407</v>
          </cell>
          <cell r="Y62">
            <v>263135</v>
          </cell>
          <cell r="AC62">
            <v>2351984</v>
          </cell>
          <cell r="AD62">
            <v>261106.125</v>
          </cell>
          <cell r="AE62">
            <v>8289.0833333333339</v>
          </cell>
          <cell r="AF62">
            <v>0.15401749067548681</v>
          </cell>
          <cell r="AG62">
            <v>0.16589999999999999</v>
          </cell>
          <cell r="AH62">
            <v>0.14990012631334401</v>
          </cell>
          <cell r="AI62">
            <v>0.19256658937639895</v>
          </cell>
          <cell r="AJ62">
            <v>0.14733302192055273</v>
          </cell>
          <cell r="AK62">
            <v>0.18392501212762269</v>
          </cell>
          <cell r="AL62">
            <v>0.12228401863011372</v>
          </cell>
          <cell r="AM62">
            <v>0.15559938830218079</v>
          </cell>
          <cell r="AN62">
            <v>0.14264703206825952</v>
          </cell>
          <cell r="AO62">
            <v>0.16046096015624067</v>
          </cell>
        </row>
        <row r="63">
          <cell r="A63" t="str">
            <v>P 50</v>
          </cell>
          <cell r="B63" t="str">
            <v>AMJ shop spol. s r.o.</v>
          </cell>
          <cell r="C63" t="str">
            <v>KOŠILE …</v>
          </cell>
          <cell r="D63" t="str">
            <v>a</v>
          </cell>
          <cell r="E63" t="str">
            <v>M</v>
          </cell>
          <cell r="F63" t="str">
            <v>Man Fashion</v>
          </cell>
          <cell r="G63">
            <v>27.5</v>
          </cell>
          <cell r="H63">
            <v>33.5</v>
          </cell>
          <cell r="I63">
            <v>1.0184</v>
          </cell>
          <cell r="J63">
            <v>269898.32958000002</v>
          </cell>
          <cell r="K63">
            <v>28615.130499999999</v>
          </cell>
          <cell r="L63">
            <v>3.5</v>
          </cell>
          <cell r="M63">
            <v>3.85</v>
          </cell>
          <cell r="N63">
            <v>7.0000000000000007E-2</v>
          </cell>
          <cell r="O63">
            <v>4938.6841350000004</v>
          </cell>
          <cell r="P63">
            <v>5232.2466350000004</v>
          </cell>
          <cell r="Q63">
            <v>94995.6</v>
          </cell>
          <cell r="R63">
            <v>77630.3</v>
          </cell>
          <cell r="S63">
            <v>113781.6</v>
          </cell>
          <cell r="T63">
            <v>127515</v>
          </cell>
          <cell r="U63">
            <v>120361</v>
          </cell>
          <cell r="V63">
            <v>138016</v>
          </cell>
          <cell r="W63">
            <v>101378</v>
          </cell>
          <cell r="X63">
            <v>111332</v>
          </cell>
          <cell r="Y63">
            <v>161092</v>
          </cell>
          <cell r="AC63">
            <v>1046101.5</v>
          </cell>
          <cell r="AD63">
            <v>110626.1875</v>
          </cell>
          <cell r="AE63">
            <v>4022.7704545454544</v>
          </cell>
          <cell r="AF63">
            <v>0.30496659027953937</v>
          </cell>
          <cell r="AG63">
            <v>0.23730000000000001</v>
          </cell>
          <cell r="AH63">
            <v>0.35321440819364264</v>
          </cell>
          <cell r="AI63">
            <v>0.4322257499326938</v>
          </cell>
          <cell r="AJ63">
            <v>0.29489666725551406</v>
          </cell>
          <cell r="AK63">
            <v>0.26543839654158335</v>
          </cell>
          <cell r="AL63">
            <v>0.281215486204003</v>
          </cell>
          <cell r="AM63">
            <v>0.24524241490117091</v>
          </cell>
          <cell r="AN63">
            <v>0.33387300139083431</v>
          </cell>
          <cell r="AO63">
            <v>0.30402199848201777</v>
          </cell>
        </row>
        <row r="64">
          <cell r="A64" t="str">
            <v>P 53</v>
          </cell>
          <cell r="B64" t="str">
            <v>s. Oliver CZ, s.r.o.</v>
          </cell>
          <cell r="C64" t="str">
            <v>s. Oliver</v>
          </cell>
          <cell r="D64" t="str">
            <v>a</v>
          </cell>
          <cell r="E64" t="str">
            <v>M</v>
          </cell>
          <cell r="F64" t="str">
            <v>Fashion</v>
          </cell>
          <cell r="G64">
            <v>122</v>
          </cell>
          <cell r="H64">
            <v>20</v>
          </cell>
          <cell r="I64">
            <v>1</v>
          </cell>
          <cell r="J64">
            <v>747734.95</v>
          </cell>
          <cell r="K64">
            <v>74420</v>
          </cell>
          <cell r="L64">
            <v>3.5</v>
          </cell>
          <cell r="M64">
            <v>3.85</v>
          </cell>
          <cell r="N64">
            <v>7.0000000000000007E-2</v>
          </cell>
          <cell r="O64">
            <v>18232.900000000001</v>
          </cell>
          <cell r="P64">
            <v>19535.25</v>
          </cell>
          <cell r="Q64">
            <v>625700</v>
          </cell>
          <cell r="R64">
            <v>189711</v>
          </cell>
          <cell r="S64">
            <v>316810</v>
          </cell>
          <cell r="T64">
            <v>431445</v>
          </cell>
          <cell r="U64">
            <v>442239</v>
          </cell>
          <cell r="V64">
            <v>450680</v>
          </cell>
          <cell r="W64">
            <v>510451</v>
          </cell>
          <cell r="X64">
            <v>537765</v>
          </cell>
          <cell r="Y64">
            <v>533723</v>
          </cell>
          <cell r="AC64">
            <v>4038524</v>
          </cell>
          <cell r="AD64">
            <v>438100.125</v>
          </cell>
          <cell r="AE64">
            <v>3590.9846311475408</v>
          </cell>
          <cell r="AF64">
            <v>0.21334590751372187</v>
          </cell>
          <cell r="AG64">
            <v>0.33550000000000002</v>
          </cell>
          <cell r="AH64">
            <v>0.18963362569921685</v>
          </cell>
          <cell r="AI64">
            <v>0.48838970855669939</v>
          </cell>
          <cell r="AJ64">
            <v>0.29245573056406043</v>
          </cell>
          <cell r="AK64">
            <v>0.21776877701676922</v>
          </cell>
          <cell r="AL64">
            <v>0.21245356017899825</v>
          </cell>
          <cell r="AM64">
            <v>0.20847441643738351</v>
          </cell>
          <cell r="AN64">
            <v>0.18406321076851648</v>
          </cell>
          <cell r="AO64">
            <v>0.17471432688999841</v>
          </cell>
        </row>
        <row r="65">
          <cell r="A65" t="str">
            <v>P 54</v>
          </cell>
          <cell r="B65" t="str">
            <v>PRALINKA, s.r.o.</v>
          </cell>
          <cell r="C65" t="str">
            <v>Bez stresu</v>
          </cell>
          <cell r="D65" t="str">
            <v>a</v>
          </cell>
          <cell r="E65" t="str">
            <v>F</v>
          </cell>
          <cell r="F65" t="str">
            <v>Food</v>
          </cell>
          <cell r="G65">
            <v>91</v>
          </cell>
          <cell r="H65">
            <v>23</v>
          </cell>
          <cell r="I65">
            <v>1</v>
          </cell>
          <cell r="J65">
            <v>2548.0880645161378</v>
          </cell>
          <cell r="K65">
            <v>63836.5</v>
          </cell>
          <cell r="L65">
            <v>3.85</v>
          </cell>
          <cell r="M65">
            <v>3.85</v>
          </cell>
          <cell r="N65">
            <v>7.0000000000000007E-2</v>
          </cell>
          <cell r="O65">
            <v>15154.23</v>
          </cell>
          <cell r="P65">
            <v>15154.23</v>
          </cell>
          <cell r="Q65">
            <v>0</v>
          </cell>
          <cell r="R65">
            <v>0</v>
          </cell>
          <cell r="S65">
            <v>0</v>
          </cell>
          <cell r="T65">
            <v>0</v>
          </cell>
          <cell r="U65">
            <v>0</v>
          </cell>
          <cell r="V65">
            <v>0</v>
          </cell>
          <cell r="W65">
            <v>0</v>
          </cell>
          <cell r="X65">
            <v>0</v>
          </cell>
          <cell r="Y65">
            <v>69310.89</v>
          </cell>
          <cell r="AC65">
            <v>69310.89</v>
          </cell>
          <cell r="AD65">
            <v>0</v>
          </cell>
          <cell r="AE65">
            <v>0</v>
          </cell>
          <cell r="AG65">
            <v>0</v>
          </cell>
        </row>
        <row r="66">
          <cell r="A66" t="str">
            <v>P 56</v>
          </cell>
          <cell r="B66" t="str">
            <v>dm - drogerie markt s.r.o.</v>
          </cell>
          <cell r="C66" t="str">
            <v>dm</v>
          </cell>
          <cell r="D66" t="str">
            <v>b</v>
          </cell>
          <cell r="E66" t="str">
            <v>M</v>
          </cell>
          <cell r="F66" t="str">
            <v>Others, books, toys</v>
          </cell>
          <cell r="G66">
            <v>305.5</v>
          </cell>
          <cell r="H66">
            <v>16</v>
          </cell>
          <cell r="I66">
            <v>1.0184</v>
          </cell>
          <cell r="J66">
            <v>1576843.4288359999</v>
          </cell>
          <cell r="K66">
            <v>151827.14559999999</v>
          </cell>
          <cell r="L66">
            <v>3.5</v>
          </cell>
          <cell r="M66">
            <v>3.85</v>
          </cell>
          <cell r="N66">
            <v>7.0000000000000007E-2</v>
          </cell>
          <cell r="O66">
            <v>43240.025192000001</v>
          </cell>
          <cell r="P66">
            <v>46501.237692000002</v>
          </cell>
          <cell r="Q66">
            <v>764026.49</v>
          </cell>
          <cell r="R66">
            <v>721573.92</v>
          </cell>
          <cell r="S66">
            <v>885269.54</v>
          </cell>
          <cell r="T66">
            <v>895280.64000000001</v>
          </cell>
          <cell r="U66">
            <v>886632.73</v>
          </cell>
          <cell r="V66">
            <v>1109326.3799999999</v>
          </cell>
          <cell r="W66">
            <v>1082082.05</v>
          </cell>
          <cell r="X66">
            <v>1171649.51</v>
          </cell>
          <cell r="Y66">
            <v>1044815.85</v>
          </cell>
          <cell r="AC66">
            <v>8560657.1099999994</v>
          </cell>
          <cell r="AD66">
            <v>939480.15749999997</v>
          </cell>
          <cell r="AE66">
            <v>3075.2214648117838</v>
          </cell>
          <cell r="AF66">
            <v>0.20980265206346307</v>
          </cell>
          <cell r="AG66">
            <v>0.22600000000000001</v>
          </cell>
          <cell r="AH66">
            <v>0.25531466951100085</v>
          </cell>
          <cell r="AI66">
            <v>0.27033567232030775</v>
          </cell>
          <cell r="AJ66">
            <v>0.22034777203788122</v>
          </cell>
          <cell r="AK66">
            <v>0.22152649619676795</v>
          </cell>
          <cell r="AL66">
            <v>0.22368718927396239</v>
          </cell>
          <cell r="AM66">
            <v>0.1787827161308469</v>
          </cell>
          <cell r="AN66">
            <v>0.18328405252817934</v>
          </cell>
          <cell r="AO66">
            <v>0.16927279156375014</v>
          </cell>
        </row>
        <row r="67">
          <cell r="A67" t="str">
            <v>P 57</v>
          </cell>
          <cell r="B67" t="str">
            <v>LUŽAMI, s.r.o.</v>
          </cell>
          <cell r="C67" t="str">
            <v>LUGGI</v>
          </cell>
          <cell r="D67" t="str">
            <v>a</v>
          </cell>
          <cell r="E67" t="str">
            <v>M</v>
          </cell>
          <cell r="F67" t="str">
            <v>Man Fashion</v>
          </cell>
          <cell r="H67">
            <v>13</v>
          </cell>
          <cell r="I67">
            <v>1.0184</v>
          </cell>
          <cell r="J67">
            <v>0</v>
          </cell>
          <cell r="K67">
            <v>0</v>
          </cell>
          <cell r="L67">
            <v>3.5</v>
          </cell>
          <cell r="M67">
            <v>3.85</v>
          </cell>
          <cell r="N67">
            <v>7.0000000000000007E-2</v>
          </cell>
          <cell r="O67">
            <v>0</v>
          </cell>
          <cell r="P67">
            <v>0</v>
          </cell>
          <cell r="Q67">
            <v>424887</v>
          </cell>
          <cell r="R67">
            <v>440582</v>
          </cell>
          <cell r="S67">
            <v>421934</v>
          </cell>
          <cell r="T67">
            <v>357851</v>
          </cell>
          <cell r="U67">
            <v>352229</v>
          </cell>
          <cell r="V67">
            <v>397281.5</v>
          </cell>
          <cell r="W67">
            <v>470789.9</v>
          </cell>
          <cell r="X67">
            <v>418038.7</v>
          </cell>
          <cell r="Y67">
            <v>0</v>
          </cell>
          <cell r="AC67">
            <v>3283593.1</v>
          </cell>
          <cell r="AD67">
            <v>410449.13750000001</v>
          </cell>
          <cell r="AE67">
            <v>1240.4431620572625</v>
          </cell>
          <cell r="AF67">
            <v>0.43965488330417762</v>
          </cell>
          <cell r="AG67">
            <v>0.42409999999999998</v>
          </cell>
          <cell r="AH67">
            <v>0.43179773663585846</v>
          </cell>
          <cell r="AI67">
            <v>0.41641566138879932</v>
          </cell>
          <cell r="AJ67">
            <v>0.43481977021524693</v>
          </cell>
          <cell r="AK67">
            <v>0.52284353662837324</v>
          </cell>
          <cell r="AL67">
            <v>0.53118875057420023</v>
          </cell>
          <cell r="AM67">
            <v>0.47095090616099661</v>
          </cell>
          <cell r="AN67">
            <v>0.3974173669103776</v>
          </cell>
          <cell r="AO67">
            <v>0.3465030312191269</v>
          </cell>
        </row>
        <row r="68">
          <cell r="A68" t="str">
            <v>P 57a</v>
          </cell>
          <cell r="B68" t="str">
            <v>KANZELSBERGER a.s.</v>
          </cell>
          <cell r="C68" t="str">
            <v>Knihkupectví Kanzelsberger</v>
          </cell>
          <cell r="D68" t="str">
            <v>b</v>
          </cell>
          <cell r="E68" t="str">
            <v>M</v>
          </cell>
          <cell r="F68" t="str">
            <v>Others, books, toys</v>
          </cell>
          <cell r="G68">
            <v>322.5</v>
          </cell>
          <cell r="H68">
            <v>12.5</v>
          </cell>
          <cell r="I68">
            <v>1.0202</v>
          </cell>
          <cell r="J68">
            <v>1366367.25825</v>
          </cell>
          <cell r="K68">
            <v>125436.77812499998</v>
          </cell>
          <cell r="L68">
            <v>3.5</v>
          </cell>
          <cell r="M68">
            <v>3.85</v>
          </cell>
          <cell r="N68">
            <v>7.0000000000000007E-2</v>
          </cell>
          <cell r="O68">
            <v>43207.449468749997</v>
          </cell>
          <cell r="P68">
            <v>46650.136968749997</v>
          </cell>
          <cell r="Q68">
            <v>384225.5</v>
          </cell>
          <cell r="R68">
            <v>398042.36</v>
          </cell>
          <cell r="S68">
            <v>501996.22</v>
          </cell>
          <cell r="T68">
            <v>397238.1</v>
          </cell>
          <cell r="U68">
            <v>408194.01</v>
          </cell>
          <cell r="V68">
            <v>420920.06</v>
          </cell>
          <cell r="W68">
            <v>540566</v>
          </cell>
          <cell r="X68">
            <v>542329.64</v>
          </cell>
          <cell r="Y68">
            <v>538228.87</v>
          </cell>
          <cell r="AC68">
            <v>4131740.7600000002</v>
          </cell>
          <cell r="AD68">
            <v>449188.98625000002</v>
          </cell>
          <cell r="AE68">
            <v>1392.8340658914728</v>
          </cell>
          <cell r="AF68">
            <v>0.38023173432438534</v>
          </cell>
          <cell r="AG68">
            <v>0.20100000000000001</v>
          </cell>
          <cell r="AH68">
            <v>0.43891992487159232</v>
          </cell>
          <cell r="AI68">
            <v>0.42368412144312984</v>
          </cell>
          <cell r="AJ68">
            <v>0.33594720612388279</v>
          </cell>
          <cell r="AK68">
            <v>0.43320848401437323</v>
          </cell>
          <cell r="AL68">
            <v>0.42158118658759836</v>
          </cell>
          <cell r="AM68">
            <v>0.40883514816031813</v>
          </cell>
          <cell r="AN68">
            <v>0.31834579883631231</v>
          </cell>
          <cell r="AO68">
            <v>0.31731054768415384</v>
          </cell>
        </row>
        <row r="69">
          <cell r="A69" t="str">
            <v>P 58</v>
          </cell>
          <cell r="B69" t="str">
            <v>Oděvní podnik, a.s.</v>
          </cell>
          <cell r="C69" t="str">
            <v>OP PROSTĚJOV PRO FASHION</v>
          </cell>
          <cell r="D69" t="str">
            <v>b</v>
          </cell>
          <cell r="E69" t="str">
            <v>M</v>
          </cell>
          <cell r="F69" t="str">
            <v>Fashion</v>
          </cell>
          <cell r="G69">
            <v>301</v>
          </cell>
          <cell r="H69">
            <v>16</v>
          </cell>
          <cell r="I69">
            <v>1.0184</v>
          </cell>
          <cell r="J69">
            <v>1529682.0842799998</v>
          </cell>
          <cell r="K69">
            <v>149590.73919999998</v>
          </cell>
          <cell r="L69">
            <v>3.5</v>
          </cell>
          <cell r="M69">
            <v>3.85</v>
          </cell>
          <cell r="N69">
            <v>0.05</v>
          </cell>
          <cell r="O69">
            <v>39611.286959999998</v>
          </cell>
          <cell r="P69">
            <v>42824.461960000001</v>
          </cell>
          <cell r="Q69">
            <v>979920</v>
          </cell>
          <cell r="R69">
            <v>618690</v>
          </cell>
          <cell r="S69">
            <v>840745</v>
          </cell>
          <cell r="T69">
            <v>879930</v>
          </cell>
          <cell r="U69">
            <v>782998</v>
          </cell>
          <cell r="V69">
            <v>687310</v>
          </cell>
          <cell r="W69">
            <v>602946</v>
          </cell>
          <cell r="X69">
            <v>674220</v>
          </cell>
          <cell r="Y69">
            <v>837900</v>
          </cell>
          <cell r="AC69">
            <v>6904659</v>
          </cell>
          <cell r="AD69">
            <v>758344.875</v>
          </cell>
          <cell r="AE69">
            <v>2519.418189368771</v>
          </cell>
          <cell r="AF69">
            <v>0.25214156096855006</v>
          </cell>
          <cell r="AG69">
            <v>0.246</v>
          </cell>
          <cell r="AH69">
            <v>0.19307905355539226</v>
          </cell>
          <cell r="AI69">
            <v>0.30581070675136174</v>
          </cell>
          <cell r="AJ69">
            <v>0.22504091747200397</v>
          </cell>
          <cell r="AK69">
            <v>0.21867103196845203</v>
          </cell>
          <cell r="AL69">
            <v>0.24574162534259347</v>
          </cell>
          <cell r="AM69">
            <v>0.27995402534518632</v>
          </cell>
          <cell r="AN69">
            <v>0.31912509770360858</v>
          </cell>
          <cell r="AO69">
            <v>0.28538934051199905</v>
          </cell>
        </row>
        <row r="70">
          <cell r="A70" t="str">
            <v>P 59</v>
          </cell>
          <cell r="B70" t="str">
            <v>KENVELO CZ, spol.s r.o.</v>
          </cell>
          <cell r="C70" t="str">
            <v>KENVELO</v>
          </cell>
          <cell r="D70" t="str">
            <v>a</v>
          </cell>
          <cell r="E70" t="str">
            <v>M</v>
          </cell>
          <cell r="F70" t="str">
            <v>Fashion</v>
          </cell>
          <cell r="G70">
            <v>423.5</v>
          </cell>
          <cell r="H70">
            <v>14</v>
          </cell>
          <cell r="I70">
            <v>1</v>
          </cell>
          <cell r="J70">
            <v>1903283.1125</v>
          </cell>
          <cell r="K70">
            <v>180834.5</v>
          </cell>
          <cell r="L70">
            <v>3.5</v>
          </cell>
          <cell r="M70">
            <v>3.85</v>
          </cell>
          <cell r="N70">
            <v>0.05</v>
          </cell>
          <cell r="O70">
            <v>54250.35</v>
          </cell>
          <cell r="P70">
            <v>58771.212500000001</v>
          </cell>
          <cell r="Q70">
            <v>875622.71</v>
          </cell>
          <cell r="R70">
            <v>619865.9</v>
          </cell>
          <cell r="S70">
            <v>686940.34</v>
          </cell>
          <cell r="T70">
            <v>781405.87</v>
          </cell>
          <cell r="U70">
            <v>1204986.1000000001</v>
          </cell>
          <cell r="V70">
            <v>905448.5</v>
          </cell>
          <cell r="W70">
            <v>957768.91</v>
          </cell>
          <cell r="X70">
            <v>1175341.1000000001</v>
          </cell>
          <cell r="Y70">
            <v>931036.13</v>
          </cell>
          <cell r="AC70">
            <v>8138415.5599999996</v>
          </cell>
          <cell r="AD70">
            <v>900922.42874999996</v>
          </cell>
          <cell r="AE70">
            <v>2127.3256877213694</v>
          </cell>
          <cell r="AF70">
            <v>0.26407422156488297</v>
          </cell>
          <cell r="AG70">
            <v>0.2666</v>
          </cell>
          <cell r="AH70">
            <v>0.26847733311987765</v>
          </cell>
          <cell r="AI70">
            <v>0.37925114125490689</v>
          </cell>
          <cell r="AJ70">
            <v>0.3422201846524256</v>
          </cell>
          <cell r="AK70">
            <v>0.30663413431997893</v>
          </cell>
          <cell r="AL70">
            <v>0.1988452086708718</v>
          </cell>
          <cell r="AM70">
            <v>0.26462654971541727</v>
          </cell>
          <cell r="AN70">
            <v>0.25017069357576033</v>
          </cell>
          <cell r="AO70">
            <v>0.2038605750279642</v>
          </cell>
        </row>
        <row r="71">
          <cell r="A71" t="str">
            <v>P 60</v>
          </cell>
          <cell r="B71" t="str">
            <v>HUMANIC CZ spol. s r.o. *</v>
          </cell>
          <cell r="C71" t="str">
            <v>HUMANIC</v>
          </cell>
          <cell r="D71" t="str">
            <v>a</v>
          </cell>
          <cell r="E71" t="str">
            <v>M</v>
          </cell>
          <cell r="F71" t="str">
            <v>Shoes, leather, bags</v>
          </cell>
          <cell r="G71">
            <v>525</v>
          </cell>
          <cell r="H71">
            <v>13</v>
          </cell>
          <cell r="I71">
            <v>1.0184</v>
          </cell>
          <cell r="J71">
            <v>2291029.3014000002</v>
          </cell>
          <cell r="K71">
            <v>211992.69</v>
          </cell>
          <cell r="L71">
            <v>3.5</v>
          </cell>
          <cell r="M71">
            <v>3.85</v>
          </cell>
          <cell r="N71">
            <v>7.0000000000000007E-2</v>
          </cell>
          <cell r="O71">
            <v>70883.238299999997</v>
          </cell>
          <cell r="P71">
            <v>76487.613299999997</v>
          </cell>
          <cell r="Q71">
            <v>889918.91</v>
          </cell>
          <cell r="R71">
            <v>683818.91</v>
          </cell>
          <cell r="S71">
            <v>1558994.53</v>
          </cell>
          <cell r="T71">
            <v>1867934.05</v>
          </cell>
          <cell r="U71">
            <v>1761209.69</v>
          </cell>
          <cell r="V71">
            <v>1380932.78</v>
          </cell>
          <cell r="W71">
            <v>1297365.53</v>
          </cell>
          <cell r="X71">
            <v>1430801.26</v>
          </cell>
          <cell r="Y71">
            <v>1544885.3</v>
          </cell>
          <cell r="AC71">
            <v>12415860.960000001</v>
          </cell>
          <cell r="AD71">
            <v>1358871.9575</v>
          </cell>
          <cell r="AE71">
            <v>2588.3275380952382</v>
          </cell>
          <cell r="AF71">
            <v>0.21074734900105555</v>
          </cell>
          <cell r="AG71">
            <v>0.17299999999999999</v>
          </cell>
          <cell r="AH71">
            <v>0.31786708330537666</v>
          </cell>
          <cell r="AI71">
            <v>0.41367081863822691</v>
          </cell>
          <cell r="AJ71">
            <v>0.18144767210953588</v>
          </cell>
          <cell r="AK71">
            <v>0.15443816300687918</v>
          </cell>
          <cell r="AL71">
            <v>0.16379668187040242</v>
          </cell>
          <cell r="AM71">
            <v>0.20890249509465625</v>
          </cell>
          <cell r="AN71">
            <v>0.2223585386147881</v>
          </cell>
          <cell r="AO71">
            <v>0.20162150493213854</v>
          </cell>
        </row>
        <row r="72">
          <cell r="A72" t="str">
            <v>P 61</v>
          </cell>
          <cell r="B72" t="str">
            <v>NEW YORKER, s.r.o. (14*2/first Q)</v>
          </cell>
          <cell r="C72" t="str">
            <v>NEW YORKER</v>
          </cell>
          <cell r="D72" t="str">
            <v>a</v>
          </cell>
          <cell r="E72" t="str">
            <v>M</v>
          </cell>
          <cell r="F72" t="str">
            <v>Fashion</v>
          </cell>
          <cell r="G72">
            <v>574</v>
          </cell>
          <cell r="H72">
            <v>14</v>
          </cell>
          <cell r="I72">
            <v>1</v>
          </cell>
          <cell r="J72">
            <v>2618872.13</v>
          </cell>
          <cell r="K72">
            <v>245098</v>
          </cell>
          <cell r="L72">
            <v>3.5</v>
          </cell>
          <cell r="M72">
            <v>3.85</v>
          </cell>
          <cell r="N72">
            <v>7.0000000000000007E-2</v>
          </cell>
          <cell r="O72">
            <v>78431.360000000001</v>
          </cell>
          <cell r="P72">
            <v>84558.81</v>
          </cell>
          <cell r="Q72">
            <v>2190897.4500000002</v>
          </cell>
          <cell r="R72">
            <v>2089901.69</v>
          </cell>
          <cell r="S72">
            <v>2624123.54</v>
          </cell>
          <cell r="T72">
            <v>2642979.0099999998</v>
          </cell>
          <cell r="U72">
            <v>2849221.44</v>
          </cell>
          <cell r="V72">
            <v>3344627.33</v>
          </cell>
          <cell r="W72">
            <v>3176739.88</v>
          </cell>
          <cell r="X72">
            <v>3319357.16</v>
          </cell>
          <cell r="Y72">
            <v>2830967.26</v>
          </cell>
          <cell r="AC72">
            <v>25068814.759999998</v>
          </cell>
          <cell r="AD72">
            <v>2779730.9375</v>
          </cell>
          <cell r="AE72">
            <v>4842.7368249128922</v>
          </cell>
          <cell r="AF72">
            <v>0.11776643984990004</v>
          </cell>
          <cell r="AG72">
            <v>0.1183</v>
          </cell>
          <cell r="AH72">
            <v>0.14766978710025883</v>
          </cell>
          <cell r="AI72">
            <v>0.15480601865057106</v>
          </cell>
          <cell r="AJ72">
            <v>0.12329044538810088</v>
          </cell>
          <cell r="AK72">
            <v>0.12472925768714298</v>
          </cell>
          <cell r="AL72">
            <v>0.11570066312571339</v>
          </cell>
          <cell r="AM72">
            <v>9.8563091631497249E-2</v>
          </cell>
          <cell r="AN72">
            <v>0.10377205010565738</v>
          </cell>
          <cell r="AO72">
            <v>9.9313449595764491E-2</v>
          </cell>
        </row>
        <row r="73">
          <cell r="A73" t="str">
            <v>P 62</v>
          </cell>
          <cell r="B73" t="str">
            <v>Sephora s.r.o. (23/24)</v>
          </cell>
          <cell r="C73" t="str">
            <v>SEPHORA</v>
          </cell>
          <cell r="D73" t="str">
            <v>a</v>
          </cell>
          <cell r="E73" t="str">
            <v>M</v>
          </cell>
          <cell r="F73" t="str">
            <v>Others, books, toys</v>
          </cell>
          <cell r="G73">
            <v>216.5</v>
          </cell>
          <cell r="H73">
            <v>24</v>
          </cell>
          <cell r="I73">
            <v>1</v>
          </cell>
          <cell r="J73">
            <v>1553018.3675000002</v>
          </cell>
          <cell r="K73">
            <v>158478</v>
          </cell>
          <cell r="L73">
            <v>3.5</v>
          </cell>
          <cell r="M73">
            <v>3.85</v>
          </cell>
          <cell r="N73">
            <v>7.0000000000000007E-2</v>
          </cell>
          <cell r="O73">
            <v>34204.834999999999</v>
          </cell>
          <cell r="P73">
            <v>36515.972500000003</v>
          </cell>
          <cell r="Q73">
            <v>788780.14</v>
          </cell>
          <cell r="R73">
            <v>1074902.3600000001</v>
          </cell>
          <cell r="S73">
            <v>1037548.65</v>
          </cell>
          <cell r="T73">
            <v>1180820.1000000001</v>
          </cell>
          <cell r="U73">
            <v>1409915.25</v>
          </cell>
          <cell r="V73">
            <v>1162171.02</v>
          </cell>
          <cell r="W73">
            <v>1235872.04</v>
          </cell>
          <cell r="X73">
            <v>1169374.77</v>
          </cell>
          <cell r="Y73">
            <v>1287451.1499999999</v>
          </cell>
          <cell r="AC73">
            <v>10346835.48</v>
          </cell>
          <cell r="AD73">
            <v>1132423.04125</v>
          </cell>
          <cell r="AE73">
            <v>5230.5914145496536</v>
          </cell>
          <cell r="AF73">
            <v>0.17142648009282549</v>
          </cell>
          <cell r="AG73">
            <v>0.1191</v>
          </cell>
          <cell r="AH73">
            <v>0.2359080503725664</v>
          </cell>
          <cell r="AI73">
            <v>0.17925612797054422</v>
          </cell>
          <cell r="AJ73">
            <v>0.1857096869626306</v>
          </cell>
          <cell r="AK73">
            <v>0.16513436085649286</v>
          </cell>
          <cell r="AL73">
            <v>0.13830191034532041</v>
          </cell>
          <cell r="AM73">
            <v>0.1677842323929227</v>
          </cell>
          <cell r="AN73">
            <v>0.15777844808269956</v>
          </cell>
          <cell r="AO73">
            <v>0.16675062392529641</v>
          </cell>
        </row>
        <row r="74">
          <cell r="A74" t="str">
            <v>P 63</v>
          </cell>
          <cell r="B74" t="str">
            <v>Simona Zemanová s.r.o.</v>
          </cell>
          <cell r="C74" t="str">
            <v>BENETTON</v>
          </cell>
          <cell r="D74" t="str">
            <v>a</v>
          </cell>
          <cell r="E74" t="str">
            <v>M</v>
          </cell>
          <cell r="F74" t="str">
            <v>Fashion</v>
          </cell>
          <cell r="G74">
            <v>173</v>
          </cell>
          <cell r="H74">
            <v>22.5</v>
          </cell>
          <cell r="I74">
            <v>1.0184</v>
          </cell>
          <cell r="J74">
            <v>1191928.8467599999</v>
          </cell>
          <cell r="K74">
            <v>120905.72099999999</v>
          </cell>
          <cell r="L74">
            <v>3.5</v>
          </cell>
          <cell r="M74">
            <v>3.85</v>
          </cell>
          <cell r="N74">
            <v>7.0000000000000007E-2</v>
          </cell>
          <cell r="O74">
            <v>26931.15047</v>
          </cell>
          <cell r="P74">
            <v>28777.925470000002</v>
          </cell>
          <cell r="Q74">
            <v>722776</v>
          </cell>
          <cell r="R74">
            <v>524546</v>
          </cell>
          <cell r="S74">
            <v>359680</v>
          </cell>
          <cell r="T74">
            <v>392713</v>
          </cell>
          <cell r="U74">
            <v>382139.5</v>
          </cell>
          <cell r="V74">
            <v>340608</v>
          </cell>
          <cell r="W74">
            <v>589659</v>
          </cell>
          <cell r="X74">
            <v>510332</v>
          </cell>
          <cell r="Y74">
            <v>462018</v>
          </cell>
          <cell r="AC74">
            <v>4284471.5</v>
          </cell>
          <cell r="AD74">
            <v>477806.6875</v>
          </cell>
          <cell r="AE74">
            <v>2761.8883670520231</v>
          </cell>
          <cell r="AF74">
            <v>0.31182298143326004</v>
          </cell>
          <cell r="AG74">
            <v>0.27560000000000001</v>
          </cell>
          <cell r="AH74">
            <v>0.20454037138753914</v>
          </cell>
          <cell r="AI74">
            <v>0.28183776345639844</v>
          </cell>
          <cell r="AJ74">
            <v>0.41102333037700173</v>
          </cell>
          <cell r="AK74">
            <v>0.38115276670240095</v>
          </cell>
          <cell r="AL74">
            <v>0.39169896456660452</v>
          </cell>
          <cell r="AM74">
            <v>0.43946016085940431</v>
          </cell>
          <cell r="AN74">
            <v>0.25384781114169375</v>
          </cell>
          <cell r="AO74">
            <v>0.29330640929826068</v>
          </cell>
        </row>
        <row r="75">
          <cell r="A75" t="str">
            <v>P 64</v>
          </cell>
          <cell r="B75" t="str">
            <v>LPP Retail Czech Republic, s.r.o.</v>
          </cell>
          <cell r="C75" t="str">
            <v>RESERVED</v>
          </cell>
          <cell r="D75" t="str">
            <v>a</v>
          </cell>
          <cell r="E75" t="str">
            <v>M</v>
          </cell>
          <cell r="F75" t="str">
            <v>Fashion</v>
          </cell>
          <cell r="G75">
            <v>400.5</v>
          </cell>
          <cell r="H75">
            <v>14.5</v>
          </cell>
          <cell r="I75">
            <v>1.0202</v>
          </cell>
          <cell r="J75">
            <v>1910186.8854660003</v>
          </cell>
          <cell r="K75">
            <v>180698.97172500001</v>
          </cell>
          <cell r="L75">
            <v>3.5</v>
          </cell>
          <cell r="M75">
            <v>3.85</v>
          </cell>
          <cell r="N75">
            <v>7.0000000000000007E-2</v>
          </cell>
          <cell r="O75">
            <v>55402.303020749998</v>
          </cell>
          <cell r="P75">
            <v>59677.640520750007</v>
          </cell>
          <cell r="Q75">
            <v>483585</v>
          </cell>
          <cell r="R75">
            <v>482620</v>
          </cell>
          <cell r="S75">
            <v>870497</v>
          </cell>
          <cell r="T75">
            <v>937155</v>
          </cell>
          <cell r="U75">
            <v>738724</v>
          </cell>
          <cell r="V75">
            <v>862445</v>
          </cell>
          <cell r="W75">
            <v>1016366.73</v>
          </cell>
          <cell r="X75">
            <v>746767</v>
          </cell>
          <cell r="Y75">
            <v>662474</v>
          </cell>
          <cell r="AC75">
            <v>6800633.7300000004</v>
          </cell>
          <cell r="AD75">
            <v>767269.96625000006</v>
          </cell>
          <cell r="AE75">
            <v>1915.7801903870163</v>
          </cell>
          <cell r="AF75">
            <v>0.3111986278444403</v>
          </cell>
          <cell r="AG75">
            <v>0.29949999999999999</v>
          </cell>
          <cell r="AH75">
            <v>0.48823117910139896</v>
          </cell>
          <cell r="AI75">
            <v>0.4892073986692429</v>
          </cell>
          <cell r="AJ75">
            <v>0.2712258339152806</v>
          </cell>
          <cell r="AK75">
            <v>0.25649611029738945</v>
          </cell>
          <cell r="AL75">
            <v>0.32539434517593857</v>
          </cell>
          <cell r="AM75">
            <v>0.27871529459356831</v>
          </cell>
          <cell r="AN75">
            <v>0.23650578590441468</v>
          </cell>
          <cell r="AO75">
            <v>0.32188970889949614</v>
          </cell>
        </row>
        <row r="76">
          <cell r="A76" t="str">
            <v>P 65</v>
          </cell>
          <cell r="B76" t="str">
            <v>Boardriders Club s.r.o. (24/24/24,50)</v>
          </cell>
          <cell r="C76" t="str">
            <v>Quicksilver</v>
          </cell>
          <cell r="D76" t="str">
            <v>a</v>
          </cell>
          <cell r="E76" t="str">
            <v>M</v>
          </cell>
          <cell r="F76" t="str">
            <v>Sport, equip</v>
          </cell>
          <cell r="G76">
            <v>178</v>
          </cell>
          <cell r="H76">
            <v>24</v>
          </cell>
          <cell r="I76">
            <v>1</v>
          </cell>
          <cell r="J76">
            <v>1276846.51</v>
          </cell>
          <cell r="K76">
            <v>130296</v>
          </cell>
          <cell r="L76">
            <v>3.5</v>
          </cell>
          <cell r="M76">
            <v>3.85</v>
          </cell>
          <cell r="N76">
            <v>7.0000000000000007E-2</v>
          </cell>
          <cell r="O76">
            <v>28122.22</v>
          </cell>
          <cell r="P76">
            <v>30022.37</v>
          </cell>
          <cell r="Q76">
            <v>657218</v>
          </cell>
          <cell r="R76">
            <v>551719</v>
          </cell>
          <cell r="S76">
            <v>545623</v>
          </cell>
          <cell r="T76">
            <v>760545</v>
          </cell>
          <cell r="U76">
            <v>734656</v>
          </cell>
          <cell r="V76">
            <v>758675</v>
          </cell>
          <cell r="W76">
            <v>850422</v>
          </cell>
          <cell r="X76">
            <v>1362494</v>
          </cell>
          <cell r="Y76">
            <v>743929</v>
          </cell>
          <cell r="AC76">
            <v>6965281</v>
          </cell>
          <cell r="AD76">
            <v>777669</v>
          </cell>
          <cell r="AE76">
            <v>4368.9269662921351</v>
          </cell>
          <cell r="AF76">
            <v>0.20523617856697388</v>
          </cell>
          <cell r="AG76">
            <v>0.24729999999999999</v>
          </cell>
          <cell r="AH76">
            <v>0.24104364153142488</v>
          </cell>
          <cell r="AI76">
            <v>0.28713569770118486</v>
          </cell>
          <cell r="AJ76">
            <v>0.29034373550968345</v>
          </cell>
          <cell r="AK76">
            <v>0.21079406215279831</v>
          </cell>
          <cell r="AL76">
            <v>0.21822236529749978</v>
          </cell>
          <cell r="AM76">
            <v>0.2113136323195044</v>
          </cell>
          <cell r="AN76">
            <v>0.18851625428316765</v>
          </cell>
          <cell r="AO76">
            <v>0.11766537687505413</v>
          </cell>
        </row>
        <row r="77">
          <cell r="A77" t="str">
            <v>P 66</v>
          </cell>
          <cell r="B77" t="str">
            <v>H &amp; M Hennes &amp; Mauritz CZ, s.r.o.</v>
          </cell>
          <cell r="C77" t="str">
            <v>Hennes &amp; Mauritz</v>
          </cell>
          <cell r="D77" t="str">
            <v>a</v>
          </cell>
          <cell r="E77" t="str">
            <v>M</v>
          </cell>
          <cell r="F77" t="str">
            <v>Fashion</v>
          </cell>
          <cell r="G77">
            <v>1421</v>
          </cell>
          <cell r="H77">
            <v>11</v>
          </cell>
          <cell r="I77">
            <v>1.0138</v>
          </cell>
          <cell r="J77">
            <v>5155976.5781999994</v>
          </cell>
          <cell r="K77">
            <v>483324.58789999998</v>
          </cell>
          <cell r="L77">
            <v>3.5</v>
          </cell>
          <cell r="M77">
            <v>3.85</v>
          </cell>
          <cell r="N77">
            <v>0</v>
          </cell>
          <cell r="O77">
            <v>151691.75</v>
          </cell>
          <cell r="P77">
            <v>166860.92500000002</v>
          </cell>
          <cell r="Q77">
            <v>2810030.35</v>
          </cell>
          <cell r="R77">
            <v>2065007.87</v>
          </cell>
          <cell r="S77">
            <v>3032205.16</v>
          </cell>
          <cell r="T77">
            <v>3161592.79</v>
          </cell>
          <cell r="U77">
            <v>2927118.93</v>
          </cell>
          <cell r="V77">
            <v>2358181</v>
          </cell>
          <cell r="W77">
            <v>2465563.16</v>
          </cell>
          <cell r="X77">
            <v>3246629.23</v>
          </cell>
          <cell r="Y77">
            <v>3207137.71</v>
          </cell>
          <cell r="AC77">
            <v>25273466.200000003</v>
          </cell>
          <cell r="AD77">
            <v>2758291.0612500003</v>
          </cell>
          <cell r="AE77">
            <v>1941.0915279732585</v>
          </cell>
          <cell r="AF77">
            <v>0.2336581085764485</v>
          </cell>
          <cell r="AG77">
            <v>0.15129999999999999</v>
          </cell>
          <cell r="AH77">
            <v>0.22598202111945156</v>
          </cell>
          <cell r="AI77">
            <v>0.30751279311104995</v>
          </cell>
          <cell r="AJ77">
            <v>0.20942393551628938</v>
          </cell>
          <cell r="AK77">
            <v>0.20565125115306199</v>
          </cell>
          <cell r="AL77">
            <v>0.22212473372238412</v>
          </cell>
          <cell r="AM77">
            <v>0.27571484669751811</v>
          </cell>
          <cell r="AN77">
            <v>0.26370669526875956</v>
          </cell>
          <cell r="AO77">
            <v>0.20026478751933124</v>
          </cell>
        </row>
        <row r="78">
          <cell r="A78" t="str">
            <v>P 67</v>
          </cell>
          <cell r="B78" t="str">
            <v>BAŤA, akciová společnost</v>
          </cell>
          <cell r="C78" t="str">
            <v>BAŤA</v>
          </cell>
          <cell r="D78" t="str">
            <v>b</v>
          </cell>
          <cell r="E78" t="str">
            <v>M</v>
          </cell>
          <cell r="F78" t="str">
            <v>Shoes, leather, bags</v>
          </cell>
          <cell r="G78">
            <v>486.5</v>
          </cell>
          <cell r="H78">
            <v>10</v>
          </cell>
          <cell r="I78">
            <v>1.0202</v>
          </cell>
          <cell r="J78">
            <v>1652476.5495000002</v>
          </cell>
          <cell r="K78">
            <v>151379.8265</v>
          </cell>
          <cell r="L78">
            <v>3.5</v>
          </cell>
          <cell r="M78">
            <v>3.85</v>
          </cell>
          <cell r="N78">
            <v>0</v>
          </cell>
          <cell r="O78">
            <v>51933.875</v>
          </cell>
          <cell r="P78">
            <v>57127.262500000004</v>
          </cell>
          <cell r="Q78">
            <v>1126422.3700000001</v>
          </cell>
          <cell r="R78">
            <v>1167989.4099999999</v>
          </cell>
          <cell r="S78">
            <v>1454758.53</v>
          </cell>
          <cell r="T78">
            <v>2202097.25</v>
          </cell>
          <cell r="U78">
            <v>1512782.37</v>
          </cell>
          <cell r="V78">
            <v>1271197.51</v>
          </cell>
          <cell r="W78">
            <v>1605771.4</v>
          </cell>
          <cell r="X78">
            <v>1603479.72</v>
          </cell>
          <cell r="Y78">
            <v>1566452.52</v>
          </cell>
          <cell r="AC78">
            <v>13510951.080000002</v>
          </cell>
          <cell r="AD78">
            <v>1493062.3200000003</v>
          </cell>
          <cell r="AE78">
            <v>3068.9872970195279</v>
          </cell>
          <cell r="AF78">
            <v>0.13834624711947724</v>
          </cell>
          <cell r="AG78">
            <v>0.1178</v>
          </cell>
          <cell r="AH78">
            <v>0.18049508507186338</v>
          </cell>
          <cell r="AI78">
            <v>0.17407152818277694</v>
          </cell>
          <cell r="AJ78">
            <v>0.13975769676359964</v>
          </cell>
          <cell r="AK78">
            <v>9.4685686111274148E-2</v>
          </cell>
          <cell r="AL78">
            <v>0.13783019496717164</v>
          </cell>
          <cell r="AM78">
            <v>0.16402414837958579</v>
          </cell>
          <cell r="AN78">
            <v>0.12984855067165851</v>
          </cell>
          <cell r="AO78">
            <v>0.1300341291500712</v>
          </cell>
        </row>
        <row r="79">
          <cell r="A79" t="str">
            <v>P 68</v>
          </cell>
          <cell r="B79" t="str">
            <v>SPORT CENTRUM DRAPA s.r.o. *</v>
          </cell>
          <cell r="C79" t="str">
            <v>DRAPA SPORT</v>
          </cell>
          <cell r="D79" t="str">
            <v>a</v>
          </cell>
          <cell r="E79" t="str">
            <v>M</v>
          </cell>
          <cell r="F79" t="str">
            <v>Sport, equip</v>
          </cell>
          <cell r="G79">
            <v>2068.5</v>
          </cell>
          <cell r="H79">
            <v>9</v>
          </cell>
          <cell r="I79">
            <v>1.0184</v>
          </cell>
          <cell r="J79">
            <v>6445058.4789360007</v>
          </cell>
          <cell r="K79">
            <v>578250.82980000007</v>
          </cell>
          <cell r="L79">
            <v>3.5</v>
          </cell>
          <cell r="M79">
            <v>3.08</v>
          </cell>
          <cell r="N79">
            <v>0.04</v>
          </cell>
          <cell r="O79">
            <v>243942.408192</v>
          </cell>
          <cell r="P79">
            <v>217444.92319200002</v>
          </cell>
          <cell r="Q79">
            <v>3378406.3</v>
          </cell>
          <cell r="R79">
            <v>3453596.5</v>
          </cell>
          <cell r="S79">
            <v>2200919.5</v>
          </cell>
          <cell r="T79">
            <v>1735055.5</v>
          </cell>
          <cell r="U79">
            <v>2196175.1</v>
          </cell>
          <cell r="V79">
            <v>2496022.4</v>
          </cell>
          <cell r="W79">
            <v>2778860.6</v>
          </cell>
          <cell r="X79">
            <v>2278546.9</v>
          </cell>
          <cell r="Y79">
            <v>1640624.2</v>
          </cell>
          <cell r="AC79">
            <v>22158207</v>
          </cell>
          <cell r="AD79">
            <v>2564697.85</v>
          </cell>
          <cell r="AE79">
            <v>1239.8829344935943</v>
          </cell>
          <cell r="AF79">
            <v>0.3141236734249222</v>
          </cell>
          <cell r="AG79">
            <v>0.28660000000000002</v>
          </cell>
          <cell r="AH79">
            <v>0.31497178364603451</v>
          </cell>
          <cell r="AI79">
            <v>0.23806870258062865</v>
          </cell>
          <cell r="AJ79">
            <v>0.37356806461662956</v>
          </cell>
          <cell r="AK79">
            <v>0.45859959695352687</v>
          </cell>
          <cell r="AL79">
            <v>0.36230979624165671</v>
          </cell>
          <cell r="AM79">
            <v>0.31878550168139519</v>
          </cell>
          <cell r="AN79">
            <v>0.28633885161134032</v>
          </cell>
          <cell r="AO79">
            <v>0.34921192668538009</v>
          </cell>
        </row>
        <row r="80">
          <cell r="A80" t="str">
            <v>P 69</v>
          </cell>
          <cell r="B80" t="str">
            <v>OKAY s.r.o.</v>
          </cell>
          <cell r="C80" t="str">
            <v>OKAY</v>
          </cell>
          <cell r="D80" t="str">
            <v>a</v>
          </cell>
          <cell r="E80" t="str">
            <v>M</v>
          </cell>
          <cell r="F80" t="str">
            <v>Electro</v>
          </cell>
          <cell r="G80">
            <v>951</v>
          </cell>
          <cell r="H80">
            <v>5.7</v>
          </cell>
          <cell r="I80">
            <v>1.0184</v>
          </cell>
          <cell r="J80">
            <v>2037318.4747200001</v>
          </cell>
          <cell r="K80">
            <v>168373.44683999999</v>
          </cell>
          <cell r="L80">
            <v>2.8</v>
          </cell>
          <cell r="M80">
            <v>3.08</v>
          </cell>
          <cell r="N80">
            <v>0</v>
          </cell>
          <cell r="O80">
            <v>81215.399999999994</v>
          </cell>
          <cell r="P80">
            <v>89336.94</v>
          </cell>
          <cell r="AC80">
            <v>0</v>
          </cell>
          <cell r="AD80">
            <v>0</v>
          </cell>
        </row>
        <row r="81">
          <cell r="A81" t="str">
            <v>P 75</v>
          </cell>
          <cell r="B81" t="str">
            <v xml:space="preserve">CLASSIC SHOPS s.r.o. </v>
          </cell>
          <cell r="C81" t="str">
            <v>VIA CLASSICA, B + B</v>
          </cell>
          <cell r="D81" t="str">
            <v>a</v>
          </cell>
          <cell r="E81" t="str">
            <v>M</v>
          </cell>
          <cell r="F81" t="str">
            <v>Fashion</v>
          </cell>
          <cell r="G81">
            <v>356</v>
          </cell>
          <cell r="H81">
            <v>14</v>
          </cell>
          <cell r="I81">
            <v>1</v>
          </cell>
          <cell r="J81">
            <v>1624248.22</v>
          </cell>
          <cell r="K81">
            <v>152012</v>
          </cell>
          <cell r="L81">
            <v>3.5</v>
          </cell>
          <cell r="M81">
            <v>3.85</v>
          </cell>
          <cell r="N81">
            <v>7.0000000000000007E-2</v>
          </cell>
          <cell r="O81">
            <v>48643.839999999997</v>
          </cell>
          <cell r="P81">
            <v>52444.14</v>
          </cell>
          <cell r="Q81">
            <v>959897</v>
          </cell>
          <cell r="R81">
            <v>830561.4</v>
          </cell>
          <cell r="S81">
            <v>836298</v>
          </cell>
          <cell r="T81">
            <v>625221.4</v>
          </cell>
          <cell r="U81">
            <v>920770.06</v>
          </cell>
          <cell r="V81">
            <v>780383.02</v>
          </cell>
          <cell r="W81">
            <v>641754.66</v>
          </cell>
          <cell r="X81">
            <v>908141.8</v>
          </cell>
          <cell r="Y81">
            <v>933977.32</v>
          </cell>
          <cell r="AC81">
            <v>7437004.6600000001</v>
          </cell>
          <cell r="AD81">
            <v>812878.41749999998</v>
          </cell>
          <cell r="AE81">
            <v>2283.3663412921346</v>
          </cell>
          <cell r="AF81">
            <v>0.24976801343111071</v>
          </cell>
          <cell r="AG81">
            <v>0.1794</v>
          </cell>
          <cell r="AH81">
            <v>0.2090389281349978</v>
          </cell>
          <cell r="AI81">
            <v>0.24159061569680459</v>
          </cell>
          <cell r="AJ81">
            <v>0.23993342086194155</v>
          </cell>
          <cell r="AK81">
            <v>0.32701398256681552</v>
          </cell>
          <cell r="AL81">
            <v>0.22204907487978051</v>
          </cell>
          <cell r="AM81">
            <v>0.26199460362425619</v>
          </cell>
          <cell r="AN81">
            <v>0.31858925652366904</v>
          </cell>
          <cell r="AO81">
            <v>0.22513680132331756</v>
          </cell>
        </row>
        <row r="82">
          <cell r="A82" t="str">
            <v>P 76</v>
          </cell>
          <cell r="B82" t="str">
            <v>KLENOTY AURUM, s.r.o.</v>
          </cell>
          <cell r="C82" t="str">
            <v>Klenoty Aurum</v>
          </cell>
          <cell r="D82" t="str">
            <v>a</v>
          </cell>
          <cell r="E82" t="str">
            <v>M</v>
          </cell>
          <cell r="F82" t="str">
            <v>Gift, jewel</v>
          </cell>
          <cell r="G82">
            <v>47.5</v>
          </cell>
          <cell r="H82">
            <v>30</v>
          </cell>
          <cell r="I82">
            <v>1.0184</v>
          </cell>
          <cell r="J82">
            <v>421984.83010000002</v>
          </cell>
          <cell r="K82">
            <v>44262.21</v>
          </cell>
          <cell r="L82">
            <v>3.5</v>
          </cell>
          <cell r="M82">
            <v>3.85</v>
          </cell>
          <cell r="N82">
            <v>7.0000000000000007E-2</v>
          </cell>
          <cell r="O82">
            <v>8168.9796999999999</v>
          </cell>
          <cell r="P82">
            <v>8676.0421999999999</v>
          </cell>
          <cell r="Q82">
            <v>340284</v>
          </cell>
          <cell r="R82">
            <v>292052</v>
          </cell>
          <cell r="S82">
            <v>152372</v>
          </cell>
          <cell r="T82">
            <v>164943</v>
          </cell>
          <cell r="U82">
            <v>190068</v>
          </cell>
          <cell r="V82">
            <v>277481</v>
          </cell>
          <cell r="W82">
            <v>463100</v>
          </cell>
          <cell r="X82">
            <v>386449</v>
          </cell>
          <cell r="Y82">
            <v>302890</v>
          </cell>
          <cell r="AC82">
            <v>2569639</v>
          </cell>
          <cell r="AD82">
            <v>283343.625</v>
          </cell>
          <cell r="AE82">
            <v>5965.128947368421</v>
          </cell>
          <cell r="AF82">
            <v>0.18616301588751116</v>
          </cell>
          <cell r="AG82">
            <v>0.19120000000000001</v>
          </cell>
          <cell r="AH82">
            <v>0.15408067878595527</v>
          </cell>
          <cell r="AI82">
            <v>0.17952689829208499</v>
          </cell>
          <cell r="AJ82">
            <v>0.34409989827527371</v>
          </cell>
          <cell r="AK82">
            <v>0.32094876533105376</v>
          </cell>
          <cell r="AL82">
            <v>0.27852269819222597</v>
          </cell>
          <cell r="AM82">
            <v>0.19078153891617805</v>
          </cell>
          <cell r="AN82">
            <v>0.11431278816670266</v>
          </cell>
          <cell r="AO82">
            <v>0.13698638681947684</v>
          </cell>
        </row>
        <row r="83">
          <cell r="A83" t="str">
            <v>P 77</v>
          </cell>
          <cell r="B83" t="str">
            <v>ASSEMBLAGE Praha, s.r.o.</v>
          </cell>
          <cell r="C83" t="str">
            <v>GANT</v>
          </cell>
          <cell r="D83" t="str">
            <v>a</v>
          </cell>
          <cell r="E83" t="str">
            <v>M</v>
          </cell>
          <cell r="F83" t="str">
            <v>Fashion</v>
          </cell>
          <cell r="G83">
            <v>37.5</v>
          </cell>
          <cell r="H83">
            <v>32</v>
          </cell>
          <cell r="I83">
            <v>1.0184</v>
          </cell>
          <cell r="J83">
            <v>353087.20889999997</v>
          </cell>
          <cell r="K83">
            <v>37273.440000000002</v>
          </cell>
          <cell r="L83">
            <v>3.5</v>
          </cell>
          <cell r="M83">
            <v>3.85</v>
          </cell>
          <cell r="N83">
            <v>7.0000000000000007E-2</v>
          </cell>
          <cell r="O83">
            <v>6612.2658000000001</v>
          </cell>
          <cell r="P83">
            <v>7012.5783000000001</v>
          </cell>
          <cell r="Q83">
            <v>191244.54</v>
          </cell>
          <cell r="R83">
            <v>146843.70000000001</v>
          </cell>
          <cell r="S83">
            <v>76639.5</v>
          </cell>
          <cell r="T83">
            <v>139310.084</v>
          </cell>
          <cell r="U83">
            <v>219960.5042</v>
          </cell>
          <cell r="V83">
            <v>191829.41</v>
          </cell>
          <cell r="W83">
            <v>186611.76</v>
          </cell>
          <cell r="X83">
            <v>220964.7058</v>
          </cell>
          <cell r="Y83">
            <v>229321</v>
          </cell>
          <cell r="AC83">
            <v>1602725.2039999999</v>
          </cell>
          <cell r="AD83">
            <v>171675.52549999999</v>
          </cell>
          <cell r="AE83">
            <v>4578.0140133333334</v>
          </cell>
          <cell r="AF83">
            <v>0.25708906953367677</v>
          </cell>
          <cell r="AG83">
            <v>0.23480000000000001</v>
          </cell>
          <cell r="AH83">
            <v>0.22947429401121724</v>
          </cell>
          <cell r="AI83">
            <v>0.29885998377867073</v>
          </cell>
          <cell r="AJ83">
            <v>0.57262515804513336</v>
          </cell>
          <cell r="AK83">
            <v>0.31789528100492709</v>
          </cell>
          <cell r="AL83">
            <v>0.2013362283427608</v>
          </cell>
          <cell r="AM83">
            <v>0.23086146331785098</v>
          </cell>
          <cell r="AN83">
            <v>0.23731633151094012</v>
          </cell>
          <cell r="AO83">
            <v>0.20042123080092367</v>
          </cell>
        </row>
        <row r="84">
          <cell r="A84" t="str">
            <v>P 78</v>
          </cell>
          <cell r="B84" t="str">
            <v>Miroslava Machová</v>
          </cell>
          <cell r="C84" t="str">
            <v>Lee, Wrangler, HIS</v>
          </cell>
          <cell r="D84" t="str">
            <v>a</v>
          </cell>
          <cell r="E84" t="str">
            <v>M</v>
          </cell>
          <cell r="F84" t="str">
            <v>Fashion</v>
          </cell>
          <cell r="G84">
            <v>70</v>
          </cell>
          <cell r="H84">
            <v>25</v>
          </cell>
          <cell r="I84">
            <v>1.0184</v>
          </cell>
          <cell r="J84">
            <v>528813.02599999995</v>
          </cell>
          <cell r="K84">
            <v>54357.1</v>
          </cell>
          <cell r="L84">
            <v>3.5</v>
          </cell>
          <cell r="M84">
            <v>3.85</v>
          </cell>
          <cell r="N84">
            <v>7.0000000000000007E-2</v>
          </cell>
          <cell r="O84">
            <v>11277.496999999999</v>
          </cell>
          <cell r="P84">
            <v>12024.746999999999</v>
          </cell>
          <cell r="Q84">
            <v>521605</v>
          </cell>
          <cell r="R84">
            <v>441466</v>
          </cell>
          <cell r="S84">
            <v>531924</v>
          </cell>
          <cell r="T84">
            <v>569684</v>
          </cell>
          <cell r="U84">
            <v>473478</v>
          </cell>
          <cell r="V84">
            <v>301187</v>
          </cell>
          <cell r="W84">
            <v>374961</v>
          </cell>
          <cell r="X84">
            <v>366552</v>
          </cell>
          <cell r="Y84">
            <v>470689</v>
          </cell>
          <cell r="AC84">
            <v>4051546</v>
          </cell>
          <cell r="AD84">
            <v>447607.125</v>
          </cell>
          <cell r="AE84">
            <v>6394.3874999999998</v>
          </cell>
          <cell r="AF84">
            <v>0.1476777838377796</v>
          </cell>
          <cell r="AG84">
            <v>0.12620000000000001</v>
          </cell>
          <cell r="AH84">
            <v>0.12583199355834396</v>
          </cell>
          <cell r="AI84">
            <v>0.14867418328931331</v>
          </cell>
          <cell r="AJ84">
            <v>0.12339092990727997</v>
          </cell>
          <cell r="AK84">
            <v>0.11652397996082038</v>
          </cell>
          <cell r="AL84">
            <v>0.14020048872386889</v>
          </cell>
          <cell r="AM84">
            <v>0.22040077094960936</v>
          </cell>
          <cell r="AN84">
            <v>0.17703667048039662</v>
          </cell>
          <cell r="AO84">
            <v>0.18109803520373643</v>
          </cell>
        </row>
        <row r="85">
          <cell r="A85" t="str">
            <v>P 79</v>
          </cell>
          <cell r="B85" t="str">
            <v>Smoke &amp; Tabacco s.r.o.</v>
          </cell>
          <cell r="C85" t="str">
            <v>Ráj kuřáků</v>
          </cell>
          <cell r="D85" t="str">
            <v>a</v>
          </cell>
          <cell r="E85" t="str">
            <v>M</v>
          </cell>
          <cell r="F85" t="str">
            <v>Others, books, toys</v>
          </cell>
          <cell r="H85">
            <v>28</v>
          </cell>
          <cell r="I85">
            <v>1.0184</v>
          </cell>
          <cell r="J85">
            <v>293364.9463434667</v>
          </cell>
          <cell r="K85">
            <v>75230.2264</v>
          </cell>
          <cell r="L85">
            <v>3.5</v>
          </cell>
          <cell r="M85">
            <v>3.85</v>
          </cell>
          <cell r="N85">
            <v>7.0000000000000007E-2</v>
          </cell>
          <cell r="O85">
            <v>14499.990848000001</v>
          </cell>
          <cell r="P85">
            <v>15423.378348000002</v>
          </cell>
          <cell r="Q85">
            <v>317942.09999999998</v>
          </cell>
          <cell r="R85">
            <v>272344.40000000002</v>
          </cell>
          <cell r="S85">
            <v>355895.5</v>
          </cell>
          <cell r="T85">
            <v>42398.6</v>
          </cell>
          <cell r="U85">
            <v>0</v>
          </cell>
          <cell r="V85">
            <v>0</v>
          </cell>
          <cell r="W85">
            <v>0</v>
          </cell>
          <cell r="X85">
            <v>0</v>
          </cell>
          <cell r="Y85">
            <v>0</v>
          </cell>
          <cell r="AC85">
            <v>988580.6</v>
          </cell>
          <cell r="AD85">
            <v>123572.575</v>
          </cell>
          <cell r="AE85">
            <v>3498.5747316267543</v>
          </cell>
          <cell r="AF85">
            <v>0.29675369549378849</v>
          </cell>
          <cell r="AG85">
            <v>0.24629999999999999</v>
          </cell>
          <cell r="AH85">
            <v>0.28222188017252198</v>
          </cell>
          <cell r="AI85">
            <v>0.32947333320604349</v>
          </cell>
          <cell r="AJ85">
            <v>0.2521251807005146</v>
          </cell>
          <cell r="AK85">
            <v>0.57016728381283033</v>
          </cell>
        </row>
        <row r="86">
          <cell r="A86" t="str">
            <v>P 80</v>
          </cell>
          <cell r="B86" t="str">
            <v>PRALINKA, s.r.o.</v>
          </cell>
          <cell r="C86" t="str">
            <v>Café Bar Illy</v>
          </cell>
          <cell r="D86" t="str">
            <v>b</v>
          </cell>
          <cell r="E86" t="str">
            <v>F</v>
          </cell>
          <cell r="F86" t="str">
            <v>Food</v>
          </cell>
          <cell r="G86">
            <v>136</v>
          </cell>
          <cell r="H86">
            <v>20</v>
          </cell>
          <cell r="I86">
            <v>1.0184</v>
          </cell>
          <cell r="J86">
            <v>846607.13183999993</v>
          </cell>
          <cell r="K86">
            <v>84486.463999999993</v>
          </cell>
          <cell r="L86">
            <v>3.5</v>
          </cell>
          <cell r="M86">
            <v>3.85</v>
          </cell>
          <cell r="N86">
            <v>7.0000000000000007E-2</v>
          </cell>
          <cell r="O86">
            <v>20432.052479999998</v>
          </cell>
          <cell r="P86">
            <v>21883.852480000001</v>
          </cell>
          <cell r="Q86">
            <v>296701.53999999998</v>
          </cell>
          <cell r="R86">
            <v>255228.52</v>
          </cell>
          <cell r="S86">
            <v>352458.8</v>
          </cell>
          <cell r="T86">
            <v>255333.56</v>
          </cell>
          <cell r="U86">
            <v>259392.6</v>
          </cell>
          <cell r="V86">
            <v>217563.47</v>
          </cell>
          <cell r="W86">
            <v>254000</v>
          </cell>
          <cell r="X86">
            <v>171559.82</v>
          </cell>
          <cell r="Y86">
            <v>126351.67999999999</v>
          </cell>
          <cell r="AC86">
            <v>2188589.9900000002</v>
          </cell>
          <cell r="AD86">
            <v>257779.78875000001</v>
          </cell>
          <cell r="AE86">
            <v>1895.4396231617648</v>
          </cell>
          <cell r="AF86">
            <v>0.41052827296181882</v>
          </cell>
          <cell r="AG86">
            <v>0.35639999999999999</v>
          </cell>
          <cell r="AH86">
            <v>0.35361635291815474</v>
          </cell>
          <cell r="AI86">
            <v>0.41107677339507354</v>
          </cell>
          <cell r="AJ86">
            <v>0.29767597370245824</v>
          </cell>
          <cell r="AK86">
            <v>0.41659355895088762</v>
          </cell>
          <cell r="AL86">
            <v>0.41007459919828088</v>
          </cell>
          <cell r="AM86">
            <v>0.48891625271466754</v>
          </cell>
          <cell r="AN86">
            <v>0.41878077354330706</v>
          </cell>
          <cell r="AO86">
            <v>0.62001881606077691</v>
          </cell>
        </row>
        <row r="87">
          <cell r="A87" t="str">
            <v>P 83</v>
          </cell>
          <cell r="B87" t="str">
            <v>FOLLY CAFE s.r.o.</v>
          </cell>
          <cell r="C87" t="str">
            <v xml:space="preserve">FOLLY </v>
          </cell>
          <cell r="D87" t="str">
            <v>a</v>
          </cell>
          <cell r="E87" t="str">
            <v>F</v>
          </cell>
          <cell r="F87" t="str">
            <v>Food</v>
          </cell>
          <cell r="G87">
            <v>152</v>
          </cell>
          <cell r="H87">
            <v>22</v>
          </cell>
          <cell r="I87">
            <v>1.0184</v>
          </cell>
          <cell r="J87">
            <v>1027036.6679679999</v>
          </cell>
          <cell r="K87">
            <v>103868.6528</v>
          </cell>
          <cell r="L87">
            <v>3.5</v>
          </cell>
          <cell r="M87">
            <v>3.85</v>
          </cell>
          <cell r="N87">
            <v>7.0000000000000007E-2</v>
          </cell>
          <cell r="O87">
            <v>23496.805695999999</v>
          </cell>
          <cell r="P87">
            <v>25119.405696000002</v>
          </cell>
          <cell r="Q87">
            <v>189000</v>
          </cell>
          <cell r="R87">
            <v>176500</v>
          </cell>
          <cell r="S87">
            <v>206000</v>
          </cell>
          <cell r="T87">
            <v>218000</v>
          </cell>
          <cell r="U87">
            <v>220733</v>
          </cell>
          <cell r="V87">
            <v>212476</v>
          </cell>
          <cell r="W87">
            <v>236050</v>
          </cell>
          <cell r="X87">
            <v>276266</v>
          </cell>
          <cell r="Y87">
            <v>208311</v>
          </cell>
          <cell r="AC87">
            <v>1943336</v>
          </cell>
          <cell r="AD87">
            <v>216878.125</v>
          </cell>
          <cell r="AE87">
            <v>1426.8297697368421</v>
          </cell>
          <cell r="AF87">
            <v>0.59194344056598602</v>
          </cell>
          <cell r="AG87">
            <v>0.56669999999999998</v>
          </cell>
          <cell r="AH87">
            <v>0.67389131479365072</v>
          </cell>
          <cell r="AI87">
            <v>0.72161732858923511</v>
          </cell>
          <cell r="AJ87">
            <v>0.61827892473786406</v>
          </cell>
          <cell r="AK87">
            <v>0.59168834172477058</v>
          </cell>
          <cell r="AL87">
            <v>0.58436236763873095</v>
          </cell>
          <cell r="AM87">
            <v>0.60707119155104572</v>
          </cell>
          <cell r="AN87">
            <v>0.54644379790722308</v>
          </cell>
          <cell r="AO87">
            <v>0.46689805656866934</v>
          </cell>
        </row>
        <row r="88">
          <cell r="A88" t="str">
            <v>P 84</v>
          </cell>
          <cell r="B88" t="str">
            <v>TIPRENT s.r.o. / TIPGAMES s.r.o.</v>
          </cell>
          <cell r="C88" t="str">
            <v>SPORT BAR GALAXIE</v>
          </cell>
          <cell r="D88" t="str">
            <v>a</v>
          </cell>
          <cell r="E88" t="str">
            <v>F</v>
          </cell>
          <cell r="F88" t="str">
            <v>Food</v>
          </cell>
          <cell r="G88">
            <v>200.5</v>
          </cell>
          <cell r="H88">
            <v>17.456359102244388</v>
          </cell>
          <cell r="I88">
            <v>1</v>
          </cell>
          <cell r="J88">
            <v>1095708.6875</v>
          </cell>
          <cell r="K88">
            <v>106750</v>
          </cell>
          <cell r="L88">
            <v>3.5</v>
          </cell>
          <cell r="M88">
            <v>3.85</v>
          </cell>
          <cell r="N88">
            <v>7.0000000000000007E-2</v>
          </cell>
          <cell r="O88">
            <v>28875.875</v>
          </cell>
          <cell r="P88">
            <v>31016.212500000001</v>
          </cell>
          <cell r="Q88">
            <v>86900</v>
          </cell>
          <cell r="R88">
            <v>84652</v>
          </cell>
          <cell r="S88">
            <v>91476</v>
          </cell>
          <cell r="T88">
            <v>91449</v>
          </cell>
          <cell r="U88">
            <v>88615</v>
          </cell>
          <cell r="V88">
            <v>76820</v>
          </cell>
          <cell r="W88">
            <v>79137</v>
          </cell>
          <cell r="X88">
            <v>84211</v>
          </cell>
          <cell r="Y88">
            <v>78212</v>
          </cell>
          <cell r="AC88">
            <v>761472</v>
          </cell>
          <cell r="AD88">
            <v>85407.5</v>
          </cell>
          <cell r="AE88">
            <v>425.97256857855359</v>
          </cell>
          <cell r="AF88">
            <v>1.6036482268828849</v>
          </cell>
          <cell r="AG88">
            <v>1.7830999999999999</v>
          </cell>
          <cell r="AH88">
            <v>1.5607120253164557</v>
          </cell>
          <cell r="AI88">
            <v>1.6021579525587109</v>
          </cell>
          <cell r="AJ88">
            <v>1.4826388888888888</v>
          </cell>
          <cell r="AK88">
            <v>1.5064813447932728</v>
          </cell>
          <cell r="AL88">
            <v>1.5546601873272019</v>
          </cell>
          <cell r="AM88">
            <v>1.7933638700859151</v>
          </cell>
          <cell r="AN88">
            <v>1.7408571527856753</v>
          </cell>
          <cell r="AO88">
            <v>1.6359645711367874</v>
          </cell>
        </row>
        <row r="89">
          <cell r="A89" t="str">
            <v>P 85</v>
          </cell>
          <cell r="B89" t="str">
            <v>Robert Klášterka</v>
          </cell>
          <cell r="C89" t="str">
            <v>Steak House Buffalo</v>
          </cell>
          <cell r="D89" t="str">
            <v>a</v>
          </cell>
          <cell r="E89" t="str">
            <v>F</v>
          </cell>
          <cell r="F89" t="str">
            <v>Food</v>
          </cell>
          <cell r="G89">
            <v>53</v>
          </cell>
          <cell r="H89">
            <v>25</v>
          </cell>
          <cell r="I89">
            <v>1.0184</v>
          </cell>
          <cell r="J89">
            <v>400387.00539999997</v>
          </cell>
          <cell r="K89">
            <v>41156.089999999997</v>
          </cell>
          <cell r="L89">
            <v>3.5</v>
          </cell>
          <cell r="M89">
            <v>3.85</v>
          </cell>
          <cell r="N89">
            <v>7.0000000000000007E-2</v>
          </cell>
          <cell r="O89">
            <v>8538.6762999999992</v>
          </cell>
          <cell r="P89">
            <v>9104.4513000000006</v>
          </cell>
          <cell r="Q89">
            <v>228000</v>
          </cell>
          <cell r="R89">
            <v>191000</v>
          </cell>
          <cell r="S89">
            <v>248000</v>
          </cell>
          <cell r="T89">
            <v>212000</v>
          </cell>
          <cell r="U89">
            <v>253000</v>
          </cell>
          <cell r="V89">
            <v>224000</v>
          </cell>
          <cell r="W89">
            <v>248000</v>
          </cell>
          <cell r="X89">
            <v>195000</v>
          </cell>
          <cell r="Y89">
            <v>165000</v>
          </cell>
          <cell r="AC89">
            <v>1964000</v>
          </cell>
          <cell r="AD89">
            <v>224875</v>
          </cell>
          <cell r="AE89">
            <v>4242.9245283018872</v>
          </cell>
          <cell r="AF89">
            <v>0.22256087015008336</v>
          </cell>
          <cell r="AG89">
            <v>0.26390000000000002</v>
          </cell>
          <cell r="AH89">
            <v>0.21795950131578945</v>
          </cell>
          <cell r="AI89">
            <v>0.26018202251308897</v>
          </cell>
          <cell r="AJ89">
            <v>0.20038212217741933</v>
          </cell>
          <cell r="AK89">
            <v>0.237078025</v>
          </cell>
          <cell r="AL89">
            <v>0.19865826600790512</v>
          </cell>
          <cell r="AM89">
            <v>0.22437741651785714</v>
          </cell>
          <cell r="AN89">
            <v>0.20266347298387097</v>
          </cell>
          <cell r="AO89">
            <v>0.2577463656410256</v>
          </cell>
        </row>
        <row r="90">
          <cell r="A90" t="str">
            <v>P 85a</v>
          </cell>
          <cell r="B90" t="str">
            <v>Quan Le Quoc</v>
          </cell>
          <cell r="C90" t="str">
            <v>Panda</v>
          </cell>
          <cell r="D90" t="str">
            <v>b</v>
          </cell>
          <cell r="E90" t="str">
            <v>F</v>
          </cell>
          <cell r="F90" t="str">
            <v>Food</v>
          </cell>
          <cell r="G90">
            <v>84</v>
          </cell>
          <cell r="H90">
            <v>24</v>
          </cell>
          <cell r="I90">
            <v>1.0184</v>
          </cell>
          <cell r="J90">
            <v>612241.38595200004</v>
          </cell>
          <cell r="K90">
            <v>62619.379199999996</v>
          </cell>
          <cell r="L90">
            <v>3.5</v>
          </cell>
          <cell r="M90">
            <v>3.85</v>
          </cell>
          <cell r="N90">
            <v>7.0000000000000007E-2</v>
          </cell>
          <cell r="O90">
            <v>13350.356544</v>
          </cell>
          <cell r="P90">
            <v>14247.056544000001</v>
          </cell>
          <cell r="Q90">
            <v>444080</v>
          </cell>
          <cell r="R90">
            <v>335000</v>
          </cell>
          <cell r="S90">
            <v>450000</v>
          </cell>
          <cell r="T90">
            <v>304628</v>
          </cell>
          <cell r="U90">
            <v>322570</v>
          </cell>
          <cell r="V90">
            <v>321293</v>
          </cell>
          <cell r="W90">
            <v>382203</v>
          </cell>
          <cell r="X90">
            <v>324000</v>
          </cell>
          <cell r="Y90">
            <v>200000</v>
          </cell>
          <cell r="AC90">
            <v>3083774</v>
          </cell>
          <cell r="AD90">
            <v>360471.75</v>
          </cell>
          <cell r="AE90">
            <v>4291.3303571428569</v>
          </cell>
          <cell r="AF90">
            <v>0.21230560576244881</v>
          </cell>
          <cell r="AG90">
            <v>0.1595</v>
          </cell>
          <cell r="AH90">
            <v>0.17107218461538459</v>
          </cell>
          <cell r="AI90">
            <v>0.22677533057910446</v>
          </cell>
          <cell r="AJ90">
            <v>0.16882163498666664</v>
          </cell>
          <cell r="AK90">
            <v>0.25232885927754506</v>
          </cell>
          <cell r="AL90">
            <v>0.23829381450227857</v>
          </cell>
          <cell r="AM90">
            <v>0.2392409288219787</v>
          </cell>
          <cell r="AN90">
            <v>0.20111416117612893</v>
          </cell>
          <cell r="AO90">
            <v>0.23724208562962965</v>
          </cell>
        </row>
        <row r="91">
          <cell r="A91" t="str">
            <v>P 87</v>
          </cell>
          <cell r="B91" t="str">
            <v>TNA s.r.o.</v>
          </cell>
          <cell r="C91" t="str">
            <v>LU WU</v>
          </cell>
          <cell r="D91" t="str">
            <v>b</v>
          </cell>
          <cell r="E91" t="str">
            <v>F</v>
          </cell>
          <cell r="F91" t="str">
            <v>Food</v>
          </cell>
          <cell r="G91">
            <v>69</v>
          </cell>
          <cell r="H91">
            <v>26</v>
          </cell>
          <cell r="I91">
            <v>1.0184</v>
          </cell>
          <cell r="J91">
            <v>539604.54136799998</v>
          </cell>
          <cell r="K91">
            <v>55723.792799999996</v>
          </cell>
          <cell r="L91">
            <v>3.5</v>
          </cell>
          <cell r="M91">
            <v>3.85</v>
          </cell>
          <cell r="N91">
            <v>7.0000000000000007E-2</v>
          </cell>
          <cell r="O91">
            <v>11266.415496</v>
          </cell>
          <cell r="P91">
            <v>12002.990496</v>
          </cell>
          <cell r="Q91">
            <v>110722.85</v>
          </cell>
          <cell r="R91">
            <v>95744</v>
          </cell>
          <cell r="S91">
            <v>112789</v>
          </cell>
          <cell r="T91">
            <v>104458</v>
          </cell>
          <cell r="U91">
            <v>36152</v>
          </cell>
          <cell r="V91">
            <v>0</v>
          </cell>
          <cell r="W91">
            <v>0</v>
          </cell>
          <cell r="X91">
            <v>88518</v>
          </cell>
          <cell r="Y91">
            <v>182715</v>
          </cell>
          <cell r="AC91">
            <v>731098.85</v>
          </cell>
          <cell r="AD91">
            <v>68547.981249999997</v>
          </cell>
          <cell r="AE91">
            <v>993.44900362318833</v>
          </cell>
          <cell r="AF91">
            <v>0.98399057770939091</v>
          </cell>
          <cell r="AG91">
            <v>0.31530000000000002</v>
          </cell>
          <cell r="AH91">
            <v>0.60502604743284694</v>
          </cell>
          <cell r="AI91">
            <v>0.69968048437499997</v>
          </cell>
          <cell r="AJ91">
            <v>0.59394274526771229</v>
          </cell>
          <cell r="AK91">
            <v>0.64836377583334925</v>
          </cell>
          <cell r="AL91">
            <v>1.8733896685107323</v>
          </cell>
          <cell r="AO91">
            <v>0.76511877014844432</v>
          </cell>
        </row>
        <row r="92">
          <cell r="A92" t="str">
            <v>P 88</v>
          </cell>
          <cell r="B92" t="str">
            <v>American Restaurants, a.s.</v>
          </cell>
          <cell r="C92" t="str">
            <v>Kentucky Fried Chicken</v>
          </cell>
          <cell r="D92" t="str">
            <v>a</v>
          </cell>
          <cell r="E92" t="str">
            <v>F</v>
          </cell>
          <cell r="F92" t="str">
            <v>Food</v>
          </cell>
          <cell r="G92">
            <v>139.5</v>
          </cell>
          <cell r="H92">
            <v>20.5</v>
          </cell>
          <cell r="I92">
            <v>1.0086999999999999</v>
          </cell>
          <cell r="J92">
            <v>872659.47043800005</v>
          </cell>
          <cell r="K92">
            <v>87981.209662499998</v>
          </cell>
          <cell r="L92">
            <v>3.5</v>
          </cell>
          <cell r="M92">
            <v>3.85</v>
          </cell>
          <cell r="N92">
            <v>0.06</v>
          </cell>
          <cell r="O92">
            <v>20170.497579750001</v>
          </cell>
          <cell r="P92">
            <v>21659.660079750003</v>
          </cell>
          <cell r="Q92">
            <v>763765</v>
          </cell>
          <cell r="R92">
            <v>681668</v>
          </cell>
          <cell r="S92">
            <v>767476</v>
          </cell>
          <cell r="T92">
            <v>789487</v>
          </cell>
          <cell r="U92">
            <v>810922</v>
          </cell>
          <cell r="V92">
            <v>869170</v>
          </cell>
          <cell r="W92">
            <v>1009565</v>
          </cell>
          <cell r="X92">
            <v>1063721</v>
          </cell>
          <cell r="Y92">
            <v>789726</v>
          </cell>
          <cell r="AC92">
            <v>7545500</v>
          </cell>
          <cell r="AD92">
            <v>844471.75</v>
          </cell>
          <cell r="AE92">
            <v>6053.5609318996412</v>
          </cell>
          <cell r="AF92">
            <v>0.12917238949053061</v>
          </cell>
          <cell r="AG92">
            <v>0.10979999999999999</v>
          </cell>
          <cell r="AH92">
            <v>0.1416033822474845</v>
          </cell>
          <cell r="AI92">
            <v>0.15865745090315228</v>
          </cell>
          <cell r="AJ92">
            <v>0.14091868311484659</v>
          </cell>
          <cell r="AK92">
            <v>0.13887609263008763</v>
          </cell>
          <cell r="AL92">
            <v>0.13520519820926058</v>
          </cell>
          <cell r="AM92">
            <v>0.1261443328028464</v>
          </cell>
          <cell r="AN92">
            <v>0.10860209074428095</v>
          </cell>
          <cell r="AO92">
            <v>0.10307295779837947</v>
          </cell>
        </row>
        <row r="93">
          <cell r="A93" t="str">
            <v>P 91</v>
          </cell>
          <cell r="B93" t="str">
            <v>RELAXACE SLUNÍČKO s.r.o.</v>
          </cell>
          <cell r="C93" t="str">
            <v>SLUNÍČKO</v>
          </cell>
          <cell r="D93" t="str">
            <v>b</v>
          </cell>
          <cell r="E93" t="str">
            <v>M</v>
          </cell>
          <cell r="G93">
            <v>233.5</v>
          </cell>
          <cell r="H93">
            <v>3.2786885245901641E-2</v>
          </cell>
          <cell r="I93">
            <v>1</v>
          </cell>
          <cell r="J93">
            <v>1868</v>
          </cell>
          <cell r="K93">
            <v>233.5</v>
          </cell>
          <cell r="L93">
            <v>0</v>
          </cell>
          <cell r="M93">
            <v>0</v>
          </cell>
          <cell r="N93">
            <v>0</v>
          </cell>
          <cell r="O93">
            <v>0</v>
          </cell>
          <cell r="P93">
            <v>0</v>
          </cell>
          <cell r="Q93">
            <v>29285</v>
          </cell>
          <cell r="R93">
            <v>27880</v>
          </cell>
          <cell r="S93">
            <v>30620</v>
          </cell>
          <cell r="T93">
            <v>30065</v>
          </cell>
          <cell r="U93">
            <v>26920</v>
          </cell>
          <cell r="V93">
            <v>27080</v>
          </cell>
          <cell r="W93">
            <v>34700</v>
          </cell>
          <cell r="X93">
            <v>38785</v>
          </cell>
          <cell r="Y93">
            <v>24645</v>
          </cell>
          <cell r="AC93">
            <v>269980</v>
          </cell>
          <cell r="AD93">
            <v>30666.875</v>
          </cell>
        </row>
        <row r="94">
          <cell r="B94" t="str">
            <v>American Restaurants, a.s.</v>
          </cell>
          <cell r="C94" t="str">
            <v>KFC Drive Through</v>
          </cell>
          <cell r="D94" t="str">
            <v>b</v>
          </cell>
          <cell r="E94" t="str">
            <v>F</v>
          </cell>
          <cell r="F94" t="str">
            <v>Food</v>
          </cell>
          <cell r="G94">
            <v>3978.1</v>
          </cell>
          <cell r="H94">
            <v>2000</v>
          </cell>
          <cell r="I94">
            <v>1.0086999999999999</v>
          </cell>
          <cell r="J94">
            <v>614245.6</v>
          </cell>
          <cell r="K94">
            <v>61530.7</v>
          </cell>
          <cell r="L94">
            <v>500</v>
          </cell>
          <cell r="M94">
            <v>500</v>
          </cell>
          <cell r="N94">
            <v>0</v>
          </cell>
          <cell r="O94">
            <v>15250</v>
          </cell>
          <cell r="P94">
            <v>15250</v>
          </cell>
          <cell r="Q94">
            <v>852548</v>
          </cell>
          <cell r="R94">
            <v>763489</v>
          </cell>
          <cell r="S94">
            <v>927654</v>
          </cell>
          <cell r="T94">
            <v>1015244</v>
          </cell>
          <cell r="U94">
            <v>1010873</v>
          </cell>
          <cell r="V94">
            <v>1021568</v>
          </cell>
          <cell r="W94">
            <v>1111581</v>
          </cell>
          <cell r="X94">
            <v>1225541</v>
          </cell>
          <cell r="Y94">
            <v>972009</v>
          </cell>
          <cell r="AC94">
            <v>8900507</v>
          </cell>
          <cell r="AD94">
            <v>991062.25</v>
          </cell>
          <cell r="AE94">
            <v>249.12954676855787</v>
          </cell>
          <cell r="AF94">
            <v>7.7473135516966773E-2</v>
          </cell>
          <cell r="AG94">
            <v>8.3500000000000005E-2</v>
          </cell>
          <cell r="AH94">
            <v>9.0060266401422562E-2</v>
          </cell>
          <cell r="AI94">
            <v>0.10056556152086016</v>
          </cell>
          <cell r="AJ94">
            <v>8.2768683151261138E-2</v>
          </cell>
          <cell r="AK94">
            <v>7.5627829369097468E-2</v>
          </cell>
          <cell r="AL94">
            <v>7.5954842992146387E-2</v>
          </cell>
          <cell r="AM94">
            <v>7.5159656528004007E-2</v>
          </cell>
          <cell r="AN94">
            <v>6.9073418851167842E-2</v>
          </cell>
          <cell r="AO94">
            <v>6.2650453962780517E-2</v>
          </cell>
        </row>
        <row r="95">
          <cell r="B95" t="str">
            <v>AM Management Czech Republic a.s.</v>
          </cell>
          <cell r="C95" t="str">
            <v>offices</v>
          </cell>
          <cell r="D95" t="str">
            <v>a</v>
          </cell>
          <cell r="E95" t="str">
            <v>M</v>
          </cell>
          <cell r="G95">
            <v>264</v>
          </cell>
          <cell r="H95">
            <v>4.0983606557377046</v>
          </cell>
          <cell r="I95">
            <v>1</v>
          </cell>
          <cell r="J95">
            <v>304000</v>
          </cell>
          <cell r="K95">
            <v>33000</v>
          </cell>
          <cell r="L95">
            <v>0.62096373571783403</v>
          </cell>
          <cell r="M95">
            <v>0.62096373571783403</v>
          </cell>
          <cell r="N95">
            <v>0</v>
          </cell>
          <cell r="O95">
            <v>5000</v>
          </cell>
          <cell r="P95">
            <v>5000</v>
          </cell>
          <cell r="AC95">
            <v>0</v>
          </cell>
          <cell r="AD95">
            <v>0</v>
          </cell>
        </row>
        <row r="96">
          <cell r="B96" t="str">
            <v xml:space="preserve">Oskar Mobil a.s. </v>
          </cell>
          <cell r="C96" t="str">
            <v>rent of part of building roof</v>
          </cell>
          <cell r="D96" t="str">
            <v>a</v>
          </cell>
          <cell r="E96" t="str">
            <v>M</v>
          </cell>
          <cell r="G96">
            <v>0</v>
          </cell>
          <cell r="H96">
            <v>245.90163934426229</v>
          </cell>
          <cell r="I96">
            <v>1</v>
          </cell>
          <cell r="J96">
            <v>60000</v>
          </cell>
          <cell r="K96">
            <v>7500</v>
          </cell>
          <cell r="L96">
            <v>0</v>
          </cell>
          <cell r="M96">
            <v>0</v>
          </cell>
          <cell r="N96">
            <v>0</v>
          </cell>
          <cell r="O96">
            <v>0</v>
          </cell>
          <cell r="P96">
            <v>0</v>
          </cell>
          <cell r="AC96">
            <v>0</v>
          </cell>
          <cell r="AD96">
            <v>0</v>
          </cell>
        </row>
        <row r="97">
          <cell r="B97" t="str">
            <v>Euronet Services, spol. s r.o.</v>
          </cell>
          <cell r="C97" t="str">
            <v>cash machine</v>
          </cell>
          <cell r="D97" t="str">
            <v>a</v>
          </cell>
          <cell r="E97" t="str">
            <v>M</v>
          </cell>
          <cell r="G97">
            <v>0</v>
          </cell>
          <cell r="H97">
            <v>42.622950819672134</v>
          </cell>
          <cell r="I97">
            <v>1</v>
          </cell>
          <cell r="J97">
            <v>10400</v>
          </cell>
          <cell r="K97">
            <v>1300</v>
          </cell>
          <cell r="L97">
            <v>0</v>
          </cell>
          <cell r="M97">
            <v>0</v>
          </cell>
          <cell r="N97">
            <v>0</v>
          </cell>
          <cell r="O97">
            <v>0</v>
          </cell>
          <cell r="P97">
            <v>0</v>
          </cell>
          <cell r="AC97">
            <v>0</v>
          </cell>
          <cell r="AD97">
            <v>0</v>
          </cell>
        </row>
      </sheetData>
      <sheetData sheetId="1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zvaha"/>
      <sheetName val="Výsledovka"/>
      <sheetName val="Struktura VZZ"/>
      <sheetName val="Vert-rozvaha"/>
      <sheetName val="Vert-VZZ"/>
      <sheetName val="Grafy_vert"/>
      <sheetName val="Horiz._rozvaha"/>
      <sheetName val="Horiz._VZZ"/>
      <sheetName val="Poměrová analýza"/>
      <sheetName val="Grafy_PA"/>
      <sheetName val="Bilanční pravidla"/>
      <sheetName val="Struktura ČPK"/>
      <sheetName val="EVA"/>
      <sheetName val="Quick test"/>
      <sheetName val="IN05"/>
      <sheetName val="pomocná tabulka"/>
      <sheetName val="Seznam listů"/>
      <sheetName val="Modul1"/>
      <sheetName val="Modul2"/>
      <sheetName val="Výsledovkazal"/>
      <sheetName val="Finanční analýzazal"/>
      <sheetName val="Výpočet odpisůzal"/>
      <sheetName val="Náklady kapitáluzal"/>
      <sheetName val="Čistá současná hodnotazal"/>
      <sheetName val="Řízení zásobzal"/>
      <sheetName val="Model řízení hotovostizal"/>
      <sheetName val="Forwardy a swapyzal"/>
      <sheetName val="Bod zvratuzal"/>
      <sheetName val="Leasing automobilůzal"/>
      <sheetName val="ZETA"/>
      <sheetName val="ZETA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
          <cell r="A1" t="str">
            <v>leden</v>
          </cell>
          <cell r="C1" t="str">
            <v>skutečnost</v>
          </cell>
          <cell r="E1" t="str">
            <v>Rozvaha</v>
          </cell>
          <cell r="J1" t="str">
            <v>1.odpisová skupina</v>
          </cell>
        </row>
        <row r="2">
          <cell r="A2" t="str">
            <v>únor</v>
          </cell>
          <cell r="C2" t="str">
            <v>plán 1</v>
          </cell>
          <cell r="E2" t="str">
            <v>Výsledovka</v>
          </cell>
          <cell r="J2" t="str">
            <v>2.odpisová skupina</v>
          </cell>
        </row>
        <row r="3">
          <cell r="A3" t="str">
            <v>březen</v>
          </cell>
          <cell r="C3" t="str">
            <v>plán 2</v>
          </cell>
          <cell r="E3" t="str">
            <v>Výkaz o cash-flow</v>
          </cell>
          <cell r="J3" t="str">
            <v>3.odpisová skupina</v>
          </cell>
        </row>
        <row r="4">
          <cell r="A4" t="str">
            <v>duben</v>
          </cell>
          <cell r="C4" t="str">
            <v>plán 3</v>
          </cell>
          <cell r="E4" t="str">
            <v>Finanční analýza</v>
          </cell>
          <cell r="J4" t="str">
            <v>4.odpisová skupina</v>
          </cell>
        </row>
        <row r="5">
          <cell r="A5" t="str">
            <v>květen</v>
          </cell>
          <cell r="C5" t="str">
            <v>rozpočet</v>
          </cell>
          <cell r="E5" t="str">
            <v>Výpočet odpisů</v>
          </cell>
          <cell r="J5" t="str">
            <v>5.odpisová skupina</v>
          </cell>
        </row>
        <row r="6">
          <cell r="A6" t="str">
            <v>červen</v>
          </cell>
          <cell r="E6" t="str">
            <v>Náklady kapitálu</v>
          </cell>
        </row>
        <row r="7">
          <cell r="A7" t="str">
            <v>červenec</v>
          </cell>
          <cell r="E7" t="str">
            <v>Čistá současná hodnota</v>
          </cell>
        </row>
        <row r="8">
          <cell r="A8" t="str">
            <v>srpen</v>
          </cell>
          <cell r="E8" t="str">
            <v>Řízení zásob</v>
          </cell>
        </row>
        <row r="9">
          <cell r="A9" t="str">
            <v>září</v>
          </cell>
          <cell r="E9" t="str">
            <v>Model řízení hotovosti</v>
          </cell>
        </row>
        <row r="10">
          <cell r="A10" t="str">
            <v>říjen</v>
          </cell>
          <cell r="E10" t="str">
            <v>Forwardy a swapy</v>
          </cell>
        </row>
        <row r="11">
          <cell r="A11" t="str">
            <v>listopad</v>
          </cell>
          <cell r="E11" t="str">
            <v>Bod zvratu</v>
          </cell>
        </row>
        <row r="12">
          <cell r="A12" t="str">
            <v>prosinec</v>
          </cell>
          <cell r="E12" t="str">
            <v>Leasing automobilů</v>
          </cell>
        </row>
        <row r="13">
          <cell r="A13" t="str">
            <v>1.Q</v>
          </cell>
        </row>
        <row r="14">
          <cell r="A14" t="str">
            <v>2.Q</v>
          </cell>
        </row>
        <row r="15">
          <cell r="A15" t="str">
            <v>3.Q</v>
          </cell>
        </row>
        <row r="16">
          <cell r="A16" t="str">
            <v>4.Q</v>
          </cell>
        </row>
      </sheetData>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Úvod"/>
      <sheetName val="Plán"/>
      <sheetName val="DCF Entity"/>
      <sheetName val="DCF Equity"/>
      <sheetName val="DCF APV"/>
    </sheetNames>
    <sheetDataSet>
      <sheetData sheetId="0" refreshError="1">
        <row r="52">
          <cell r="B52">
            <v>2008</v>
          </cell>
        </row>
        <row r="53">
          <cell r="B53">
            <v>18</v>
          </cell>
        </row>
      </sheetData>
      <sheetData sheetId="1" refreshError="1"/>
      <sheetData sheetId="2" refreshError="1"/>
      <sheetData sheetId="3" refreshError="1"/>
      <sheetData sheetId="4"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amp; Services Overview"/>
      <sheetName val="Rent Income 2006"/>
      <sheetName val="Service Charges Income 2006 "/>
      <sheetName val="Budget 2006 Details"/>
      <sheetName val="Budget 2006 Subtotals"/>
      <sheetName val="IP operating result"/>
      <sheetName val="IP Sales &amp; COS"/>
      <sheetName val="B1038-owner's cost"/>
      <sheetName val="CAPEX"/>
      <sheetName val="Rental &amp; Service Charge Income"/>
      <sheetName val="2006 Short term leases"/>
      <sheetName val="Security 2006- formatka"/>
      <sheetName val="Security Week details"/>
      <sheetName val="cleaning - formatka"/>
      <sheetName val="B620 Failure service"/>
      <sheetName val="water &amp; sewage"/>
      <sheetName val="water &amp; sewage - formatka"/>
      <sheetName val="electricity"/>
      <sheetName val="electricity - formatka"/>
      <sheetName val="heating"/>
      <sheetName val="Budget 2006 Totals"/>
      <sheetName val="Budget 2007 Details"/>
      <sheetName val="Budget 2007 Subtotals "/>
      <sheetName val="IP operating result 2007"/>
      <sheetName val="IP Sales &amp; COS 2007"/>
      <sheetName val="B1038-owner's cost 2007"/>
      <sheetName val="CAPEX 2007"/>
      <sheetName val="Rental &amp; Service Charge Inc2007"/>
      <sheetName val="2007 Short term leases"/>
      <sheetName val="Security 2007- formatka "/>
      <sheetName val="Security Week details 2007"/>
      <sheetName val="cleaning - formatka 2007"/>
      <sheetName val="B620 Failure service 2007"/>
      <sheetName val="water &amp; sewage 2007"/>
      <sheetName val="water &amp; sewage - formatka 2007"/>
      <sheetName val="electricity 2007"/>
      <sheetName val="electricity - formatka 2007"/>
      <sheetName val="heating 2007"/>
      <sheetName val="Budget 2007 Totals "/>
      <sheetName val="2007"/>
      <sheetName val="Budget 2008 Details"/>
      <sheetName val="Budget 2008 Subtotals  "/>
      <sheetName val="IP operating result 2008"/>
      <sheetName val="IP Sales &amp; COS 2008"/>
      <sheetName val="B1038-owner's cost 2008"/>
      <sheetName val="CAPEX 2008"/>
      <sheetName val="Rental &amp; Service Charge Inc "/>
      <sheetName val="2008 Short term leases"/>
      <sheetName val="Security 2008- formatka "/>
      <sheetName val="Security Week details 2008"/>
      <sheetName val="cleaning - formatka 2008"/>
      <sheetName val="B620 Failure service 2008"/>
      <sheetName val="water &amp; sewage 2008"/>
      <sheetName val="water &amp; sewage - formatka 2008 "/>
      <sheetName val="electricity 2008"/>
      <sheetName val="electricity - formatka 2008"/>
      <sheetName val="heating 2008"/>
      <sheetName val="Budget 2008 Totals "/>
      <sheetName val="2008"/>
      <sheetName val="Budget 2009 Details"/>
      <sheetName val="Budget 2009 Subtotals"/>
      <sheetName val="IP operating result 2009"/>
      <sheetName val="IP Sales &amp; COS 2009"/>
      <sheetName val="B1038-owner's cost 2009"/>
      <sheetName val="CAPEX 2009"/>
      <sheetName val="Rental &amp; Service Charge Inc"/>
      <sheetName val="2009 Short term leases"/>
      <sheetName val="Security 2009- formatka"/>
      <sheetName val="Security Week details 2009"/>
      <sheetName val="cleaning - formatka 2009"/>
      <sheetName val="B620 Failure service 2009"/>
      <sheetName val="water &amp; sewage 2009"/>
      <sheetName val="water &amp; sewage - formatka 2009"/>
      <sheetName val="electricity 2009"/>
      <sheetName val="electricity - formatka 2009"/>
      <sheetName val="heating 2009"/>
      <sheetName val="Budget 2009 Totals"/>
      <sheetName val="2009"/>
      <sheetName val="Appendix 6 7 1 Bielsko - Budget"/>
      <sheetName val="Income_&amp;_Services_Overview"/>
      <sheetName val="Rent_Income_2006"/>
      <sheetName val="Service_Charges_Income_2006_"/>
      <sheetName val="Budget_2006_Details"/>
      <sheetName val="Budget_2006_Subtotals"/>
      <sheetName val="IP_operating_result"/>
      <sheetName val="IP_Sales_&amp;_COS"/>
      <sheetName val="B1038-owner's_cost"/>
      <sheetName val="Rental_&amp;_Service_Charge_Income"/>
      <sheetName val="2006_Short_term_leases"/>
      <sheetName val="Security_2006-_formatka"/>
      <sheetName val="Security_Week_details"/>
      <sheetName val="cleaning_-_formatka"/>
      <sheetName val="B620_Failure_service"/>
      <sheetName val="water_&amp;_sewage"/>
      <sheetName val="water_&amp;_sewage_-_formatka"/>
      <sheetName val="electricity_-_formatka"/>
      <sheetName val="Budget_2006_Totals"/>
      <sheetName val="Budget_2007_Details"/>
      <sheetName val="Budget_2007_Subtotals_"/>
      <sheetName val="IP_operating_result_2007"/>
      <sheetName val="IP_Sales_&amp;_COS_2007"/>
      <sheetName val="B1038-owner's_cost_2007"/>
      <sheetName val="CAPEX_2007"/>
      <sheetName val="Rental_&amp;_Service_Charge_Inc2007"/>
      <sheetName val="2007_Short_term_leases"/>
      <sheetName val="Security_2007-_formatka_"/>
      <sheetName val="Security_Week_details_2007"/>
      <sheetName val="cleaning_-_formatka_2007"/>
      <sheetName val="B620_Failure_service_2007"/>
      <sheetName val="water_&amp;_sewage_2007"/>
      <sheetName val="water_&amp;_sewage_-_formatka_2007"/>
      <sheetName val="electricity_2007"/>
      <sheetName val="electricity_-_formatka_2007"/>
      <sheetName val="heating_2007"/>
      <sheetName val="Budget_2007_Totals_"/>
      <sheetName val="Budget_2008_Details"/>
      <sheetName val="Budget_2008_Subtotals__"/>
      <sheetName val="IP_operating_result_2008"/>
      <sheetName val="IP_Sales_&amp;_COS_2008"/>
      <sheetName val="B1038-owner's_cost_2008"/>
      <sheetName val="CAPEX_2008"/>
      <sheetName val="Rental_&amp;_Service_Charge_Inc_"/>
      <sheetName val="2008_Short_term_leases"/>
      <sheetName val="Security_2008-_formatka_"/>
      <sheetName val="Security_Week_details_2008"/>
      <sheetName val="cleaning_-_formatka_2008"/>
      <sheetName val="B620_Failure_service_2008"/>
      <sheetName val="water_&amp;_sewage_2008"/>
      <sheetName val="water_&amp;_sewage_-_formatka_2008_"/>
      <sheetName val="electricity_2008"/>
      <sheetName val="electricity_-_formatka_2008"/>
      <sheetName val="heating_2008"/>
      <sheetName val="Budget_2008_Totals_"/>
      <sheetName val="Budget_2009_Details"/>
      <sheetName val="Budget_2009_Subtotals"/>
      <sheetName val="IP_operating_result_2009"/>
      <sheetName val="IP_Sales_&amp;_COS_2009"/>
      <sheetName val="B1038-owner's_cost_2009"/>
      <sheetName val="CAPEX_2009"/>
      <sheetName val="Rental_&amp;_Service_Charge_Inc"/>
      <sheetName val="2009_Short_term_leases"/>
      <sheetName val="Security_2009-_formatka"/>
      <sheetName val="Security_Week_details_2009"/>
      <sheetName val="cleaning_-_formatka_2009"/>
      <sheetName val="B620_Failure_service_2009"/>
      <sheetName val="water_&amp;_sewage_2009"/>
      <sheetName val="water_&amp;_sewage_-_formatka_2009"/>
      <sheetName val="electricity_2009"/>
      <sheetName val="electricity_-_formatka_2009"/>
      <sheetName val="heating_2009"/>
      <sheetName val="Budget_2009_Totals"/>
      <sheetName val="110"/>
      <sheetName val="Entities"/>
      <sheetName val="Bu"/>
      <sheetName val="Budget 2007"/>
      <sheetName val="Report table"/>
      <sheetName val="Income_&amp;_Services_Overview1"/>
      <sheetName val="Rent_Income_20061"/>
      <sheetName val="Service_Charges_Income_2006_1"/>
      <sheetName val="Budget_2006_Details1"/>
      <sheetName val="Budget_2006_Subtotals1"/>
      <sheetName val="IP_operating_result1"/>
      <sheetName val="IP_Sales_&amp;_COS1"/>
      <sheetName val="B1038-owner's_cost1"/>
      <sheetName val="Rental_&amp;_Service_Charge_Income1"/>
      <sheetName val="2006_Short_term_leases1"/>
      <sheetName val="Security_2006-_formatka1"/>
      <sheetName val="Security_Week_details1"/>
      <sheetName val="cleaning_-_formatka1"/>
      <sheetName val="B620_Failure_service1"/>
      <sheetName val="water_&amp;_sewage1"/>
      <sheetName val="water_&amp;_sewage_-_formatka1"/>
      <sheetName val="electricity_-_formatka1"/>
      <sheetName val="Budget_2006_Totals1"/>
      <sheetName val="Budget_2007_Details1"/>
      <sheetName val="Budget_2007_Subtotals_1"/>
      <sheetName val="IP_operating_result_20071"/>
      <sheetName val="IP_Sales_&amp;_COS_20071"/>
      <sheetName val="B1038-owner's_cost_20071"/>
      <sheetName val="CAPEX_20071"/>
      <sheetName val="Rental_&amp;_Service_Charge_Inc2001"/>
      <sheetName val="2007_Short_term_leases1"/>
      <sheetName val="Security_2007-_formatka_1"/>
      <sheetName val="Security_Week_details_20071"/>
      <sheetName val="cleaning_-_formatka_20071"/>
      <sheetName val="B620_Failure_service_20071"/>
      <sheetName val="water_&amp;_sewage_20071"/>
      <sheetName val="water_&amp;_sewage_-_formatka_20071"/>
      <sheetName val="electricity_20071"/>
      <sheetName val="electricity_-_formatka_20071"/>
      <sheetName val="heating_20071"/>
      <sheetName val="Budget_2007_Totals_1"/>
      <sheetName val="Budget_2008_Details1"/>
      <sheetName val="Budget_2008_Subtotals__1"/>
      <sheetName val="IP_operating_result_20081"/>
      <sheetName val="IP_Sales_&amp;_COS_20081"/>
      <sheetName val="B1038-owner's_cost_20081"/>
      <sheetName val="CAPEX_20081"/>
      <sheetName val="Rental_&amp;_Service_Charge_Inc_1"/>
      <sheetName val="2008_Short_term_leases1"/>
      <sheetName val="Security_2008-_formatka_1"/>
      <sheetName val="Security_Week_details_20081"/>
      <sheetName val="cleaning_-_formatka_20081"/>
      <sheetName val="B620_Failure_service_20081"/>
      <sheetName val="water_&amp;_sewage_20081"/>
      <sheetName val="water_&amp;_sewage_-_formatka_20081"/>
      <sheetName val="electricity_20081"/>
      <sheetName val="electricity_-_formatka_20081"/>
      <sheetName val="heating_20081"/>
      <sheetName val="Budget_2008_Totals_1"/>
      <sheetName val="Budget_2009_Details1"/>
      <sheetName val="Budget_2009_Subtotals1"/>
      <sheetName val="IP_operating_result_20091"/>
      <sheetName val="IP_Sales_&amp;_COS_20091"/>
      <sheetName val="B1038-owner's_cost_20091"/>
      <sheetName val="CAPEX_20091"/>
      <sheetName val="Rental_&amp;_Service_Charge_Inc1"/>
      <sheetName val="2009_Short_term_leases1"/>
      <sheetName val="Security_2009-_formatka1"/>
      <sheetName val="Security_Week_details_20091"/>
      <sheetName val="cleaning_-_formatka_20091"/>
      <sheetName val="B620_Failure_service_20091"/>
      <sheetName val="water_&amp;_sewage_20091"/>
      <sheetName val="water_&amp;_sewage_-_formatka_20091"/>
      <sheetName val="electricity_20091"/>
      <sheetName val="electricity_-_formatka_20091"/>
      <sheetName val="heating_20091"/>
      <sheetName val="Budget_2009_Totals1"/>
      <sheetName val="Appendix_6_7_1_Bielsko_-_Budget"/>
      <sheetName val="Budget_2007"/>
      <sheetName val="Report_table"/>
      <sheetName val="Lead sheet"/>
      <sheetName val="Income_&amp;_Services_Overview2"/>
      <sheetName val="Rent_Income_20062"/>
      <sheetName val="Service_Charges_Income_2006_2"/>
      <sheetName val="Budget_2006_Details2"/>
      <sheetName val="Budget_2006_Subtotals2"/>
      <sheetName val="IP_operating_result2"/>
      <sheetName val="IP_Sales_&amp;_COS2"/>
      <sheetName val="B1038-owner's_cost2"/>
      <sheetName val="Rental_&amp;_Service_Charge_Income2"/>
      <sheetName val="2006_Short_term_leases2"/>
      <sheetName val="Security_2006-_formatka2"/>
      <sheetName val="Security_Week_details2"/>
      <sheetName val="cleaning_-_formatka2"/>
      <sheetName val="B620_Failure_service2"/>
      <sheetName val="water_&amp;_sewage2"/>
      <sheetName val="water_&amp;_sewage_-_formatka2"/>
      <sheetName val="electricity_-_formatka2"/>
      <sheetName val="Budget_2006_Totals2"/>
      <sheetName val="Budget_2007_Details2"/>
      <sheetName val="Budget_2007_Subtotals_2"/>
      <sheetName val="IP_operating_result_20072"/>
      <sheetName val="IP_Sales_&amp;_COS_20072"/>
      <sheetName val="B1038-owner's_cost_20072"/>
      <sheetName val="CAPEX_20072"/>
      <sheetName val="Rental_&amp;_Service_Charge_Inc2002"/>
      <sheetName val="2007_Short_term_leases2"/>
      <sheetName val="Security_2007-_formatka_2"/>
      <sheetName val="Security_Week_details_20072"/>
      <sheetName val="cleaning_-_formatka_20072"/>
      <sheetName val="B620_Failure_service_20072"/>
      <sheetName val="water_&amp;_sewage_20072"/>
      <sheetName val="water_&amp;_sewage_-_formatka_20072"/>
      <sheetName val="electricity_20072"/>
      <sheetName val="electricity_-_formatka_20072"/>
      <sheetName val="heating_20072"/>
      <sheetName val="Budget_2007_Totals_2"/>
      <sheetName val="Budget_2008_Details2"/>
      <sheetName val="Budget_2008_Subtotals__2"/>
      <sheetName val="IP_operating_result_20082"/>
      <sheetName val="IP_Sales_&amp;_COS_20082"/>
      <sheetName val="B1038-owner's_cost_20082"/>
      <sheetName val="CAPEX_20082"/>
      <sheetName val="Rental_&amp;_Service_Charge_Inc_2"/>
      <sheetName val="2008_Short_term_leases2"/>
      <sheetName val="Security_2008-_formatka_2"/>
      <sheetName val="Security_Week_details_20082"/>
      <sheetName val="cleaning_-_formatka_20082"/>
      <sheetName val="B620_Failure_service_20082"/>
      <sheetName val="water_&amp;_sewage_20082"/>
      <sheetName val="water_&amp;_sewage_-_formatka_20082"/>
      <sheetName val="electricity_20082"/>
      <sheetName val="electricity_-_formatka_20082"/>
      <sheetName val="heating_20082"/>
      <sheetName val="Budget_2008_Totals_2"/>
      <sheetName val="Budget_2009_Details2"/>
      <sheetName val="Budget_2009_Subtotals2"/>
      <sheetName val="IP_operating_result_20092"/>
      <sheetName val="IP_Sales_&amp;_COS_20092"/>
      <sheetName val="B1038-owner's_cost_20092"/>
      <sheetName val="CAPEX_20092"/>
      <sheetName val="Rental_&amp;_Service_Charge_Inc2"/>
      <sheetName val="2009_Short_term_leases2"/>
      <sheetName val="Security_2009-_formatka2"/>
      <sheetName val="Security_Week_details_20092"/>
      <sheetName val="cleaning_-_formatka_20092"/>
      <sheetName val="B620_Failure_service_20092"/>
      <sheetName val="water_&amp;_sewage_20092"/>
      <sheetName val="water_&amp;_sewage_-_formatka_20092"/>
      <sheetName val="electricity_20092"/>
      <sheetName val="electricity_-_formatka_20092"/>
      <sheetName val="heating_20092"/>
      <sheetName val="Budget_2009_Totals2"/>
      <sheetName val="Appendix_6_7_1_Bielsko_-_Budge1"/>
      <sheetName val="Budget_20071"/>
      <sheetName val="Report_table1"/>
      <sheetName val="Adana"/>
      <sheetName val="Icerenkoy"/>
      <sheetName val="9. Tenant Mix Summary"/>
      <sheetName val="9__Tenant_Mix_Summary"/>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row r="5">
          <cell r="C5">
            <v>0.02</v>
          </cell>
        </row>
      </sheetData>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row r="5">
          <cell r="C5">
            <v>0.02</v>
          </cell>
        </row>
      </sheetData>
      <sheetData sheetId="191">
        <row r="5">
          <cell r="C5">
            <v>0.02</v>
          </cell>
        </row>
      </sheetData>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refreshError="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row r="5">
          <cell r="C5">
            <v>0.02</v>
          </cell>
        </row>
      </sheetData>
      <sheetData sheetId="267">
        <row r="5">
          <cell r="C5">
            <v>0.02</v>
          </cell>
        </row>
      </sheetData>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refreshError="1"/>
      <sheetData sheetId="308" refreshError="1"/>
      <sheetData sheetId="309" refreshError="1"/>
      <sheetData sheetId="310"/>
      <sheetData sheetId="311"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amp; Services Overview"/>
      <sheetName val="Rent Income 2006"/>
      <sheetName val="Service Charges Income 2006 "/>
      <sheetName val="Budget 2006 Details"/>
      <sheetName val="Budget 2006 Subtotals"/>
      <sheetName val="IP operating result"/>
      <sheetName val="IP Sales &amp; COS"/>
      <sheetName val="B1038-owner's cost"/>
      <sheetName val="CAPEX"/>
      <sheetName val="Rental &amp; Service Charge Income"/>
      <sheetName val="2006 Short term leases"/>
      <sheetName val="Security 2006- formatka"/>
      <sheetName val="Security Week details"/>
      <sheetName val="cleaning - formatka"/>
      <sheetName val="B620 Failure service"/>
      <sheetName val="water &amp; sewage"/>
      <sheetName val="water &amp; sewage - formatka"/>
      <sheetName val="electricity"/>
      <sheetName val="electricity - formatka"/>
      <sheetName val="heating"/>
      <sheetName val="Budget 2006 Totals"/>
      <sheetName val="Budget 2007 Details"/>
      <sheetName val="Budget 2007 Subtotals "/>
      <sheetName val="IP operating result 2007"/>
      <sheetName val="IP Sales &amp; COS 2007"/>
      <sheetName val="B1038-owner's cost 2007"/>
      <sheetName val="CAPEX 2007"/>
      <sheetName val="Rental &amp; Service Charge Inc2007"/>
      <sheetName val="2007 Short term leases"/>
      <sheetName val="Security 2007- formatka "/>
      <sheetName val="Security Week details 2007"/>
      <sheetName val="cleaning - formatka 2007"/>
      <sheetName val="B620 Failure service 2007"/>
      <sheetName val="water &amp; sewage 2007"/>
      <sheetName val="water &amp; sewage - formatka 2007"/>
      <sheetName val="electricity 2007"/>
      <sheetName val="electricity - formatka 2007"/>
      <sheetName val="heating 2007"/>
      <sheetName val="Budget 2007 Totals "/>
      <sheetName val="2007"/>
      <sheetName val="Budget 2008 Details"/>
      <sheetName val="Budget 2008 Subtotals  "/>
      <sheetName val="IP operating result 2008"/>
      <sheetName val="IP Sales &amp; COS 2008"/>
      <sheetName val="B1038-owner's cost 2008"/>
      <sheetName val="CAPEX 2008"/>
      <sheetName val="Rental &amp; Service Charge Inc "/>
      <sheetName val="2008 Short term leases"/>
      <sheetName val="Security 2008- formatka "/>
      <sheetName val="Security Week details 2008"/>
      <sheetName val="cleaning - formatka 2008"/>
      <sheetName val="B620 Failure service 2008"/>
      <sheetName val="water &amp; sewage 2008"/>
      <sheetName val="water &amp; sewage - formatka 2008 "/>
      <sheetName val="electricity 2008"/>
      <sheetName val="electricity - formatka 2008"/>
      <sheetName val="heating 2008"/>
      <sheetName val="Budget 2008 Totals "/>
      <sheetName val="2008"/>
      <sheetName val="Budget 2009 Details"/>
      <sheetName val="Budget 2009 Subtotals"/>
      <sheetName val="IP operating result 2009"/>
      <sheetName val="IP Sales &amp; COS 2009"/>
      <sheetName val="B1038-owner's cost 2009"/>
      <sheetName val="CAPEX 2009"/>
      <sheetName val="Rental &amp; Service Charge Inc"/>
      <sheetName val="2009 Short term leases"/>
      <sheetName val="Security 2009- formatka"/>
      <sheetName val="Security Week details 2009"/>
      <sheetName val="cleaning - formatka 2009"/>
      <sheetName val="B620 Failure service 2009"/>
      <sheetName val="water &amp; sewage 2009"/>
      <sheetName val="water &amp; sewage - formatka 2009"/>
      <sheetName val="electricity 2009"/>
      <sheetName val="electricity - formatka 2009"/>
      <sheetName val="heating 2009"/>
      <sheetName val="Budget 2009 Totals"/>
      <sheetName val="200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row r="5">
          <cell r="C5">
            <v>0.02</v>
          </cell>
        </row>
      </sheetData>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amp; Services Overview"/>
      <sheetName val="Rent Income 2006"/>
      <sheetName val="Service Charges Income 2006 "/>
      <sheetName val="Budget 2006 Details"/>
      <sheetName val="Budget 2006 Subtotals"/>
      <sheetName val="IP operating result"/>
      <sheetName val="IP Sales &amp; COS"/>
      <sheetName val="B1038-owner's cost"/>
      <sheetName val="CAPEX"/>
      <sheetName val="Rental &amp; Service Charge Income"/>
      <sheetName val="2006 Short term leases"/>
      <sheetName val="Security 2006- formatka"/>
      <sheetName val="Security Week details"/>
      <sheetName val="cleaning - formatka"/>
      <sheetName val="B620 Failure service"/>
      <sheetName val="water &amp; sewage"/>
      <sheetName val="water &amp; sewage - formatka"/>
      <sheetName val="electricity"/>
      <sheetName val="electricity - formatka"/>
      <sheetName val="heating"/>
      <sheetName val="Budget 2006 Totals"/>
      <sheetName val="Budget 2007 Details"/>
      <sheetName val="Budget 2007 Subtotals "/>
      <sheetName val="IP operating result 2007"/>
      <sheetName val="IP Sales &amp; COS 2007"/>
      <sheetName val="B1038-owner's cost 2007"/>
      <sheetName val="CAPEX 2007"/>
      <sheetName val="Rental &amp; Service Charge Inc2007"/>
      <sheetName val="2007 Short term leases"/>
      <sheetName val="Security 2007- formatka "/>
      <sheetName val="Security Week details 2007"/>
      <sheetName val="cleaning - formatka 2007"/>
      <sheetName val="B620 Failure service 2007"/>
      <sheetName val="water &amp; sewage 2007"/>
      <sheetName val="water &amp; sewage - formatka 2007"/>
      <sheetName val="electricity 2007"/>
      <sheetName val="electricity - formatka 2007"/>
      <sheetName val="heating 2007"/>
      <sheetName val="Budget 2007 Totals "/>
      <sheetName val="2007"/>
      <sheetName val="Budget 2008 Details"/>
      <sheetName val="Budget 2008 Subtotals  "/>
      <sheetName val="IP operating result 2008"/>
      <sheetName val="IP Sales &amp; COS 2008"/>
      <sheetName val="B1038-owner's cost 2008"/>
      <sheetName val="CAPEX 2008"/>
      <sheetName val="Rental &amp; Service Charge Inc "/>
      <sheetName val="2008 Short term leases"/>
      <sheetName val="Security 2008- formatka "/>
      <sheetName val="Security Week details 2008"/>
      <sheetName val="cleaning - formatka 2008"/>
      <sheetName val="B620 Failure service 2008"/>
      <sheetName val="water &amp; sewage 2008"/>
      <sheetName val="water &amp; sewage - formatka 2008 "/>
      <sheetName val="electricity 2008"/>
      <sheetName val="electricity - formatka 2008"/>
      <sheetName val="heating 2008"/>
      <sheetName val="Budget 2008 Totals "/>
      <sheetName val="2008"/>
      <sheetName val="Budget 2009 Details"/>
      <sheetName val="Budget 2009 Subtotals"/>
      <sheetName val="IP operating result 2009"/>
      <sheetName val="IP Sales &amp; COS 2009"/>
      <sheetName val="B1038-owner's cost 2009"/>
      <sheetName val="CAPEX 2009"/>
      <sheetName val="Rental &amp; Service Charge Inc"/>
      <sheetName val="2009 Short term leases"/>
      <sheetName val="Security 2009- formatka"/>
      <sheetName val="Security Week details 2009"/>
      <sheetName val="cleaning - formatka 2009"/>
      <sheetName val="B620 Failure service 2009"/>
      <sheetName val="water &amp; sewage 2009"/>
      <sheetName val="water &amp; sewage - formatka 2009"/>
      <sheetName val="electricity 2009"/>
      <sheetName val="electricity - formatka 2009"/>
      <sheetName val="heating 2009"/>
      <sheetName val="Budget 2009 Totals"/>
      <sheetName val="2009"/>
      <sheetName val="Titul"/>
      <sheetName val="Obsah"/>
      <sheetName val="1. Rozpočet společnosti (RS)"/>
      <sheetName val="1.b. Cash Flow"/>
      <sheetName val="2. Plán tržeb - Výnosy"/>
      <sheetName val="cashflow"/>
      <sheetName val="3. Provozní rozpočet"/>
      <sheetName val="4. Provozní rozpočet (OPEX)"/>
      <sheetName val="5. Rozpočet opr. a inv. (CAPEX)"/>
      <sheetName val="6. Rozpočet Developmentu"/>
      <sheetName val="7. Letting Status"/>
      <sheetName val="8.Správa "/>
      <sheetName val="9.Finance"/>
      <sheetName val="10.Pomocná tabulka"/>
      <sheetName val="Parametre rozpočtu"/>
      <sheetName val="Pavel complet"/>
      <sheetName val="Turnover"/>
      <sheetName val="Criteria"/>
      <sheetName val="Ret_week"/>
      <sheetName val="Ret_Month"/>
      <sheetName val="February"/>
      <sheetName val="May"/>
      <sheetName val="June"/>
      <sheetName val="July"/>
      <sheetName val="August"/>
      <sheetName val="September"/>
      <sheetName val="October"/>
      <sheetName val="November"/>
      <sheetName val="December"/>
      <sheetName val="Ret_YTD"/>
      <sheetName val="Sheet3"/>
      <sheetName val="Sector_week"/>
      <sheetName val="Sheet1"/>
      <sheetName val="Sector_month"/>
      <sheetName val="Sector_YTD"/>
      <sheetName val="Cust_week"/>
      <sheetName val="Cust_month"/>
      <sheetName val="Gr_sec"/>
      <sheetName val="chart - 2001-2003 total"/>
      <sheetName val="chart - 2001-2003 monthly"/>
      <sheetName val="Customers 2001-2003 total"/>
      <sheetName val="customers 2001-2003"/>
      <sheetName val="Management report"/>
      <sheetName val="Management report Marketing 1"/>
      <sheetName val="data 2"/>
      <sheetName val="Navigator"/>
      <sheetName val="Criterias"/>
      <sheetName val="Funding"/>
      <sheetName val="Dialog1"/>
      <sheetName val="MacroAssumptions"/>
      <sheetName val="LongTerm_Funding"/>
      <sheetName val="ShortTerm_Funding "/>
      <sheetName val="CoA_1998"/>
      <sheetName val="Statements"/>
      <sheetName val="Tax"/>
      <sheetName val="VAT"/>
      <sheetName val="Reals_RWA"/>
      <sheetName val="Nominals_RWA"/>
      <sheetName val="Input_Output"/>
      <sheetName val="GBud_Nom"/>
      <sheetName val="Deprec"/>
      <sheetName val="Module1"/>
      <sheetName val="Module2"/>
      <sheetName val="Module4"/>
      <sheetName val="table data"/>
      <sheetName val="shpr&amp;vol"/>
      <sheetName val="EPRA's"/>
      <sheetName val="pr.rel.gr"/>
      <sheetName val="ratios"/>
      <sheetName val="Dutch Peers data"/>
      <sheetName val="Dutch Peers chart"/>
      <sheetName val="Total"/>
      <sheetName val="European peers chart"/>
      <sheetName val="LES_FMR"/>
      <sheetName val="Sa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row r="5">
          <cell r="C5">
            <v>0.02</v>
          </cell>
        </row>
      </sheetData>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sheetData sheetId="94"/>
      <sheetData sheetId="95" refreshError="1"/>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z_očist"/>
    </sheetNames>
    <sheetDataSet>
      <sheetData sheetId="0"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etapa"/>
      <sheetName val="II.etapa"/>
      <sheetName val="Přehled"/>
      <sheetName val="Reziduální h."/>
      <sheetName val="List1"/>
      <sheetName val="Sestava kompatibility"/>
    </sheetNames>
    <sheetDataSet>
      <sheetData sheetId="0">
        <row r="3">
          <cell r="E3">
            <v>267505183.37342066</v>
          </cell>
        </row>
      </sheetData>
      <sheetData sheetId="1" refreshError="1"/>
      <sheetData sheetId="2" refreshError="1"/>
      <sheetData sheetId="3" refreshError="1"/>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
      <sheetName val="K"/>
      <sheetName val="C"/>
      <sheetName val="D"/>
      <sheetName val="S"/>
      <sheetName val="F"/>
      <sheetName val="O"/>
      <sheetName val="A"/>
      <sheetName val="U"/>
      <sheetName val="M"/>
      <sheetName val="P"/>
      <sheetName val="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Table of contents"/>
      <sheetName val="Assumptions"/>
      <sheetName val="Summary"/>
      <sheetName val="INCOME"/>
      <sheetName val="RI Overview"/>
      <sheetName val="Basic 06"/>
      <sheetName val="UnManaged 06"/>
      <sheetName val="Managed 06"/>
      <sheetName val="Total 06"/>
      <sheetName val="Basic 07"/>
      <sheetName val="UnManaged 07"/>
      <sheetName val="Managed 07"/>
      <sheetName val="Total 07"/>
      <sheetName val="Basic 08"/>
      <sheetName val="UnManaged 08"/>
      <sheetName val="Managed 08"/>
      <sheetName val="Total 08"/>
      <sheetName val="Basic 09"/>
      <sheetName val="UnManaged 09"/>
      <sheetName val="Managed 09"/>
      <sheetName val="Total 09"/>
      <sheetName val="Basic 10"/>
      <sheetName val="UnManaged 10"/>
      <sheetName val="Managed 10"/>
      <sheetName val="Total 10"/>
      <sheetName val="Short Term Leases 2007-2010 PLN"/>
      <sheetName val="Short Term Leases 2007-2010 EUR"/>
      <sheetName val="IP operating result"/>
      <sheetName val="IP Sales &amp; COS"/>
      <sheetName val="EXPENSES"/>
      <sheetName val="Nonrecoverable"/>
      <sheetName val="leakage"/>
      <sheetName val="letting"/>
      <sheetName val="CAPEX 07"/>
      <sheetName val="CAPEX 08"/>
      <sheetName val="CAPEX 09"/>
      <sheetName val="CAPEX 10"/>
      <sheetName val="OPERATIONAL EX"/>
      <sheetName val="SC Budget 2006"/>
      <sheetName val="SC Budget 2007"/>
      <sheetName val="SC Budget 2007 - old"/>
      <sheetName val="SC Budget 2008"/>
      <sheetName val="SC Budget 2009"/>
      <sheetName val="SC Budget 2010"/>
      <sheetName val="OPEX"/>
      <sheetName val="OPEX - B-codes 2007"/>
      <sheetName val="OPEX - OLD B-codes 2007"/>
      <sheetName val="OPEX - B-codes 2008"/>
      <sheetName val="OPEX - B-codes 2009"/>
      <sheetName val="OPEX - B-codes 2010"/>
      <sheetName val="B.1.9 Miscellanous - spec."/>
      <sheetName val="OPEX - old"/>
      <sheetName val="Security"/>
      <sheetName val="Security Week details"/>
      <sheetName val="cleaning"/>
      <sheetName val="electricity"/>
      <sheetName val="water &amp; sewage"/>
      <sheetName val="heating"/>
      <sheetName val="RECHARGES EX"/>
      <sheetName val="RECHARGES"/>
      <sheetName val="MARKETING EX"/>
      <sheetName val="MAREX"/>
      <sheetName val="Marketing 07"/>
      <sheetName val="Marketing 07 - B-codes"/>
      <sheetName val="Marketing 07 - B-codes reserve"/>
      <sheetName val="Marketing 07 details"/>
      <sheetName val="Marketing 07 details - reserve"/>
      <sheetName val="Remodelling option"/>
      <sheetName val="marex_opex"/>
      <sheetName val="MAREX 08"/>
      <sheetName val="Marketing 08"/>
      <sheetName val="Marketing 08 details"/>
      <sheetName val="MAREX 09"/>
      <sheetName val="Marketing 09"/>
      <sheetName val="Marketing 09 details "/>
      <sheetName val="MAREX 10"/>
      <sheetName val="Marketing 10"/>
      <sheetName val="Marketing 10 details"/>
      <sheetName val="comment"/>
      <sheetName val="Financial Exec Sum"/>
      <sheetName val="split"/>
      <sheetName val="InfoPunkt"/>
      <sheetName val="Actuals 2007"/>
      <sheetName val="Budget 2007"/>
      <sheetName val="comparison"/>
      <sheetName val="Table_of_contents"/>
      <sheetName val="RI_Overview"/>
      <sheetName val="Basic_06"/>
      <sheetName val="UnManaged_06"/>
      <sheetName val="Managed_06"/>
      <sheetName val="Total_06"/>
      <sheetName val="Basic_07"/>
      <sheetName val="UnManaged_07"/>
      <sheetName val="Managed_07"/>
      <sheetName val="Total_07"/>
      <sheetName val="Basic_08"/>
      <sheetName val="UnManaged_08"/>
      <sheetName val="Managed_08"/>
      <sheetName val="Total_08"/>
      <sheetName val="Basic_09"/>
      <sheetName val="UnManaged_09"/>
      <sheetName val="Managed_09"/>
      <sheetName val="Total_09"/>
      <sheetName val="Basic_10"/>
      <sheetName val="UnManaged_10"/>
      <sheetName val="Managed_10"/>
      <sheetName val="Total_10"/>
      <sheetName val="Short_Term_Leases_2007-2010_PLN"/>
      <sheetName val="Short_Term_Leases_2007-2010_EUR"/>
      <sheetName val="IP_operating_result"/>
      <sheetName val="IP_Sales_&amp;_COS"/>
      <sheetName val="CAPEX_07"/>
      <sheetName val="CAPEX_08"/>
      <sheetName val="CAPEX_09"/>
      <sheetName val="CAPEX_10"/>
      <sheetName val="OPERATIONAL_EX"/>
      <sheetName val="SC_Budget_2006"/>
      <sheetName val="SC_Budget_2007"/>
      <sheetName val="SC_Budget_2007_-_old"/>
      <sheetName val="SC_Budget_2008"/>
      <sheetName val="SC_Budget_2009"/>
      <sheetName val="SC_Budget_2010"/>
      <sheetName val="OPEX_-_B-codes_2007"/>
      <sheetName val="OPEX_-_OLD_B-codes_2007"/>
      <sheetName val="OPEX_-_B-codes_2008"/>
      <sheetName val="OPEX_-_B-codes_2009"/>
      <sheetName val="OPEX_-_B-codes_2010"/>
      <sheetName val="B_1_9_Miscellanous_-_spec_"/>
      <sheetName val="OPEX_-_old"/>
      <sheetName val="Security_Week_details"/>
      <sheetName val="water_&amp;_sewage"/>
      <sheetName val="RECHARGES_EX"/>
      <sheetName val="MARKETING_EX"/>
      <sheetName val="Marketing_07"/>
      <sheetName val="Marketing_07_-_B-codes"/>
      <sheetName val="Marketing_07_-_B-codes_reserve"/>
      <sheetName val="Marketing_07_details"/>
      <sheetName val="Marketing_07_details_-_reserve"/>
      <sheetName val="Remodelling_option"/>
      <sheetName val="MAREX_08"/>
      <sheetName val="Marketing_08"/>
      <sheetName val="Marketing_08_details"/>
      <sheetName val="MAREX_09"/>
      <sheetName val="Marketing_09"/>
      <sheetName val="Marketing_09_details_"/>
      <sheetName val="MAREX_10"/>
      <sheetName val="Marketing_10"/>
      <sheetName val="Marketing_10_details"/>
      <sheetName val="Financial_Exec_Sum"/>
      <sheetName val="Actuals_2007"/>
      <sheetName val="Budget_2007"/>
      <sheetName val="Report"/>
    </sheetNames>
    <sheetDataSet>
      <sheetData sheetId="0">
        <row r="4">
          <cell r="B4">
            <v>4</v>
          </cell>
        </row>
      </sheetData>
      <sheetData sheetId="1"/>
      <sheetData sheetId="2"/>
      <sheetData sheetId="3" refreshError="1">
        <row r="4">
          <cell r="B4">
            <v>4</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efreshError="1"/>
      <sheetData sheetId="81" refreshError="1"/>
      <sheetData sheetId="82" refreshError="1"/>
      <sheetData sheetId="83" refreshError="1"/>
      <sheetData sheetId="84" refreshError="1"/>
      <sheetData sheetId="85" refreshError="1"/>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lovenie 7 NSS 1"/>
      <sheetName val="7.1"/>
      <sheetName val="7.2"/>
      <sheetName val="7.3"/>
      <sheetName val="7.4"/>
      <sheetName val="7.5"/>
      <sheetName val="7.6"/>
      <sheetName val="7.7"/>
      <sheetName val="7.8"/>
      <sheetName val="7.9"/>
    </sheetNames>
    <sheetDataSet>
      <sheetData sheetId="0">
        <row r="9">
          <cell r="D9" t="str">
            <v>31.12.2002</v>
          </cell>
        </row>
      </sheetData>
      <sheetData sheetId="1"/>
      <sheetData sheetId="2"/>
      <sheetData sheetId="3"/>
      <sheetData sheetId="4"/>
      <sheetData sheetId="5"/>
      <sheetData sheetId="6"/>
      <sheetData sheetId="7"/>
      <sheetData sheetId="8"/>
      <sheetData sheetId="9"/>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zdroj2"/>
      <sheetName val="rozpocitani_reziji"/>
      <sheetName val="korekce_forecastu"/>
      <sheetName val="mapping_APO"/>
      <sheetName val="zdroj_APO"/>
      <sheetName val="KT_APO"/>
      <sheetName val="mapping_SM"/>
      <sheetName val="zdroj_SM"/>
      <sheetName val="KT_SM"/>
      <sheetName val="PL_souhrn"/>
      <sheetName val="PL_vyvoj"/>
      <sheetName val="PL_srovnani"/>
      <sheetName val="PL_EC"/>
      <sheetName val="Graf_forecast_kumul"/>
      <sheetName val="Graf_forecast_mesic"/>
      <sheetName val="KT_SMART_detail"/>
      <sheetName val="KT_APO_zakazky"/>
      <sheetName val="data_graf"/>
    </sheetNames>
    <sheetDataSet>
      <sheetData sheetId="0">
        <row r="7">
          <cell r="A7" t="str">
            <v>APOGEO BU celkem</v>
          </cell>
        </row>
      </sheetData>
      <sheetData sheetId="1"/>
      <sheetData sheetId="2"/>
      <sheetData sheetId="3"/>
      <sheetData sheetId="4">
        <row r="1">
          <cell r="A1" t="str">
            <v>účet</v>
          </cell>
          <cell r="B1" t="str">
            <v>název účtu</v>
          </cell>
          <cell r="C1" t="str">
            <v>název linky</v>
          </cell>
        </row>
        <row r="2">
          <cell r="A2" t="str">
            <v>501010</v>
          </cell>
          <cell r="B2" t="str">
            <v>Spotřeba materiálu</v>
          </cell>
          <cell r="C2" t="str">
            <v>Kancelářské potřeby</v>
          </cell>
        </row>
        <row r="3">
          <cell r="A3" t="str">
            <v>501020</v>
          </cell>
          <cell r="B3" t="str">
            <v>Spotřeba kancelářských potřeb</v>
          </cell>
          <cell r="C3" t="str">
            <v>Kancelářské potřeby</v>
          </cell>
        </row>
        <row r="4">
          <cell r="A4" t="str">
            <v>501030</v>
          </cell>
          <cell r="B4" t="str">
            <v>Spotřeba PHM</v>
          </cell>
          <cell r="C4" t="str">
            <v>Cestovné + auta</v>
          </cell>
        </row>
        <row r="5">
          <cell r="A5" t="str">
            <v>501040</v>
          </cell>
          <cell r="B5" t="str">
            <v>Spotřeba materiálu do os. automobilů</v>
          </cell>
          <cell r="C5" t="str">
            <v>Cestovné + auta</v>
          </cell>
        </row>
        <row r="6">
          <cell r="A6" t="str">
            <v>501050</v>
          </cell>
          <cell r="B6" t="str">
            <v>Nákup DHM</v>
          </cell>
          <cell r="C6" t="str">
            <v>Ostatní náklady</v>
          </cell>
        </row>
        <row r="7">
          <cell r="A7" t="str">
            <v>501060</v>
          </cell>
          <cell r="B7" t="str">
            <v>Nákup PC</v>
          </cell>
          <cell r="C7" t="str">
            <v>IT</v>
          </cell>
        </row>
        <row r="8">
          <cell r="A8" t="str">
            <v>501070</v>
          </cell>
          <cell r="B8" t="str">
            <v>Předplatné</v>
          </cell>
          <cell r="C8" t="str">
            <v>Školení</v>
          </cell>
        </row>
        <row r="9">
          <cell r="A9" t="str">
            <v>501080</v>
          </cell>
          <cell r="B9" t="str">
            <v>Spotř.mat. - nedaňové</v>
          </cell>
          <cell r="C9" t="str">
            <v>Ostatní náklady</v>
          </cell>
        </row>
        <row r="10">
          <cell r="A10" t="str">
            <v>501090</v>
          </cell>
          <cell r="B10" t="str">
            <v>Ostatní náklady přefakturace</v>
          </cell>
          <cell r="C10" t="str">
            <v>Ostatní náklady</v>
          </cell>
        </row>
        <row r="11">
          <cell r="A11" t="str">
            <v>501100</v>
          </cell>
          <cell r="B11" t="str">
            <v>Spotř.mat. - reklamní předměty</v>
          </cell>
          <cell r="C11" t="str">
            <v>Marketing</v>
          </cell>
        </row>
        <row r="12">
          <cell r="A12" t="str">
            <v>502010</v>
          </cell>
          <cell r="B12" t="str">
            <v>Spotřeba energie</v>
          </cell>
          <cell r="C12" t="str">
            <v>Ostatní náklady</v>
          </cell>
        </row>
        <row r="13">
          <cell r="A13" t="str">
            <v>511010</v>
          </cell>
          <cell r="B13" t="str">
            <v>Opravy a servis automobilů</v>
          </cell>
          <cell r="C13" t="str">
            <v>Cestovné + auta</v>
          </cell>
        </row>
        <row r="14">
          <cell r="A14" t="str">
            <v>511020</v>
          </cell>
          <cell r="B14" t="str">
            <v>Opravy a udržování -  ostatní</v>
          </cell>
          <cell r="C14" t="str">
            <v>Ostatní náklady</v>
          </cell>
        </row>
        <row r="15">
          <cell r="A15" t="str">
            <v>512010</v>
          </cell>
          <cell r="B15" t="str">
            <v>Cestovné do limitu</v>
          </cell>
          <cell r="C15" t="str">
            <v>Cestovné + auta</v>
          </cell>
        </row>
        <row r="16">
          <cell r="A16" t="str">
            <v>512011</v>
          </cell>
          <cell r="B16" t="str">
            <v>Cestovné nad limit</v>
          </cell>
          <cell r="C16" t="str">
            <v>Cestovné + auta</v>
          </cell>
        </row>
        <row r="17">
          <cell r="A17" t="str">
            <v>513010</v>
          </cell>
          <cell r="B17" t="str">
            <v>Náklady na reprezentaci</v>
          </cell>
          <cell r="C17" t="str">
            <v>Reprezentace</v>
          </cell>
        </row>
        <row r="18">
          <cell r="A18" t="str">
            <v>518010</v>
          </cell>
          <cell r="B18" t="str">
            <v>Nájemné a služby spojené s nájmem</v>
          </cell>
          <cell r="C18" t="str">
            <v>Nájem</v>
          </cell>
        </row>
        <row r="19">
          <cell r="A19" t="str">
            <v>518011</v>
          </cell>
          <cell r="B19" t="str">
            <v>Reklama, inzerce, marketing</v>
          </cell>
          <cell r="C19" t="str">
            <v>Marketing</v>
          </cell>
        </row>
        <row r="20">
          <cell r="A20" t="str">
            <v>518012</v>
          </cell>
          <cell r="B20" t="str">
            <v>Doměny, webové stránky</v>
          </cell>
          <cell r="C20" t="str">
            <v>IT</v>
          </cell>
        </row>
        <row r="21">
          <cell r="A21" t="str">
            <v>518013</v>
          </cell>
          <cell r="B21" t="str">
            <v>IT služby</v>
          </cell>
          <cell r="C21" t="str">
            <v>IT</v>
          </cell>
        </row>
        <row r="22">
          <cell r="A22" t="str">
            <v>518014</v>
          </cell>
          <cell r="B22" t="str">
            <v>Software</v>
          </cell>
          <cell r="C22" t="str">
            <v>IT</v>
          </cell>
        </row>
        <row r="23">
          <cell r="A23" t="str">
            <v>518015</v>
          </cell>
          <cell r="B23" t="str">
            <v>Poštovné</v>
          </cell>
          <cell r="C23" t="str">
            <v>Poštovné + telefony + Internet</v>
          </cell>
        </row>
        <row r="24">
          <cell r="A24" t="str">
            <v>518016</v>
          </cell>
          <cell r="B24" t="str">
            <v>Telefony - pevné linky</v>
          </cell>
          <cell r="C24" t="str">
            <v>Poštovné + telefony + Internet</v>
          </cell>
        </row>
        <row r="25">
          <cell r="A25" t="str">
            <v>518017</v>
          </cell>
          <cell r="B25" t="str">
            <v>Mobilní telefony</v>
          </cell>
          <cell r="C25" t="str">
            <v>Poštovné + telefony + Internet</v>
          </cell>
        </row>
        <row r="26">
          <cell r="A26" t="str">
            <v>518018</v>
          </cell>
          <cell r="B26" t="str">
            <v>Internet</v>
          </cell>
          <cell r="C26" t="str">
            <v>IT</v>
          </cell>
        </row>
        <row r="27">
          <cell r="A27" t="str">
            <v>518019</v>
          </cell>
          <cell r="B27" t="str">
            <v>Kurýrní služby</v>
          </cell>
          <cell r="C27" t="str">
            <v>Poštovné + telefony + Internet</v>
          </cell>
        </row>
        <row r="28">
          <cell r="A28" t="str">
            <v>518020</v>
          </cell>
          <cell r="B28" t="str">
            <v>Překladatelské služby</v>
          </cell>
          <cell r="C28" t="str">
            <v>Ostatní náklady</v>
          </cell>
        </row>
        <row r="29">
          <cell r="A29" t="str">
            <v>518021</v>
          </cell>
          <cell r="B29" t="str">
            <v>Školení, kurzy</v>
          </cell>
          <cell r="C29" t="str">
            <v>Školení</v>
          </cell>
        </row>
        <row r="30">
          <cell r="A30" t="str">
            <v>518022</v>
          </cell>
          <cell r="B30" t="str">
            <v>Pronájem movitých věcí</v>
          </cell>
          <cell r="C30" t="str">
            <v>Ostatní náklady</v>
          </cell>
        </row>
        <row r="31">
          <cell r="A31" t="str">
            <v>518023</v>
          </cell>
          <cell r="B31" t="str">
            <v>Právní poradenství</v>
          </cell>
          <cell r="C31" t="str">
            <v>Právní poradenství</v>
          </cell>
        </row>
        <row r="32">
          <cell r="A32" t="str">
            <v>518024</v>
          </cell>
          <cell r="B32" t="str">
            <v>Ekonomické a daňové poradenství</v>
          </cell>
          <cell r="C32" t="str">
            <v>Ostatní náklady</v>
          </cell>
        </row>
        <row r="33">
          <cell r="A33" t="str">
            <v>518025</v>
          </cell>
          <cell r="B33" t="str">
            <v>Vedení účetnictví</v>
          </cell>
          <cell r="C33" t="str">
            <v>Ostatní náklady</v>
          </cell>
        </row>
        <row r="34">
          <cell r="A34" t="str">
            <v>518026</v>
          </cell>
          <cell r="B34" t="str">
            <v>Audit</v>
          </cell>
          <cell r="C34" t="str">
            <v>Ostatní náklady</v>
          </cell>
        </row>
        <row r="35">
          <cell r="A35" t="str">
            <v>518027</v>
          </cell>
          <cell r="B35" t="str">
            <v>Finanční leasing</v>
          </cell>
          <cell r="C35" t="str">
            <v>Cestovné + auta</v>
          </cell>
        </row>
        <row r="36">
          <cell r="A36" t="str">
            <v>518028</v>
          </cell>
          <cell r="B36" t="str">
            <v>Parkovné</v>
          </cell>
          <cell r="C36" t="str">
            <v>Cestovné + auta</v>
          </cell>
        </row>
        <row r="37">
          <cell r="A37" t="str">
            <v>518029</v>
          </cell>
          <cell r="B37" t="str">
            <v>Zahraniční poplatky</v>
          </cell>
          <cell r="C37" t="str">
            <v>Daně a poplatky</v>
          </cell>
        </row>
        <row r="38">
          <cell r="A38" t="str">
            <v>518030</v>
          </cell>
          <cell r="B38" t="str">
            <v>Subdodávky na zakázky</v>
          </cell>
          <cell r="C38" t="str">
            <v>Subdodávky</v>
          </cell>
        </row>
        <row r="39">
          <cell r="A39" t="str">
            <v>518031</v>
          </cell>
          <cell r="B39" t="str">
            <v>Služby daňově neúčinné</v>
          </cell>
          <cell r="C39" t="str">
            <v>Ostatní náklady</v>
          </cell>
        </row>
        <row r="40">
          <cell r="A40" t="str">
            <v>518032</v>
          </cell>
          <cell r="B40" t="str">
            <v>Ostatní služby</v>
          </cell>
          <cell r="C40" t="str">
            <v>Ostatní náklady</v>
          </cell>
        </row>
        <row r="41">
          <cell r="A41" t="str">
            <v>518033</v>
          </cell>
          <cell r="B41" t="str">
            <v>Odměna externistům</v>
          </cell>
          <cell r="C41" t="str">
            <v>Osobní náklady</v>
          </cell>
        </row>
        <row r="42">
          <cell r="A42">
            <v>518033</v>
          </cell>
          <cell r="B42" t="str">
            <v>Odměna externistům</v>
          </cell>
          <cell r="C42" t="str">
            <v>Osobní náklady</v>
          </cell>
        </row>
        <row r="43">
          <cell r="A43" t="str">
            <v>518034</v>
          </cell>
          <cell r="B43" t="str">
            <v>HR služby</v>
          </cell>
          <cell r="C43" t="str">
            <v>Ostatní náklady</v>
          </cell>
        </row>
        <row r="44">
          <cell r="A44" t="str">
            <v>518035</v>
          </cell>
          <cell r="B44" t="str">
            <v>Telefony</v>
          </cell>
          <cell r="C44" t="str">
            <v>Poštovné + telefony + Internet</v>
          </cell>
        </row>
        <row r="45">
          <cell r="A45" t="str">
            <v>518036</v>
          </cell>
          <cell r="B45" t="str">
            <v>Ostatní služby - přefakturace</v>
          </cell>
          <cell r="C45" t="str">
            <v>Přefakturace režijních nákladů</v>
          </cell>
        </row>
        <row r="46">
          <cell r="A46" t="str">
            <v>518037</v>
          </cell>
          <cell r="B46" t="str">
            <v>Ostatní služby - přefakturace</v>
          </cell>
          <cell r="C46" t="str">
            <v>Přefakturace režijních nákladů</v>
          </cell>
        </row>
        <row r="47">
          <cell r="A47" t="str">
            <v>518210</v>
          </cell>
          <cell r="B47" t="str">
            <v>Mezipodnikové služby</v>
          </cell>
          <cell r="C47" t="str">
            <v>Ostatní náklady</v>
          </cell>
        </row>
        <row r="48">
          <cell r="A48" t="str">
            <v>521010</v>
          </cell>
          <cell r="B48" t="str">
            <v>Mzdové náklady</v>
          </cell>
          <cell r="C48" t="str">
            <v>Osobní náklady</v>
          </cell>
        </row>
        <row r="49">
          <cell r="A49" t="str">
            <v>521011</v>
          </cell>
          <cell r="B49" t="str">
            <v>Náhrady za DPN</v>
          </cell>
          <cell r="C49" t="str">
            <v>Osobní náklady</v>
          </cell>
        </row>
        <row r="50">
          <cell r="A50" t="str">
            <v>524010</v>
          </cell>
          <cell r="B50" t="str">
            <v>Zákonné zdravotní pojištění</v>
          </cell>
          <cell r="C50" t="str">
            <v>Osobní náklady</v>
          </cell>
        </row>
        <row r="51">
          <cell r="A51" t="str">
            <v>524020</v>
          </cell>
          <cell r="B51" t="str">
            <v>Zákonné sociální pojištění</v>
          </cell>
          <cell r="C51" t="str">
            <v>Osobní náklady</v>
          </cell>
        </row>
        <row r="52">
          <cell r="A52" t="str">
            <v>526100</v>
          </cell>
          <cell r="B52" t="str">
            <v>Sociální náklady individuálního podnikatele</v>
          </cell>
          <cell r="C52" t="str">
            <v>Osobní náklady</v>
          </cell>
        </row>
        <row r="53">
          <cell r="A53" t="str">
            <v>527010</v>
          </cell>
          <cell r="B53" t="str">
            <v>Zákonné sociální náklady - poj. , stravenky</v>
          </cell>
          <cell r="C53" t="str">
            <v>Osobní náklady</v>
          </cell>
        </row>
        <row r="54">
          <cell r="A54" t="str">
            <v>528010</v>
          </cell>
          <cell r="B54" t="str">
            <v>Ostatní sociální náklady - daň. neuznatelné</v>
          </cell>
          <cell r="C54" t="str">
            <v>Osobní náklady</v>
          </cell>
        </row>
        <row r="55">
          <cell r="A55" t="str">
            <v>528020</v>
          </cell>
          <cell r="B55" t="str">
            <v>Ostatni soc. naklady - stravenky</v>
          </cell>
          <cell r="C55" t="str">
            <v>Osobní náklady</v>
          </cell>
        </row>
        <row r="56">
          <cell r="A56" t="str">
            <v>531010</v>
          </cell>
          <cell r="B56" t="str">
            <v>Daň silniční</v>
          </cell>
          <cell r="C56" t="str">
            <v>Daně a poplatky</v>
          </cell>
        </row>
        <row r="57">
          <cell r="A57" t="str">
            <v>538010</v>
          </cell>
          <cell r="B57" t="str">
            <v>Ostatní daně</v>
          </cell>
          <cell r="C57" t="str">
            <v>Daně a poplatky</v>
          </cell>
        </row>
        <row r="58">
          <cell r="A58" t="str">
            <v>538020</v>
          </cell>
          <cell r="B58" t="str">
            <v>Notářské poplatky</v>
          </cell>
          <cell r="C58" t="str">
            <v>Daně a poplatky</v>
          </cell>
        </row>
        <row r="59">
          <cell r="A59" t="str">
            <v>538030</v>
          </cell>
          <cell r="B59" t="str">
            <v>Ostatní poplatky - kolky</v>
          </cell>
          <cell r="C59" t="str">
            <v>Daně a poplatky</v>
          </cell>
        </row>
        <row r="60">
          <cell r="A60" t="str">
            <v>538040</v>
          </cell>
          <cell r="B60" t="str">
            <v>Poplatky komoře auditorů</v>
          </cell>
          <cell r="C60" t="str">
            <v>Daně a poplatky</v>
          </cell>
        </row>
        <row r="61">
          <cell r="A61" t="str">
            <v>541010</v>
          </cell>
          <cell r="B61" t="str">
            <v>Zůstatková cena prodaného DHM</v>
          </cell>
          <cell r="C61" t="str">
            <v>Ostatní náklady</v>
          </cell>
        </row>
        <row r="62">
          <cell r="A62" t="str">
            <v>543010</v>
          </cell>
          <cell r="B62" t="str">
            <v>Dary - daňově účinné</v>
          </cell>
          <cell r="C62" t="str">
            <v>Ostatní náklady</v>
          </cell>
        </row>
        <row r="63">
          <cell r="A63" t="str">
            <v>544010</v>
          </cell>
          <cell r="B63" t="str">
            <v>Ostatní pokuty a penále</v>
          </cell>
          <cell r="C63" t="str">
            <v>Ostatní náklady</v>
          </cell>
        </row>
        <row r="64">
          <cell r="A64" t="str">
            <v>545010</v>
          </cell>
          <cell r="B64" t="str">
            <v>Ostatni pokuty a penale - daňově neučinné</v>
          </cell>
          <cell r="C64" t="str">
            <v>Ostatní náklady</v>
          </cell>
        </row>
        <row r="65">
          <cell r="A65" t="str">
            <v>546010</v>
          </cell>
          <cell r="B65" t="str">
            <v>Odpis pohledávek - daňově účinný</v>
          </cell>
          <cell r="C65" t="str">
            <v>Ostatní náklady</v>
          </cell>
        </row>
        <row r="66">
          <cell r="A66" t="str">
            <v>546020</v>
          </cell>
          <cell r="B66" t="str">
            <v>Odpis pohledávek - daňově neúčinný</v>
          </cell>
          <cell r="C66" t="str">
            <v>Ostatní náklady</v>
          </cell>
        </row>
        <row r="67">
          <cell r="A67" t="str">
            <v>546030</v>
          </cell>
          <cell r="B67" t="str">
            <v>Postupení pohledávky</v>
          </cell>
          <cell r="C67" t="str">
            <v>Ostatní náklady</v>
          </cell>
        </row>
        <row r="68">
          <cell r="A68" t="str">
            <v>548010</v>
          </cell>
          <cell r="B68" t="str">
            <v>Zákonné pojistné - Kooperativa</v>
          </cell>
          <cell r="C68" t="str">
            <v>Pojištění</v>
          </cell>
        </row>
        <row r="69">
          <cell r="A69" t="str">
            <v>548011</v>
          </cell>
          <cell r="B69" t="str">
            <v>Ostatní pojistné - příspěvek zaměstnavatele</v>
          </cell>
          <cell r="C69" t="str">
            <v>Pojištění</v>
          </cell>
        </row>
        <row r="70">
          <cell r="A70" t="str">
            <v>548020</v>
          </cell>
          <cell r="B70" t="str">
            <v>Ostatní pojistné</v>
          </cell>
          <cell r="C70" t="str">
            <v>Pojištění</v>
          </cell>
        </row>
        <row r="71">
          <cell r="A71" t="str">
            <v>548030</v>
          </cell>
          <cell r="B71" t="str">
            <v>Ostatní provozní náklady-haléřové vyrovnání</v>
          </cell>
          <cell r="C71" t="str">
            <v>Ostatní náklady</v>
          </cell>
        </row>
        <row r="72">
          <cell r="A72" t="str">
            <v>548040</v>
          </cell>
          <cell r="B72">
            <v>0</v>
          </cell>
          <cell r="C72" t="str">
            <v>Ostatní náklady</v>
          </cell>
        </row>
        <row r="73">
          <cell r="A73" t="str">
            <v>548100</v>
          </cell>
          <cell r="B73" t="str">
            <v>Náklady k přefakturaci</v>
          </cell>
          <cell r="C73" t="str">
            <v>Ostatní náklady</v>
          </cell>
        </row>
        <row r="74">
          <cell r="A74" t="str">
            <v>549100</v>
          </cell>
          <cell r="B74" t="str">
            <v>Manka a škody z provozní činnosti</v>
          </cell>
          <cell r="C74" t="str">
            <v>Ostatní náklady</v>
          </cell>
        </row>
        <row r="75">
          <cell r="A75" t="str">
            <v>551010</v>
          </cell>
          <cell r="B75" t="str">
            <v>Odpisy - nehmotného a hmotného dlouhodobého majetku</v>
          </cell>
          <cell r="C75" t="str">
            <v>Odpisy</v>
          </cell>
        </row>
        <row r="76">
          <cell r="A76" t="str">
            <v>551020</v>
          </cell>
          <cell r="B76" t="str">
            <v>Odpisy - nehmotného a hmotného dlouhodobého majetku</v>
          </cell>
          <cell r="C76" t="str">
            <v>Odpisy</v>
          </cell>
        </row>
        <row r="77">
          <cell r="A77" t="str">
            <v>555100</v>
          </cell>
          <cell r="B77" t="str">
            <v>Zúčtování komplexních nákladů</v>
          </cell>
          <cell r="C77" t="str">
            <v>Ostatní náklady</v>
          </cell>
        </row>
        <row r="78">
          <cell r="A78" t="str">
            <v>555200</v>
          </cell>
          <cell r="B78" t="str">
            <v>Zúčtování komplexních nákladů - čas</v>
          </cell>
          <cell r="C78" t="str">
            <v>Ostatní náklady</v>
          </cell>
        </row>
        <row r="79">
          <cell r="A79" t="str">
            <v>555600</v>
          </cell>
          <cell r="B79" t="str">
            <v>Zúčtování komplexních nákladů - počáteční náklad</v>
          </cell>
          <cell r="C79" t="str">
            <v>Ostatní náklady</v>
          </cell>
        </row>
        <row r="80">
          <cell r="A80" t="str">
            <v>558010</v>
          </cell>
          <cell r="B80" t="str">
            <v>Zákonné opravné položky</v>
          </cell>
          <cell r="C80" t="str">
            <v>Ostatní náklady</v>
          </cell>
        </row>
        <row r="81">
          <cell r="A81" t="str">
            <v>559010</v>
          </cell>
          <cell r="B81" t="str">
            <v>Opravné položky daňově neúčinné</v>
          </cell>
          <cell r="C81" t="str">
            <v>Ostatní náklady</v>
          </cell>
        </row>
        <row r="82">
          <cell r="A82" t="str">
            <v>561010</v>
          </cell>
          <cell r="B82" t="str">
            <v>Prodané cenné papíry a podíly</v>
          </cell>
          <cell r="C82" t="str">
            <v>Ostatní náklady</v>
          </cell>
        </row>
        <row r="83">
          <cell r="A83" t="str">
            <v>562010</v>
          </cell>
          <cell r="B83" t="str">
            <v>Úroky</v>
          </cell>
          <cell r="C83" t="str">
            <v>Ostatní náklady</v>
          </cell>
        </row>
        <row r="84">
          <cell r="A84" t="str">
            <v>563010</v>
          </cell>
          <cell r="B84" t="str">
            <v>Kurzové ztráty</v>
          </cell>
          <cell r="C84" t="str">
            <v>Ostatní náklady</v>
          </cell>
        </row>
        <row r="85">
          <cell r="A85" t="str">
            <v>568010</v>
          </cell>
          <cell r="B85" t="str">
            <v>Ostatní finanční náklady</v>
          </cell>
          <cell r="C85" t="str">
            <v>Ostatní náklady</v>
          </cell>
        </row>
        <row r="86">
          <cell r="A86" t="str">
            <v>591010</v>
          </cell>
          <cell r="B86" t="str">
            <v>Daň z příjmu z běžné činnosti - splatná</v>
          </cell>
          <cell r="C86" t="str">
            <v>Daně a poplatky</v>
          </cell>
        </row>
        <row r="87">
          <cell r="A87" t="str">
            <v>592010</v>
          </cell>
          <cell r="B87" t="str">
            <v>Daň z příj.z běž.činnosti odložená</v>
          </cell>
          <cell r="C87" t="str">
            <v>Daně a poplatky</v>
          </cell>
        </row>
        <row r="88">
          <cell r="A88" t="str">
            <v>602010</v>
          </cell>
          <cell r="B88" t="str">
            <v>Tržby za služby</v>
          </cell>
          <cell r="C88" t="str">
            <v>Tržby</v>
          </cell>
        </row>
        <row r="89">
          <cell r="A89" t="str">
            <v>602020</v>
          </cell>
          <cell r="B89">
            <v>0</v>
          </cell>
          <cell r="C89" t="str">
            <v>Tržby</v>
          </cell>
        </row>
        <row r="90">
          <cell r="A90" t="str">
            <v>602300</v>
          </cell>
          <cell r="B90" t="str">
            <v>Mezipodnikové zúčtování - čas</v>
          </cell>
          <cell r="C90" t="str">
            <v>Tržby</v>
          </cell>
        </row>
        <row r="91">
          <cell r="A91" t="str">
            <v>602400</v>
          </cell>
          <cell r="B91" t="str">
            <v>Mezipodnikové zúčt. - přefakturace nákladů</v>
          </cell>
          <cell r="C91" t="str">
            <v>Tržby</v>
          </cell>
        </row>
        <row r="92">
          <cell r="A92" t="str">
            <v>602900</v>
          </cell>
          <cell r="B92" t="str">
            <v>Dohadné výnosy</v>
          </cell>
          <cell r="C92" t="str">
            <v>Ostatní výnosy</v>
          </cell>
        </row>
        <row r="93">
          <cell r="A93" t="str">
            <v>611100</v>
          </cell>
          <cell r="B93" t="str">
            <v>Změna stavu nedokončené výroby</v>
          </cell>
          <cell r="C93" t="str">
            <v>Změna NV</v>
          </cell>
        </row>
        <row r="94">
          <cell r="A94" t="str">
            <v>641010</v>
          </cell>
          <cell r="B94" t="str">
            <v>Tržby z prodeje DHM</v>
          </cell>
          <cell r="C94" t="str">
            <v>Ostatní výnosy</v>
          </cell>
        </row>
        <row r="95">
          <cell r="A95" t="str">
            <v>644010</v>
          </cell>
          <cell r="B95" t="str">
            <v>Smluvní pokuty a úroky z prodlení</v>
          </cell>
          <cell r="C95" t="str">
            <v>Ostatní výnosy</v>
          </cell>
        </row>
        <row r="96">
          <cell r="A96" t="str">
            <v>646010</v>
          </cell>
          <cell r="B96" t="str">
            <v>Výnosy z odepsaných pohledávek</v>
          </cell>
          <cell r="C96" t="str">
            <v>Ostatní výnosy</v>
          </cell>
        </row>
        <row r="97">
          <cell r="A97" t="str">
            <v>646020</v>
          </cell>
          <cell r="B97" t="str">
            <v>Odpis závazku</v>
          </cell>
          <cell r="C97" t="str">
            <v>Ostatní výnosy</v>
          </cell>
        </row>
        <row r="98">
          <cell r="A98" t="str">
            <v>646030</v>
          </cell>
          <cell r="B98" t="str">
            <v>Postupení závazku</v>
          </cell>
          <cell r="C98" t="str">
            <v>Ostatní výnosy</v>
          </cell>
        </row>
        <row r="99">
          <cell r="A99" t="str">
            <v>648010</v>
          </cell>
          <cell r="B99" t="str">
            <v>Ostatní provozní výnosy</v>
          </cell>
          <cell r="C99" t="str">
            <v>Ostatní výnosy</v>
          </cell>
        </row>
        <row r="100">
          <cell r="A100" t="str">
            <v>648030</v>
          </cell>
          <cell r="B100">
            <v>0</v>
          </cell>
          <cell r="C100" t="str">
            <v>Ostatní výnosy</v>
          </cell>
        </row>
        <row r="101">
          <cell r="A101" t="str">
            <v>661010</v>
          </cell>
          <cell r="B101" t="str">
            <v>Tržby z prodeje cenných papírů a podílů</v>
          </cell>
          <cell r="C101" t="str">
            <v>Ostatní výnosy</v>
          </cell>
        </row>
        <row r="102">
          <cell r="A102" t="str">
            <v>662010</v>
          </cell>
          <cell r="B102" t="str">
            <v>Úroky</v>
          </cell>
          <cell r="C102" t="str">
            <v>Ostatní výnosy</v>
          </cell>
        </row>
        <row r="103">
          <cell r="A103" t="str">
            <v>663010</v>
          </cell>
          <cell r="B103" t="str">
            <v>Kurzové zisky</v>
          </cell>
          <cell r="C103" t="str">
            <v>Ostatní výnosy</v>
          </cell>
        </row>
        <row r="104">
          <cell r="A104" t="str">
            <v>668010</v>
          </cell>
          <cell r="B104" t="str">
            <v>Ostatní finanční výnosy</v>
          </cell>
          <cell r="C104" t="str">
            <v>Ostatní výnosy</v>
          </cell>
        </row>
        <row r="105">
          <cell r="A105" t="str">
            <v>688010</v>
          </cell>
          <cell r="B105">
            <v>0</v>
          </cell>
          <cell r="C105" t="str">
            <v>Ostatní výnosy</v>
          </cell>
        </row>
      </sheetData>
      <sheetData sheetId="5"/>
      <sheetData sheetId="6"/>
      <sheetData sheetId="7">
        <row r="1">
          <cell r="A1" t="str">
            <v>účet</v>
          </cell>
          <cell r="B1" t="str">
            <v>název účtu</v>
          </cell>
          <cell r="C1" t="str">
            <v>linka</v>
          </cell>
        </row>
        <row r="2">
          <cell r="A2" t="str">
            <v>501000</v>
          </cell>
          <cell r="B2" t="str">
            <v>Spotřeba materiálu</v>
          </cell>
          <cell r="C2" t="str">
            <v>Kancelářské potřeby</v>
          </cell>
        </row>
        <row r="3">
          <cell r="A3" t="str">
            <v>501010</v>
          </cell>
          <cell r="B3" t="str">
            <v>33 - Spotřeba materiálu</v>
          </cell>
          <cell r="C3" t="str">
            <v>Kancelářské potřeby</v>
          </cell>
        </row>
        <row r="4">
          <cell r="A4" t="str">
            <v>501020</v>
          </cell>
          <cell r="B4" t="str">
            <v>28 - Spotřeba kancelářských potřeb</v>
          </cell>
          <cell r="C4" t="str">
            <v>Kancelářské potřeby</v>
          </cell>
        </row>
        <row r="5">
          <cell r="A5" t="str">
            <v>501030</v>
          </cell>
          <cell r="B5" t="str">
            <v>Spotřeba PHM</v>
          </cell>
          <cell r="C5" t="str">
            <v>Cestovné + auta</v>
          </cell>
        </row>
        <row r="6">
          <cell r="A6" t="str">
            <v>501040</v>
          </cell>
          <cell r="B6" t="str">
            <v>Spotřeba mat. do os.automobilů</v>
          </cell>
          <cell r="C6" t="str">
            <v>Cestovné + auta</v>
          </cell>
        </row>
        <row r="7">
          <cell r="A7" t="str">
            <v>501050</v>
          </cell>
          <cell r="B7" t="str">
            <v>29 - Nákup DHM (nábytek)</v>
          </cell>
          <cell r="C7" t="str">
            <v>Ostatní náklady</v>
          </cell>
        </row>
        <row r="8">
          <cell r="A8" t="str">
            <v>501060</v>
          </cell>
          <cell r="B8" t="str">
            <v>Nákup PC</v>
          </cell>
          <cell r="C8" t="str">
            <v>IT</v>
          </cell>
        </row>
        <row r="9">
          <cell r="A9" t="str">
            <v>501070</v>
          </cell>
          <cell r="B9" t="str">
            <v>Předplatné</v>
          </cell>
          <cell r="C9" t="str">
            <v>Školení</v>
          </cell>
        </row>
        <row r="10">
          <cell r="A10" t="str">
            <v>502010</v>
          </cell>
          <cell r="B10" t="str">
            <v>Spotřeba energie</v>
          </cell>
          <cell r="C10" t="str">
            <v>Nájem</v>
          </cell>
        </row>
        <row r="11">
          <cell r="A11" t="str">
            <v>511010</v>
          </cell>
          <cell r="B11" t="str">
            <v>Opravy a servis os.automobilů</v>
          </cell>
          <cell r="C11" t="str">
            <v>Ostatní náklady</v>
          </cell>
        </row>
        <row r="12">
          <cell r="A12" t="str">
            <v>511020</v>
          </cell>
          <cell r="B12" t="str">
            <v>Ostatní opravy</v>
          </cell>
          <cell r="C12" t="str">
            <v>Ostatní náklady</v>
          </cell>
        </row>
        <row r="13">
          <cell r="A13" t="str">
            <v>512010</v>
          </cell>
          <cell r="B13" t="str">
            <v>Cestovné</v>
          </cell>
          <cell r="C13" t="str">
            <v>Cestovné + auta</v>
          </cell>
        </row>
        <row r="14">
          <cell r="A14" t="str">
            <v>513010</v>
          </cell>
          <cell r="B14" t="str">
            <v>Náklady na reprezentaci</v>
          </cell>
          <cell r="C14" t="str">
            <v>Reprezentace</v>
          </cell>
        </row>
        <row r="15">
          <cell r="A15" t="str">
            <v>518002</v>
          </cell>
          <cell r="B15" t="str">
            <v>20 - Zahraniční společnosti - založení RM na sklad</v>
          </cell>
          <cell r="C15" t="str">
            <v>Subdodávky</v>
          </cell>
        </row>
        <row r="16">
          <cell r="A16" t="str">
            <v>518003</v>
          </cell>
          <cell r="B16" t="str">
            <v>21 - Zahraniční společnosti - založení na míru/prodej</v>
          </cell>
          <cell r="C16" t="str">
            <v>Subdodávky</v>
          </cell>
        </row>
        <row r="17">
          <cell r="A17" t="str">
            <v>518004</v>
          </cell>
          <cell r="B17" t="str">
            <v>22 - Zahraniční společnosti - správa</v>
          </cell>
          <cell r="C17" t="str">
            <v>Subdodávky</v>
          </cell>
        </row>
        <row r="18">
          <cell r="A18" t="str">
            <v>518010</v>
          </cell>
          <cell r="B18" t="str">
            <v>Nájemné + služby spojené s nájmem</v>
          </cell>
          <cell r="C18" t="str">
            <v>Nájem</v>
          </cell>
        </row>
        <row r="19">
          <cell r="A19" t="str">
            <v>518011</v>
          </cell>
          <cell r="B19" t="str">
            <v>Reklama,inzerce,marketing</v>
          </cell>
          <cell r="C19" t="str">
            <v>Marketing</v>
          </cell>
        </row>
        <row r="20">
          <cell r="A20" t="str">
            <v>518012</v>
          </cell>
          <cell r="B20" t="str">
            <v>Doměny,webové stránky</v>
          </cell>
          <cell r="C20" t="str">
            <v>IT</v>
          </cell>
        </row>
        <row r="21">
          <cell r="A21" t="str">
            <v>518013</v>
          </cell>
          <cell r="B21" t="str">
            <v>34 - IT služby</v>
          </cell>
          <cell r="C21" t="str">
            <v>IT</v>
          </cell>
        </row>
        <row r="22">
          <cell r="A22" t="str">
            <v>518014</v>
          </cell>
          <cell r="B22" t="str">
            <v>Software</v>
          </cell>
          <cell r="C22" t="str">
            <v>IT</v>
          </cell>
        </row>
        <row r="23">
          <cell r="A23" t="str">
            <v>518015</v>
          </cell>
          <cell r="B23" t="str">
            <v>24 - Poštovné</v>
          </cell>
          <cell r="C23" t="str">
            <v>Poštovné + telefony + Internet</v>
          </cell>
        </row>
        <row r="24">
          <cell r="A24" t="str">
            <v>518016</v>
          </cell>
          <cell r="B24" t="str">
            <v>26 - Telefony-pevné linky</v>
          </cell>
          <cell r="C24" t="str">
            <v>Subdodávky</v>
          </cell>
        </row>
        <row r="25">
          <cell r="A25" t="str">
            <v>518017</v>
          </cell>
          <cell r="B25" t="str">
            <v>27 - Mobilní telefony</v>
          </cell>
          <cell r="C25" t="str">
            <v>Poštovné + telefony + Internet</v>
          </cell>
        </row>
        <row r="26">
          <cell r="A26" t="str">
            <v>518019</v>
          </cell>
          <cell r="B26" t="str">
            <v>25 - Kurýrní služby</v>
          </cell>
          <cell r="C26" t="str">
            <v>Poštovné + telefony + Internet</v>
          </cell>
        </row>
        <row r="27">
          <cell r="A27" t="str">
            <v>518020</v>
          </cell>
          <cell r="B27" t="str">
            <v>23 - Překladatelské služby</v>
          </cell>
          <cell r="C27" t="str">
            <v>Ostatní náklady</v>
          </cell>
        </row>
        <row r="28">
          <cell r="A28" t="str">
            <v>518021</v>
          </cell>
          <cell r="B28" t="str">
            <v>Školení , kursy</v>
          </cell>
          <cell r="C28" t="str">
            <v>Školení</v>
          </cell>
        </row>
        <row r="29">
          <cell r="A29" t="str">
            <v>518022</v>
          </cell>
          <cell r="B29" t="str">
            <v>Pronájem movitých věcí</v>
          </cell>
          <cell r="C29" t="str">
            <v>Nájem</v>
          </cell>
        </row>
        <row r="30">
          <cell r="A30" t="str">
            <v>518023</v>
          </cell>
          <cell r="B30" t="str">
            <v>30 - Právní poradenství</v>
          </cell>
          <cell r="C30" t="str">
            <v>Právní poradenství</v>
          </cell>
        </row>
        <row r="31">
          <cell r="A31" t="str">
            <v>518024</v>
          </cell>
          <cell r="B31" t="str">
            <v>Ekonomické poradenství - nepoužívat</v>
          </cell>
          <cell r="C31" t="str">
            <v>Ostatní náklady</v>
          </cell>
        </row>
        <row r="32">
          <cell r="A32" t="str">
            <v>518025</v>
          </cell>
          <cell r="B32" t="str">
            <v>32 - Účetnictví a daňové poradenství</v>
          </cell>
          <cell r="C32" t="str">
            <v>Ostatní náklady</v>
          </cell>
        </row>
        <row r="33">
          <cell r="A33" t="str">
            <v>518027</v>
          </cell>
          <cell r="B33" t="str">
            <v>Finační leasing</v>
          </cell>
          <cell r="C33" t="str">
            <v>Cestovné + auta</v>
          </cell>
        </row>
        <row r="34">
          <cell r="A34" t="str">
            <v>518029</v>
          </cell>
          <cell r="B34" t="str">
            <v>Ostatní služby</v>
          </cell>
          <cell r="C34" t="str">
            <v>Ostatní náklady</v>
          </cell>
        </row>
        <row r="35">
          <cell r="A35" t="str">
            <v>518039</v>
          </cell>
          <cell r="B35" t="str">
            <v>50 - Zákaznické poštovné SO</v>
          </cell>
          <cell r="C35" t="str">
            <v>Subdodávky</v>
          </cell>
        </row>
        <row r="36">
          <cell r="A36" t="str">
            <v>518031</v>
          </cell>
          <cell r="B36" t="str">
            <v>Služby daňově neúčinné</v>
          </cell>
          <cell r="C36" t="str">
            <v>Ostatní náklady</v>
          </cell>
        </row>
        <row r="37">
          <cell r="A37" t="str">
            <v>518032</v>
          </cell>
          <cell r="B37" t="str">
            <v>35 - Správa webu</v>
          </cell>
          <cell r="C37" t="str">
            <v>IT</v>
          </cell>
        </row>
        <row r="38">
          <cell r="A38" t="str">
            <v>518033</v>
          </cell>
          <cell r="B38" t="str">
            <v>31 - Personální poradenství</v>
          </cell>
          <cell r="C38" t="str">
            <v>Ostatní náklady</v>
          </cell>
        </row>
        <row r="39">
          <cell r="A39" t="str">
            <v>518034</v>
          </cell>
          <cell r="B39" t="str">
            <v>33 - Ostatní provozní náklady</v>
          </cell>
          <cell r="C39" t="str">
            <v>Ostatní náklady</v>
          </cell>
        </row>
        <row r="40">
          <cell r="A40" t="str">
            <v>518035</v>
          </cell>
          <cell r="B40" t="str">
            <v>46 - Telefony</v>
          </cell>
          <cell r="C40" t="str">
            <v>Poštovné + telefony + Internet</v>
          </cell>
        </row>
        <row r="41">
          <cell r="A41" t="str">
            <v>518036</v>
          </cell>
          <cell r="B41" t="str">
            <v>47 - Odměny externistům</v>
          </cell>
          <cell r="C41" t="str">
            <v>Osobní náklady</v>
          </cell>
        </row>
        <row r="42">
          <cell r="A42" t="str">
            <v>518037</v>
          </cell>
          <cell r="B42" t="str">
            <v>48 - Zahraniční společnosti - Účetnictví a daně</v>
          </cell>
          <cell r="C42" t="str">
            <v>Subdodávky</v>
          </cell>
        </row>
        <row r="43">
          <cell r="A43" t="str">
            <v>518038</v>
          </cell>
          <cell r="B43" t="str">
            <v>49 - Dosílka klientů</v>
          </cell>
          <cell r="C43" t="str">
            <v>Subdodávky</v>
          </cell>
        </row>
        <row r="44">
          <cell r="A44" t="str">
            <v>518030</v>
          </cell>
          <cell r="B44" t="str">
            <v>Ekonomické zpavodajství</v>
          </cell>
          <cell r="C44" t="str">
            <v>Ostatní náklady</v>
          </cell>
        </row>
        <row r="45">
          <cell r="A45" t="str">
            <v>518040</v>
          </cell>
          <cell r="B45" t="str">
            <v>53 - Režije AG</v>
          </cell>
          <cell r="C45" t="str">
            <v>Přefakturace režijních nákladů</v>
          </cell>
        </row>
        <row r="46">
          <cell r="A46" t="str">
            <v>518110</v>
          </cell>
          <cell r="B46" t="str">
            <v>14 - Nájemné a služby Praha 3</v>
          </cell>
          <cell r="C46" t="str">
            <v>Nájem</v>
          </cell>
        </row>
        <row r="47">
          <cell r="A47" t="str">
            <v>518120</v>
          </cell>
          <cell r="B47" t="str">
            <v>15 - Nájemné a služby SO Centers</v>
          </cell>
          <cell r="C47" t="str">
            <v>Subdodávky</v>
          </cell>
        </row>
        <row r="48">
          <cell r="A48" t="str">
            <v>518210</v>
          </cell>
          <cell r="B48" t="str">
            <v>36 - Marketing - www kampaně</v>
          </cell>
          <cell r="C48" t="str">
            <v>Marketing</v>
          </cell>
        </row>
        <row r="49">
          <cell r="A49" t="str">
            <v>518220</v>
          </cell>
          <cell r="B49" t="str">
            <v>41 - Marketing - ostatní</v>
          </cell>
          <cell r="C49" t="str">
            <v>Marketing</v>
          </cell>
        </row>
        <row r="50">
          <cell r="A50" t="str">
            <v>518230</v>
          </cell>
          <cell r="B50" t="str">
            <v>37 - Marketing - tisk, produkce</v>
          </cell>
          <cell r="C50" t="str">
            <v>Marketing</v>
          </cell>
        </row>
        <row r="51">
          <cell r="A51" t="str">
            <v>518240</v>
          </cell>
          <cell r="B51" t="str">
            <v>38 - Marketing - PR</v>
          </cell>
          <cell r="C51" t="str">
            <v>Marketing</v>
          </cell>
        </row>
        <row r="52">
          <cell r="A52" t="str">
            <v>518250</v>
          </cell>
          <cell r="B52" t="str">
            <v>39 - Marketing - kreativa</v>
          </cell>
          <cell r="C52" t="str">
            <v>Marketing</v>
          </cell>
        </row>
        <row r="53">
          <cell r="A53" t="str">
            <v>518270</v>
          </cell>
          <cell r="B53" t="str">
            <v>42 - Marketing - direct mail</v>
          </cell>
          <cell r="C53" t="str">
            <v>Marketing</v>
          </cell>
        </row>
        <row r="54">
          <cell r="A54" t="str">
            <v>518280</v>
          </cell>
          <cell r="B54" t="str">
            <v>43 - Marketing - newsletter</v>
          </cell>
          <cell r="C54" t="str">
            <v>Marketing</v>
          </cell>
        </row>
        <row r="55">
          <cell r="A55" t="str">
            <v>518290</v>
          </cell>
          <cell r="B55" t="str">
            <v>44 - Marketing - tisková kampaň</v>
          </cell>
          <cell r="C55" t="str">
            <v>Marketing</v>
          </cell>
        </row>
        <row r="56">
          <cell r="A56" t="str">
            <v>521010</v>
          </cell>
          <cell r="B56" t="str">
            <v>10 - Mzdové náklady</v>
          </cell>
          <cell r="C56" t="str">
            <v>Osobní náklady</v>
          </cell>
        </row>
        <row r="57">
          <cell r="A57" t="str">
            <v>521020</v>
          </cell>
          <cell r="B57" t="str">
            <v>10 - Mzdové náklady - DPN</v>
          </cell>
          <cell r="C57" t="str">
            <v>Osobní náklady</v>
          </cell>
        </row>
        <row r="58">
          <cell r="A58" t="str">
            <v>524010</v>
          </cell>
          <cell r="B58" t="str">
            <v>12 - Zdravotní pojištění</v>
          </cell>
          <cell r="C58" t="str">
            <v>Osobní náklady</v>
          </cell>
        </row>
        <row r="59">
          <cell r="A59" t="str">
            <v>524020</v>
          </cell>
          <cell r="B59" t="str">
            <v>11 - Zákonné sociální pojištění</v>
          </cell>
          <cell r="C59" t="str">
            <v>Osobní náklady</v>
          </cell>
        </row>
        <row r="60">
          <cell r="A60" t="str">
            <v>527010</v>
          </cell>
          <cell r="B60" t="str">
            <v>13 - Zákonné sociální náklady</v>
          </cell>
          <cell r="C60" t="str">
            <v>Osobní náklady</v>
          </cell>
        </row>
        <row r="61">
          <cell r="A61" t="str">
            <v>538010</v>
          </cell>
          <cell r="B61" t="str">
            <v>Ostatní daně</v>
          </cell>
          <cell r="C61" t="str">
            <v>Osobní náklady</v>
          </cell>
        </row>
        <row r="62">
          <cell r="A62" t="str">
            <v>538020</v>
          </cell>
          <cell r="B62" t="str">
            <v>16 - Notářské poplatky</v>
          </cell>
          <cell r="C62" t="str">
            <v>Subdodávky</v>
          </cell>
        </row>
        <row r="63">
          <cell r="A63" t="str">
            <v>538021</v>
          </cell>
          <cell r="B63" t="str">
            <v>Notář - notářský zápis</v>
          </cell>
          <cell r="C63" t="str">
            <v>Daně a poplatky</v>
          </cell>
        </row>
        <row r="64">
          <cell r="A64" t="str">
            <v>538022</v>
          </cell>
          <cell r="B64" t="str">
            <v>Notář - legalizace, vidimace</v>
          </cell>
          <cell r="C64" t="str">
            <v>Daně a poplatky</v>
          </cell>
        </row>
        <row r="65">
          <cell r="A65" t="str">
            <v>538023</v>
          </cell>
          <cell r="B65" t="str">
            <v>51 - Soudní poplatky</v>
          </cell>
          <cell r="C65" t="str">
            <v>Daně a poplatky</v>
          </cell>
        </row>
        <row r="66">
          <cell r="A66" t="str">
            <v>538024</v>
          </cell>
          <cell r="B66" t="str">
            <v>18 - Městská část (živnostenský odbor) - poplatky</v>
          </cell>
          <cell r="C66" t="str">
            <v>Daně a poplatky</v>
          </cell>
        </row>
        <row r="67">
          <cell r="A67" t="str">
            <v>538025</v>
          </cell>
          <cell r="B67" t="str">
            <v>19 - Zřízení sídla - poplatky</v>
          </cell>
          <cell r="C67" t="str">
            <v>Subdodávky</v>
          </cell>
        </row>
        <row r="68">
          <cell r="A68" t="str">
            <v>538030</v>
          </cell>
          <cell r="B68" t="str">
            <v>17 - Ostatní poplatky-kolky</v>
          </cell>
          <cell r="C68" t="str">
            <v>Daně a poplatky</v>
          </cell>
        </row>
        <row r="69">
          <cell r="A69" t="str">
            <v>544010</v>
          </cell>
          <cell r="B69" t="str">
            <v>Smluvní pokuty a úroky z prodlení</v>
          </cell>
          <cell r="C69" t="str">
            <v>Ostatní náklady</v>
          </cell>
        </row>
        <row r="70">
          <cell r="A70" t="str">
            <v>545010</v>
          </cell>
          <cell r="B70" t="str">
            <v>Ostatní pokuty a penále-daňově neúčinné</v>
          </cell>
          <cell r="C70" t="str">
            <v>Ostatní náklady</v>
          </cell>
        </row>
        <row r="71">
          <cell r="A71" t="str">
            <v>546010</v>
          </cell>
          <cell r="B71" t="str">
            <v>Odpis pohledávky daňově účinný</v>
          </cell>
          <cell r="C71" t="str">
            <v>Ostatní náklady</v>
          </cell>
        </row>
        <row r="72">
          <cell r="A72" t="str">
            <v>546020</v>
          </cell>
          <cell r="B72" t="str">
            <v>Odpis pohledávky daňově neúčinný</v>
          </cell>
          <cell r="C72" t="str">
            <v>Ostatní náklady</v>
          </cell>
        </row>
        <row r="73">
          <cell r="A73" t="str">
            <v>548010</v>
          </cell>
          <cell r="B73" t="str">
            <v>Zákonné pojistné-Kooperativa</v>
          </cell>
          <cell r="C73" t="str">
            <v>Pojištění</v>
          </cell>
        </row>
        <row r="74">
          <cell r="A74" t="str">
            <v>548020</v>
          </cell>
          <cell r="B74" t="str">
            <v>Ostatní pojistné</v>
          </cell>
          <cell r="C74" t="str">
            <v>Pojištění</v>
          </cell>
        </row>
        <row r="75">
          <cell r="A75" t="str">
            <v>548030</v>
          </cell>
          <cell r="B75" t="str">
            <v>33 - Ostatní provozní náklady</v>
          </cell>
          <cell r="C75" t="str">
            <v>Ostatní náklady</v>
          </cell>
        </row>
        <row r="76">
          <cell r="A76" t="str">
            <v>548040</v>
          </cell>
          <cell r="B76" t="str">
            <v>Ostatní provozní náklady</v>
          </cell>
          <cell r="C76" t="str">
            <v>Ostatní náklady</v>
          </cell>
        </row>
        <row r="77">
          <cell r="A77" t="str">
            <v>551010</v>
          </cell>
          <cell r="B77" t="str">
            <v>Odpisy nehmot. a hmot. dlouhodobého majetku</v>
          </cell>
          <cell r="C77" t="str">
            <v>Odpisy</v>
          </cell>
        </row>
        <row r="78">
          <cell r="A78" t="str">
            <v>558010</v>
          </cell>
          <cell r="B78" t="str">
            <v>Zákonné opravné položky</v>
          </cell>
          <cell r="C78" t="str">
            <v>Ostatní náklady</v>
          </cell>
        </row>
        <row r="79">
          <cell r="A79" t="str">
            <v>558020</v>
          </cell>
          <cell r="B79" t="str">
            <v>Zákonné opravné položky - OP k vyloučeným 2008 skupina</v>
          </cell>
          <cell r="C79" t="str">
            <v>Ostatní náklady</v>
          </cell>
        </row>
        <row r="80">
          <cell r="A80" t="str">
            <v>559010</v>
          </cell>
          <cell r="B80" t="str">
            <v>Opravné položky daňově neúčinné</v>
          </cell>
          <cell r="C80" t="str">
            <v>Ostatní náklady</v>
          </cell>
        </row>
        <row r="81">
          <cell r="A81" t="str">
            <v>562010</v>
          </cell>
          <cell r="B81" t="str">
            <v>45 - Úroky</v>
          </cell>
          <cell r="C81" t="str">
            <v>Ostatní náklady</v>
          </cell>
        </row>
        <row r="82">
          <cell r="A82" t="str">
            <v>562020</v>
          </cell>
          <cell r="B82" t="str">
            <v>45 - Úroky z půjček</v>
          </cell>
          <cell r="C82" t="str">
            <v>Ostatní náklady</v>
          </cell>
        </row>
        <row r="83">
          <cell r="A83" t="str">
            <v>563010</v>
          </cell>
          <cell r="B83" t="str">
            <v>Kurzové ztráty</v>
          </cell>
          <cell r="C83" t="str">
            <v>Ostatní náklady</v>
          </cell>
        </row>
        <row r="84">
          <cell r="A84" t="str">
            <v>568100</v>
          </cell>
          <cell r="B84" t="str">
            <v>účet zrušen</v>
          </cell>
          <cell r="C84" t="str">
            <v>Ostatní náklady</v>
          </cell>
        </row>
        <row r="85">
          <cell r="A85" t="str">
            <v>568010</v>
          </cell>
          <cell r="B85" t="str">
            <v>Ostatní finanční náklady</v>
          </cell>
          <cell r="C85" t="str">
            <v>Ostatní náklady</v>
          </cell>
        </row>
        <row r="86">
          <cell r="A86" t="str">
            <v>568899</v>
          </cell>
          <cell r="B86" t="str">
            <v>haléř.vyrovnání</v>
          </cell>
          <cell r="C86" t="str">
            <v>Ostatní náklady</v>
          </cell>
        </row>
        <row r="87">
          <cell r="A87" t="str">
            <v>588000</v>
          </cell>
          <cell r="B87" t="str">
            <v>účet zrušen</v>
          </cell>
          <cell r="C87" t="str">
            <v>Ostatní náklady</v>
          </cell>
        </row>
        <row r="88">
          <cell r="A88" t="str">
            <v>588010</v>
          </cell>
          <cell r="B88" t="str">
            <v>Mimořádné náklady</v>
          </cell>
          <cell r="C88" t="str">
            <v>Ostatní náklady</v>
          </cell>
        </row>
        <row r="89">
          <cell r="A89" t="str">
            <v>588020</v>
          </cell>
          <cell r="B89" t="str">
            <v>Mimořádné náklady - min. let</v>
          </cell>
          <cell r="C89" t="str">
            <v>Ostatní náklady</v>
          </cell>
        </row>
        <row r="90">
          <cell r="A90" t="str">
            <v>591010</v>
          </cell>
          <cell r="B90" t="str">
            <v>Daň z příjmů z běžné činnosti – splatná</v>
          </cell>
          <cell r="C90" t="str">
            <v>Daně a poplatky</v>
          </cell>
        </row>
        <row r="91">
          <cell r="A91" t="str">
            <v>602000</v>
          </cell>
          <cell r="B91" t="str">
            <v>Tržby z prodeje služeb</v>
          </cell>
          <cell r="C91" t="str">
            <v>Tržby</v>
          </cell>
        </row>
        <row r="92">
          <cell r="A92" t="str">
            <v>602001</v>
          </cell>
          <cell r="B92" t="str">
            <v>1 - prodej ČR/SK společností</v>
          </cell>
          <cell r="C92" t="str">
            <v>Tržby</v>
          </cell>
        </row>
        <row r="93">
          <cell r="A93" t="str">
            <v>602002</v>
          </cell>
          <cell r="B93" t="str">
            <v>2 - nominální servis</v>
          </cell>
          <cell r="C93" t="str">
            <v>Tržby</v>
          </cell>
        </row>
        <row r="94">
          <cell r="A94" t="str">
            <v>602003</v>
          </cell>
          <cell r="B94" t="str">
            <v>3 - statusový servis</v>
          </cell>
          <cell r="C94" t="str">
            <v>Tržby</v>
          </cell>
        </row>
        <row r="95">
          <cell r="A95" t="str">
            <v>602004</v>
          </cell>
          <cell r="B95" t="str">
            <v>4 - Poskytnutí sídla - první fakturace</v>
          </cell>
          <cell r="C95" t="str">
            <v>Tržby</v>
          </cell>
        </row>
        <row r="96">
          <cell r="A96" t="str">
            <v>602005</v>
          </cell>
          <cell r="B96" t="str">
            <v>5 - Poskytnutí sídla - opakovaná fakturace</v>
          </cell>
          <cell r="C96" t="str">
            <v>Tržby</v>
          </cell>
        </row>
        <row r="97">
          <cell r="A97" t="str">
            <v>602006</v>
          </cell>
          <cell r="B97" t="str">
            <v>6 - Služby související s poskytnutím sídla</v>
          </cell>
          <cell r="C97" t="str">
            <v>Tržby</v>
          </cell>
        </row>
        <row r="98">
          <cell r="A98" t="str">
            <v>602007</v>
          </cell>
          <cell r="B98" t="str">
            <v>7 - prodej/založení zahraniční společnosti</v>
          </cell>
          <cell r="C98" t="str">
            <v>Tržby</v>
          </cell>
        </row>
        <row r="99">
          <cell r="A99" t="str">
            <v>602008</v>
          </cell>
          <cell r="B99" t="str">
            <v>8 - správa zahraničních společností</v>
          </cell>
          <cell r="C99" t="str">
            <v>Tržby</v>
          </cell>
        </row>
        <row r="100">
          <cell r="A100" t="str">
            <v>602009</v>
          </cell>
          <cell r="B100" t="str">
            <v>9 - statusový servis - zahraničí</v>
          </cell>
          <cell r="C100" t="str">
            <v>Tržby</v>
          </cell>
        </row>
        <row r="101">
          <cell r="A101" t="str">
            <v>602010</v>
          </cell>
          <cell r="B101" t="str">
            <v>Ekonomické a daňové poradenství - nepoužívat</v>
          </cell>
          <cell r="C101" t="str">
            <v>Tržby</v>
          </cell>
        </row>
        <row r="102">
          <cell r="A102" t="str">
            <v>602011</v>
          </cell>
          <cell r="B102" t="str">
            <v>Prodej s.r.o. (ekonomické a podnikové poradenství)</v>
          </cell>
          <cell r="C102" t="str">
            <v>Tržby</v>
          </cell>
        </row>
        <row r="103">
          <cell r="A103" t="str">
            <v>602012</v>
          </cell>
          <cell r="B103" t="str">
            <v>Prodej a.s. (ekonomické a podnikové poradenství)</v>
          </cell>
          <cell r="C103" t="str">
            <v>Tržby</v>
          </cell>
        </row>
        <row r="104">
          <cell r="A104" t="str">
            <v>602013</v>
          </cell>
          <cell r="B104" t="str">
            <v>Prodej SE (ekonomické a podnikové poradenství)</v>
          </cell>
          <cell r="C104" t="str">
            <v>Tržby</v>
          </cell>
        </row>
        <row r="105">
          <cell r="A105" t="str">
            <v>602014</v>
          </cell>
          <cell r="B105" t="str">
            <v>TSS ekonomické a podnikové poradenství</v>
          </cell>
          <cell r="C105" t="str">
            <v>Tržby</v>
          </cell>
        </row>
        <row r="106">
          <cell r="A106" t="str">
            <v>602015</v>
          </cell>
          <cell r="B106" t="str">
            <v>PAS - Ekonomické a podnikové poradenství</v>
          </cell>
          <cell r="C106" t="str">
            <v>Tržby</v>
          </cell>
        </row>
        <row r="107">
          <cell r="A107" t="str">
            <v>602016</v>
          </cell>
          <cell r="B107" t="str">
            <v>STS - Konzultace</v>
          </cell>
          <cell r="C107" t="str">
            <v>Tržby</v>
          </cell>
        </row>
        <row r="108">
          <cell r="A108" t="str">
            <v>602040</v>
          </cell>
          <cell r="B108" t="str">
            <v>Audit - nepoužívat</v>
          </cell>
          <cell r="C108" t="str">
            <v>Tržby</v>
          </cell>
        </row>
        <row r="109">
          <cell r="A109" t="str">
            <v>602060</v>
          </cell>
          <cell r="B109" t="str">
            <v>Výnosy z nájmu a služeb</v>
          </cell>
          <cell r="C109" t="str">
            <v>Tržby</v>
          </cell>
        </row>
        <row r="110">
          <cell r="A110" t="str">
            <v>602070</v>
          </cell>
          <cell r="B110" t="str">
            <v>Výnosy z přefakturace ostatních nákladů</v>
          </cell>
          <cell r="C110" t="str">
            <v>Tržby</v>
          </cell>
        </row>
        <row r="111">
          <cell r="A111" t="str">
            <v>602080</v>
          </cell>
          <cell r="B111" t="str">
            <v>Ostatní výnosy ze služeb</v>
          </cell>
          <cell r="C111" t="str">
            <v>Tržby</v>
          </cell>
        </row>
        <row r="112">
          <cell r="A112" t="str">
            <v>613001</v>
          </cell>
          <cell r="B112" t="str">
            <v>Změna stavu skladu RM</v>
          </cell>
          <cell r="C112" t="str">
            <v>Změna NV</v>
          </cell>
        </row>
        <row r="113">
          <cell r="A113" t="str">
            <v>644010</v>
          </cell>
          <cell r="B113" t="str">
            <v>Smluvní pokuty a úroky z prodlení</v>
          </cell>
          <cell r="C113" t="str">
            <v>Ostatní výnosy</v>
          </cell>
        </row>
        <row r="114">
          <cell r="A114" t="str">
            <v>648010</v>
          </cell>
          <cell r="B114" t="str">
            <v>Ostatní provozní výnosy</v>
          </cell>
          <cell r="C114" t="str">
            <v>Ostatní výnosy</v>
          </cell>
        </row>
        <row r="115">
          <cell r="A115" t="str">
            <v>662010</v>
          </cell>
          <cell r="B115" t="str">
            <v>Úroky</v>
          </cell>
          <cell r="C115" t="str">
            <v>Ostatní výnosy</v>
          </cell>
        </row>
        <row r="116">
          <cell r="A116" t="str">
            <v>662020</v>
          </cell>
          <cell r="B116" t="str">
            <v>Úroky půjčka</v>
          </cell>
          <cell r="C116" t="str">
            <v>Ostatní výnosy</v>
          </cell>
        </row>
        <row r="117">
          <cell r="A117" t="str">
            <v>663010</v>
          </cell>
          <cell r="B117" t="str">
            <v>Kurzové zisky</v>
          </cell>
          <cell r="C117" t="str">
            <v>Ostatní výnosy</v>
          </cell>
        </row>
        <row r="118">
          <cell r="A118" t="str">
            <v>668010</v>
          </cell>
          <cell r="B118" t="str">
            <v>Ostatní finanční výnosy</v>
          </cell>
          <cell r="C118" t="str">
            <v>Ostatní výnosy</v>
          </cell>
        </row>
        <row r="119">
          <cell r="A119" t="str">
            <v>688010</v>
          </cell>
          <cell r="B119" t="str">
            <v>Ostatní mimořádné výnosy</v>
          </cell>
          <cell r="C119" t="str">
            <v>Ostatní výnosy</v>
          </cell>
        </row>
        <row r="120">
          <cell r="A120" t="str">
            <v>688020</v>
          </cell>
          <cell r="B120" t="str">
            <v>Ostatní mimořádné výnosy - chyby roku 2007</v>
          </cell>
          <cell r="C120" t="str">
            <v>Ostatní výnosy</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OL"/>
      <sheetName val="ROZ"/>
      <sheetName val="VZZ_měs"/>
      <sheetName val="VZZ_kum"/>
      <sheetName val="CF "/>
      <sheetName val="POHL+ZÁV"/>
      <sheetName val="Přímé CF"/>
      <sheetName val="PAM"/>
      <sheetName val="INV_měs"/>
      <sheetName val="INV_kum"/>
      <sheetName val="ÚVĚRY A PŮJČKY měs"/>
      <sheetName val="N+V_měs"/>
    </sheetNames>
    <sheetDataSet>
      <sheetData sheetId="0">
        <row r="3">
          <cell r="B3" t="str">
            <v>Veronex a.s.</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ú"/>
      <sheetName val="pozemky"/>
      <sheetName val="zadání"/>
      <sheetName val="dům"/>
      <sheetName val="studna"/>
    </sheetNames>
    <sheetDataSet>
      <sheetData sheetId="0">
        <row r="13">
          <cell r="R13">
            <v>88444.799999999988</v>
          </cell>
        </row>
      </sheetData>
      <sheetData sheetId="1">
        <row r="11">
          <cell r="E11">
            <v>175980</v>
          </cell>
        </row>
      </sheetData>
      <sheetData sheetId="2"/>
      <sheetData sheetId="3"/>
      <sheetData sheetId="4"/>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Table of contents"/>
      <sheetName val="Summary"/>
      <sheetName val="1"/>
      <sheetName val="RI Overview"/>
      <sheetName val="Basic 07"/>
      <sheetName val="UnManaged 07"/>
      <sheetName val="Managed 07"/>
      <sheetName val="Total 07"/>
      <sheetName val="Basic 08"/>
      <sheetName val="UnManaged 08"/>
      <sheetName val="Managed 08"/>
      <sheetName val="Total 08"/>
      <sheetName val="Basic 09"/>
      <sheetName val="UnManaged 09"/>
      <sheetName val="Managed 09"/>
      <sheetName val="Total 09"/>
      <sheetName val="Basic 10"/>
      <sheetName val="UnManaged 10"/>
      <sheetName val="Managed 10"/>
      <sheetName val="Total 10"/>
      <sheetName val="2"/>
      <sheetName val="Nonrecoverable-ING's details"/>
      <sheetName val="3"/>
      <sheetName val="OPEX"/>
      <sheetName val="4"/>
      <sheetName val="RECHARGES"/>
      <sheetName val="5"/>
      <sheetName val="DevelopmentWorks-DTC"/>
      <sheetName val="Assumptions"/>
      <sheetName val="MAREX"/>
      <sheetName val="Table_of_contents"/>
      <sheetName val="RI_Overview"/>
      <sheetName val="Basic_07"/>
      <sheetName val="UnManaged_07"/>
      <sheetName val="Managed_07"/>
      <sheetName val="Total_07"/>
      <sheetName val="Basic_08"/>
      <sheetName val="UnManaged_08"/>
      <sheetName val="Managed_08"/>
      <sheetName val="Total_08"/>
      <sheetName val="Basic_09"/>
      <sheetName val="UnManaged_09"/>
      <sheetName val="Managed_09"/>
      <sheetName val="Total_09"/>
      <sheetName val="Basic_10"/>
      <sheetName val="UnManaged_10"/>
      <sheetName val="Managed_10"/>
      <sheetName val="Total_10"/>
      <sheetName val="Nonrecoverable-ING's_details"/>
      <sheetName val="PCC - Budget vs Actual"/>
    </sheetNames>
    <sheetDataSet>
      <sheetData sheetId="0" refreshError="1">
        <row r="21">
          <cell r="J21" t="str">
            <v>Wars&amp;Sawa, Junior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Úvod"/>
      <sheetName val="Aktiva"/>
      <sheetName val="Pasiva"/>
      <sheetName val="Výsledovka"/>
      <sheetName val="Investovaný kapitál"/>
      <sheetName val="G1 - Tržby"/>
      <sheetName val="G2 - PK"/>
      <sheetName val="G3 - Zisková marže"/>
      <sheetName val="G4 - DM"/>
      <sheetName val="Financování"/>
      <sheetName val="Plán-výsledovka"/>
      <sheetName val="Plán-CF"/>
      <sheetName val="Plán-Aktiva"/>
      <sheetName val="Plán-Pasiva"/>
      <sheetName val="Graf"/>
    </sheetNames>
    <sheetDataSet>
      <sheetData sheetId="0" refreshError="1">
        <row r="38">
          <cell r="D38">
            <v>38353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z_očist"/>
    </sheetNames>
    <sheetDataSet>
      <sheetData sheetId="0"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z_očist"/>
    </sheetNames>
    <sheetDataSet>
      <sheetData sheetId="0"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stupy"/>
      <sheetName val="Obratová předvaha"/>
      <sheetName val="BS"/>
      <sheetName val="P&amp;L"/>
      <sheetName val="CF"/>
      <sheetName val="FA "/>
      <sheetName val="FA_ukazatele"/>
      <sheetName val="SH"/>
      <sheetName val="Majetek"/>
      <sheetName val="Závazky"/>
      <sheetName val="Výpočet Smlouvy s Amper Market"/>
      <sheetName val="DHM"/>
      <sheetName val="Nedokon. DHM"/>
      <sheetName val="DNM"/>
      <sheetName val="Nedokon. DNM"/>
      <sheetName val="DFM"/>
      <sheetName val="SMV a drob. maj expo"/>
      <sheetName val="Auta"/>
      <sheetName val="Zásoby"/>
      <sheetName val="Seznam pohledávek"/>
      <sheetName val="Seznam závazků"/>
      <sheetName val="Pohledávky"/>
      <sheetName val="Drobný majetek"/>
      <sheetName val="SMV linearni (not used)"/>
      <sheetName val="Inflace ČR"/>
      <sheetName val="OZ"/>
      <sheetName val="Index růstu cen"/>
      <sheetName val="DS"/>
      <sheetName val="Vstupy DS"/>
      <sheetName val="Rf"/>
      <sheetName val="Returns by year"/>
      <sheetName val="ERPs by country"/>
      <sheetName val="betaEurope"/>
      <sheetName val="totalBetaEurope"/>
      <sheetName val="Amortizační stupnice-mov.věci"/>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2">
          <cell r="I2">
            <v>0.19</v>
          </cell>
        </row>
        <row r="3">
          <cell r="I3">
            <v>0.21</v>
          </cell>
        </row>
        <row r="4">
          <cell r="I4">
            <v>0.21</v>
          </cell>
        </row>
        <row r="5">
          <cell r="I5">
            <v>0.22</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data"/>
      <sheetName val="grafy"/>
    </sheetNames>
    <sheetDataSet>
      <sheetData sheetId="0" refreshError="1"/>
      <sheetData sheetId="1"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ul"/>
      <sheetName val="Obsah"/>
      <sheetName val="1. Rozpočet společnosti (RS)"/>
      <sheetName val="1.b. Cash Flow"/>
      <sheetName val="2. Plán tržeb - Výnosy"/>
      <sheetName val="cashflow"/>
      <sheetName val="3. Provozní rozpočet"/>
      <sheetName val="4. Provozní rozpočet (OPEX)"/>
      <sheetName val="5. Rozpočet opr. a inv. (CAPEX)"/>
      <sheetName val="6. Rozpočet Developmentu"/>
      <sheetName val="7. Letting Status"/>
      <sheetName val="8.Správa "/>
      <sheetName val="9.Finance"/>
      <sheetName val="10.Pomocná tabulka"/>
      <sheetName val="Parametre rozpočtu"/>
    </sheetNames>
    <sheetDataSet>
      <sheetData sheetId="0">
        <row r="9">
          <cell r="D9" t="str">
            <v>CB Property Development, a.s.</v>
          </cell>
        </row>
      </sheetData>
      <sheetData sheetId="1"/>
      <sheetData sheetId="2">
        <row r="6">
          <cell r="F6" t="str">
            <v>1.1.2012 - 31.12.2012</v>
          </cell>
        </row>
      </sheetData>
      <sheetData sheetId="3"/>
      <sheetData sheetId="4">
        <row r="34">
          <cell r="F34">
            <v>2965525.5696491799</v>
          </cell>
        </row>
      </sheetData>
      <sheetData sheetId="5"/>
      <sheetData sheetId="6">
        <row r="9">
          <cell r="C9" t="str">
            <v>Správa nemovitosti ext.</v>
          </cell>
        </row>
      </sheetData>
      <sheetData sheetId="7"/>
      <sheetData sheetId="8">
        <row r="28">
          <cell r="A28" t="str">
            <v>Technické zhodnocení</v>
          </cell>
        </row>
        <row r="29">
          <cell r="A29" t="str">
            <v>Nákup movitého majetku (mimo os. automobilů)</v>
          </cell>
        </row>
        <row r="30">
          <cell r="A30" t="str">
            <v>Nákup automobilů</v>
          </cell>
        </row>
        <row r="31">
          <cell r="A31" t="str">
            <v>Opravy - stavební část</v>
          </cell>
        </row>
        <row r="32">
          <cell r="A32" t="str">
            <v>Opravy - technologie</v>
          </cell>
        </row>
      </sheetData>
      <sheetData sheetId="9"/>
      <sheetData sheetId="10"/>
      <sheetData sheetId="11">
        <row r="9">
          <cell r="E9">
            <v>0</v>
          </cell>
        </row>
      </sheetData>
      <sheetData sheetId="12">
        <row r="9">
          <cell r="E9">
            <v>62500</v>
          </cell>
        </row>
      </sheetData>
      <sheetData sheetId="13"/>
      <sheetData sheetId="14">
        <row r="5">
          <cell r="B5" t="str">
            <v>EUR/CZK</v>
          </cell>
        </row>
      </sheetData>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P&amp;L Total 2015 - 2024"/>
      <sheetName val="P&amp;L po letech 2015 - 2024"/>
      <sheetName val="P&amp;L"/>
      <sheetName val="F&amp;B"/>
      <sheetName val="Investice 2015"/>
      <sheetName val="Zřizovací výdaje"/>
      <sheetName val="Tržby rozdělené (2)"/>
      <sheetName val="Tržby rozdělené"/>
      <sheetName val="P&amp;L po letech 2015 - 2024 Graf"/>
      <sheetName val="Grafy čísla"/>
      <sheetName val="Grafy Procenta"/>
      <sheetName val="Lis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1 Regrese - Čas"/>
      <sheetName val="2 Regrese - HDP"/>
      <sheetName val="3 Regrese - HDP,MO"/>
      <sheetName val="4 Regrese - HDP,Inf"/>
      <sheetName val="5 Regrese - HDP,MO,Inf"/>
      <sheetName val="6 Vnější potenciál"/>
      <sheetName val="7 Tržby UNIPO"/>
      <sheetName val="8 Rozvaha"/>
      <sheetName val="9 Výsledovka"/>
      <sheetName val="10 Cash flow"/>
      <sheetName val="11 Struktura rozvahy"/>
      <sheetName val="12 Tempo rozvaha"/>
      <sheetName val="13 Struktura výsledovky"/>
      <sheetName val="14 Tempo výsledovka"/>
      <sheetName val="15 Ukazatele"/>
      <sheetName val="16 Generátory"/>
      <sheetName val="17 Generátory - ocenění"/>
      <sheetName val="18 Plán"/>
      <sheetName val="19 nVK - CAPM"/>
      <sheetName val="20 nVK - Stavebnice"/>
      <sheetName val="21 WACC"/>
      <sheetName val="22 DCF"/>
      <sheetName val="23 EVA"/>
      <sheetName val="24 KČV"/>
      <sheetName val="25 Pohledávka"/>
      <sheetName val="26 Dluhopisy"/>
      <sheetName val="27 Souhrnné ocenění"/>
    </sheetNames>
    <sheetDataSet>
      <sheetData sheetId="0"/>
      <sheetData sheetId="1"/>
      <sheetData sheetId="2"/>
      <sheetData sheetId="3"/>
      <sheetData sheetId="4"/>
      <sheetData sheetId="5"/>
      <sheetData sheetId="6">
        <row r="7">
          <cell r="F7">
            <v>108.5</v>
          </cell>
        </row>
      </sheetData>
      <sheetData sheetId="7"/>
      <sheetData sheetId="8">
        <row r="4">
          <cell r="C4">
            <v>2001</v>
          </cell>
        </row>
      </sheetData>
      <sheetData sheetId="9">
        <row r="16">
          <cell r="D16">
            <v>194934</v>
          </cell>
        </row>
      </sheetData>
      <sheetData sheetId="10"/>
      <sheetData sheetId="11"/>
      <sheetData sheetId="12"/>
      <sheetData sheetId="13"/>
      <sheetData sheetId="14"/>
      <sheetData sheetId="15"/>
      <sheetData sheetId="16"/>
      <sheetData sheetId="17"/>
      <sheetData sheetId="18">
        <row r="3">
          <cell r="F3">
            <v>0.24</v>
          </cell>
        </row>
      </sheetData>
      <sheetData sheetId="19">
        <row r="21">
          <cell r="B21">
            <v>0.14399999999999999</v>
          </cell>
        </row>
      </sheetData>
      <sheetData sheetId="20"/>
      <sheetData sheetId="21"/>
      <sheetData sheetId="22">
        <row r="59">
          <cell r="D59">
            <v>706009.40448544442</v>
          </cell>
        </row>
      </sheetData>
      <sheetData sheetId="23"/>
      <sheetData sheetId="24"/>
      <sheetData sheetId="25"/>
      <sheetData sheetId="26"/>
      <sheetData sheetId="27"/>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stupy"/>
      <sheetName val="Obratová předvaha"/>
      <sheetName val="BS"/>
      <sheetName val="P&amp;L"/>
      <sheetName val="CF"/>
      <sheetName val="Plán VZZ"/>
      <sheetName val="Neprovoz"/>
      <sheetName val="FA "/>
      <sheetName val="FA_ukazatele"/>
      <sheetName val="Tržby"/>
      <sheetName val="Zisková marže"/>
      <sheetName val="WC"/>
      <sheetName val="Bankovní úvěry"/>
      <sheetName val="DHM"/>
      <sheetName val="FCF"/>
      <sheetName val="DCF"/>
      <sheetName val="KČV_paušální"/>
      <sheetName val="KČV_analyt."/>
      <sheetName val="US tržby a náklady"/>
      <sheetName val="US pobočka"/>
      <sheetName val="UK pobočka"/>
      <sheetName val="2 JCP stavební"/>
      <sheetName val="Finální ocenění"/>
      <sheetName val="Vstupy DS"/>
      <sheetName val="Rf"/>
      <sheetName val="betaEurope"/>
      <sheetName val="betaGlobal"/>
      <sheetName val="Returns by year"/>
      <sheetName val="ERPs by country"/>
      <sheetName val="waccEurope"/>
      <sheetName val="Arad_nové"/>
      <sheetName val="Arad_stav"/>
    </sheetNames>
    <sheetDataSet>
      <sheetData sheetId="0">
        <row r="8">
          <cell r="B8">
            <v>122</v>
          </cell>
        </row>
      </sheetData>
      <sheetData sheetId="1" refreshError="1"/>
      <sheetData sheetId="2">
        <row r="7">
          <cell r="D7">
            <v>311472</v>
          </cell>
        </row>
      </sheetData>
      <sheetData sheetId="3">
        <row r="2">
          <cell r="D2">
            <v>12</v>
          </cell>
        </row>
      </sheetData>
      <sheetData sheetId="4" refreshError="1"/>
      <sheetData sheetId="5"/>
      <sheetData sheetId="6" refreshError="1"/>
      <sheetData sheetId="7" refreshError="1"/>
      <sheetData sheetId="8" refreshError="1"/>
      <sheetData sheetId="9" refreshError="1"/>
      <sheetData sheetId="10" refreshError="1"/>
      <sheetData sheetId="11">
        <row r="87">
          <cell r="D87">
            <v>11608</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2"/>
      <sheetName val="List3"/>
      <sheetName val="AAA AUTO"/>
      <sheetName val="výsl_AG"/>
      <sheetName val="výsl_CI"/>
      <sheetName val="AUTOAS"/>
      <sheetName val="výsl_MA"/>
      <sheetName val="výsl_KK"/>
      <sheetName val="výsl_AAA"/>
      <sheetName val="výsl_GA"/>
      <sheetName val="výsl_ASKO"/>
      <sheetName val="výsl_EAS"/>
      <sheetName val="výsl_KA"/>
      <sheetName val="výsl_SK"/>
      <sheetName val="výsl_SEC"/>
      <sheetName val="HV"/>
      <sheetName val="total_cost USED"/>
      <sheetName val="total_cost NEW"/>
      <sheetName val="total_cost"/>
      <sheetName val="income stat."/>
      <sheetName val="income stat.USED"/>
      <sheetName val="income stat.NEW"/>
      <sheetName val="intercomp"/>
      <sheetName val="CF_nákl"/>
      <sheetName val="CF_nákl USED"/>
      <sheetName val="CF_nákl NEW"/>
      <sheetName val="CF_prod_celkem USED"/>
      <sheetName val="CF_prod_celkem NEW"/>
      <sheetName val="CF_prod_celkem"/>
      <sheetName val="index1.3"/>
      <sheetName val="Other Oper. Reven and costs"/>
      <sheetName val="Financial reven and costs"/>
      <sheetName val="porovnani"/>
      <sheetName val="non tax"/>
      <sheetName val="non tax YTD"/>
      <sheetName val="select"/>
      <sheetName val="Ralph"/>
      <sheetName val="Consolidated income statements"/>
      <sheetName val="Consolidated income stat USED"/>
      <sheetName val="Consolidated income stat NEW"/>
      <sheetName val="TEXT"/>
      <sheetName val="Legal"/>
    </sheetNames>
    <sheetDataSet>
      <sheetData sheetId="0" refreshError="1"/>
      <sheetData sheetId="1" refreshError="1"/>
      <sheetData sheetId="2" refreshError="1"/>
      <sheetData sheetId="3"/>
      <sheetData sheetId="4"/>
      <sheetData sheetId="5" refreshError="1">
        <row r="1">
          <cell r="A1" t="str">
            <v>Č.účtu</v>
          </cell>
          <cell r="E1">
            <v>37987</v>
          </cell>
          <cell r="G1" t="str">
            <v xml:space="preserve"> </v>
          </cell>
          <cell r="H1" t="str">
            <v>únor</v>
          </cell>
          <cell r="J1" t="str">
            <v xml:space="preserve"> </v>
          </cell>
          <cell r="K1" t="str">
            <v>březen</v>
          </cell>
          <cell r="M1" t="str">
            <v xml:space="preserve"> </v>
          </cell>
          <cell r="N1" t="str">
            <v>duben</v>
          </cell>
          <cell r="Q1" t="str">
            <v>květen</v>
          </cell>
          <cell r="T1" t="str">
            <v>červen</v>
          </cell>
          <cell r="W1" t="str">
            <v>červenec</v>
          </cell>
          <cell r="Z1" t="str">
            <v>srpen</v>
          </cell>
          <cell r="AC1" t="str">
            <v>září</v>
          </cell>
          <cell r="AF1" t="str">
            <v>říjen</v>
          </cell>
          <cell r="AI1" t="str">
            <v>listopad</v>
          </cell>
          <cell r="AL1" t="str">
            <v>prosinec</v>
          </cell>
          <cell r="AM1">
            <v>2004</v>
          </cell>
          <cell r="AN1" t="str">
            <v>Rozdily</v>
          </cell>
          <cell r="AO1" t="str">
            <v>Propojeni</v>
          </cell>
        </row>
        <row r="2">
          <cell r="A2" t="str">
            <v>modrá=DNÚ</v>
          </cell>
          <cell r="AQ2" t="str">
            <v>Účet</v>
          </cell>
          <cell r="AR2" t="str">
            <v>Název</v>
          </cell>
          <cell r="AS2" t="str">
            <v>Za období MD</v>
          </cell>
          <cell r="AT2" t="str">
            <v>Za období</v>
          </cell>
          <cell r="AU2" t="str">
            <v>Za období D</v>
          </cell>
          <cell r="AV2" t="str">
            <v>Před obdobím MD</v>
          </cell>
          <cell r="AW2" t="str">
            <v>Před obdobím D</v>
          </cell>
          <cell r="AX2" t="str">
            <v>Před obdobím</v>
          </cell>
          <cell r="AY2" t="str">
            <v>Stav MD</v>
          </cell>
          <cell r="AZ2" t="str">
            <v>Stav D</v>
          </cell>
          <cell r="BA2" t="str">
            <v>Stav</v>
          </cell>
          <cell r="BB2" t="str">
            <v>Název (2)</v>
          </cell>
          <cell r="BC2" t="str">
            <v>Název (3)</v>
          </cell>
          <cell r="BD2" t="str">
            <v>Atribut1</v>
          </cell>
          <cell r="BE2" t="str">
            <v>Atribut2</v>
          </cell>
          <cell r="BF2" t="str">
            <v>Atribut3</v>
          </cell>
          <cell r="BG2" t="str">
            <v>Atribut4</v>
          </cell>
          <cell r="BH2" t="str">
            <v>Zapsal</v>
          </cell>
          <cell r="BI2" t="str">
            <v>Zapsáno</v>
          </cell>
        </row>
        <row r="3">
          <cell r="A3">
            <v>50101</v>
          </cell>
          <cell r="B3" t="str">
            <v>x</v>
          </cell>
          <cell r="C3" t="str">
            <v>x</v>
          </cell>
          <cell r="D3" t="str">
            <v>x</v>
          </cell>
          <cell r="E3">
            <v>1356416.52</v>
          </cell>
          <cell r="H3">
            <v>1101204.1200000001</v>
          </cell>
          <cell r="K3">
            <v>1511379.8</v>
          </cell>
          <cell r="N3">
            <v>1227133.03</v>
          </cell>
          <cell r="Q3">
            <v>1529085.51</v>
          </cell>
          <cell r="T3">
            <v>1056699.3500000001</v>
          </cell>
          <cell r="W3">
            <v>1091850.07</v>
          </cell>
          <cell r="Z3">
            <v>1179655.75</v>
          </cell>
          <cell r="AC3">
            <v>1085442.7</v>
          </cell>
          <cell r="AF3">
            <v>1029371.21</v>
          </cell>
          <cell r="AI3">
            <v>981791.27</v>
          </cell>
          <cell r="AL3">
            <v>865662.77</v>
          </cell>
          <cell r="AM3">
            <v>14015692.099999998</v>
          </cell>
          <cell r="AN3">
            <v>-222939.44999999995</v>
          </cell>
          <cell r="AO3">
            <v>862503.25</v>
          </cell>
          <cell r="AQ3">
            <v>5</v>
          </cell>
          <cell r="AR3" t="str">
            <v xml:space="preserve">Náklady </v>
          </cell>
          <cell r="AS3">
            <v>471061552.94999999</v>
          </cell>
          <cell r="AT3">
            <v>471020897.93000001</v>
          </cell>
          <cell r="AU3">
            <v>40655.019999999997</v>
          </cell>
          <cell r="AV3">
            <v>6533952499.9300003</v>
          </cell>
          <cell r="AW3">
            <v>154284417.69</v>
          </cell>
          <cell r="AX3">
            <v>6379668082.2399998</v>
          </cell>
          <cell r="AY3">
            <v>7005014052.8800001</v>
          </cell>
          <cell r="AZ3">
            <v>154325072.71000001</v>
          </cell>
          <cell r="BA3">
            <v>6850688980.1700001</v>
          </cell>
          <cell r="BB3" t="str">
            <v>Expenses</v>
          </cell>
          <cell r="BH3">
            <v>1570</v>
          </cell>
          <cell r="BI3">
            <v>38302</v>
          </cell>
        </row>
        <row r="4">
          <cell r="A4">
            <v>50102</v>
          </cell>
          <cell r="B4" t="str">
            <v>x</v>
          </cell>
          <cell r="C4" t="str">
            <v>x</v>
          </cell>
          <cell r="D4" t="str">
            <v>x</v>
          </cell>
          <cell r="E4">
            <v>93617.88</v>
          </cell>
          <cell r="H4">
            <v>83607.710000000006</v>
          </cell>
          <cell r="K4">
            <v>96839.24</v>
          </cell>
          <cell r="N4">
            <v>114023.74</v>
          </cell>
          <cell r="Q4">
            <v>110727.55</v>
          </cell>
          <cell r="T4">
            <v>111129.93</v>
          </cell>
          <cell r="W4">
            <v>137766.32</v>
          </cell>
          <cell r="Z4">
            <v>158753.01</v>
          </cell>
          <cell r="AC4">
            <v>109111.03</v>
          </cell>
          <cell r="AF4">
            <v>104718.83</v>
          </cell>
          <cell r="AI4">
            <v>109501.49</v>
          </cell>
          <cell r="AL4">
            <v>92594.72</v>
          </cell>
          <cell r="AM4">
            <v>1322391.4500000002</v>
          </cell>
          <cell r="AN4">
            <v>-16516.309999999998</v>
          </cell>
          <cell r="AO4">
            <v>92594.72</v>
          </cell>
          <cell r="AQ4">
            <v>50</v>
          </cell>
          <cell r="AR4" t="str">
            <v>Spotřebované nákupy</v>
          </cell>
          <cell r="AS4">
            <v>344202908.85000002</v>
          </cell>
          <cell r="AT4">
            <v>344164612.02999997</v>
          </cell>
          <cell r="AU4">
            <v>38296.82</v>
          </cell>
          <cell r="AV4">
            <v>5279519884.6000004</v>
          </cell>
          <cell r="AW4">
            <v>152455285.75999999</v>
          </cell>
          <cell r="AX4">
            <v>5127064598.8400002</v>
          </cell>
          <cell r="AY4">
            <v>5623722793.4499998</v>
          </cell>
          <cell r="AZ4">
            <v>152493582.58000001</v>
          </cell>
          <cell r="BA4">
            <v>5471229210.8699999</v>
          </cell>
          <cell r="BB4" t="str">
            <v>Manufacturing Cost</v>
          </cell>
          <cell r="BH4">
            <v>1570</v>
          </cell>
          <cell r="BI4">
            <v>38302</v>
          </cell>
        </row>
        <row r="5">
          <cell r="A5">
            <v>50103</v>
          </cell>
          <cell r="B5" t="str">
            <v>x</v>
          </cell>
          <cell r="C5" t="str">
            <v>x</v>
          </cell>
          <cell r="D5" t="str">
            <v>x</v>
          </cell>
          <cell r="E5">
            <v>49592.99</v>
          </cell>
          <cell r="H5">
            <v>52219.16</v>
          </cell>
          <cell r="K5">
            <v>65449.88</v>
          </cell>
          <cell r="N5">
            <v>57116.88</v>
          </cell>
          <cell r="Q5">
            <v>56545.05</v>
          </cell>
          <cell r="T5">
            <v>69056.27</v>
          </cell>
          <cell r="W5">
            <v>50819.74</v>
          </cell>
          <cell r="Z5">
            <v>42900.480000000003</v>
          </cell>
          <cell r="AC5">
            <v>56631.75</v>
          </cell>
          <cell r="AF5">
            <v>59975.73</v>
          </cell>
          <cell r="AI5">
            <v>67264.320000000007</v>
          </cell>
          <cell r="AL5">
            <v>68311.520000000004</v>
          </cell>
          <cell r="AM5">
            <v>695883.77</v>
          </cell>
          <cell r="AN5">
            <v>11679.770000000004</v>
          </cell>
          <cell r="AO5">
            <v>68311.520000000004</v>
          </cell>
          <cell r="AQ5">
            <v>501</v>
          </cell>
          <cell r="AR5" t="str">
            <v xml:space="preserve">Spotřeba materiálu </v>
          </cell>
          <cell r="AS5">
            <v>7496171.0800000001</v>
          </cell>
          <cell r="AT5">
            <v>7459475.9400000004</v>
          </cell>
          <cell r="AU5">
            <v>36695.14</v>
          </cell>
          <cell r="AV5">
            <v>93629512.760000005</v>
          </cell>
          <cell r="AW5">
            <v>234515.22</v>
          </cell>
          <cell r="AX5">
            <v>93394997.540000007</v>
          </cell>
          <cell r="AY5">
            <v>101125683.84</v>
          </cell>
          <cell r="AZ5">
            <v>271210.36</v>
          </cell>
          <cell r="BA5">
            <v>100854473.48</v>
          </cell>
          <cell r="BB5" t="str">
            <v>Material Used</v>
          </cell>
          <cell r="BH5">
            <v>1570</v>
          </cell>
          <cell r="BI5">
            <v>38302</v>
          </cell>
        </row>
        <row r="6">
          <cell r="A6">
            <v>50104</v>
          </cell>
          <cell r="B6" t="str">
            <v>x</v>
          </cell>
          <cell r="C6" t="str">
            <v>x</v>
          </cell>
          <cell r="D6" t="str">
            <v>x</v>
          </cell>
          <cell r="E6">
            <v>33456.07</v>
          </cell>
          <cell r="H6">
            <v>73317.899999999994</v>
          </cell>
          <cell r="K6">
            <v>70136.41</v>
          </cell>
          <cell r="N6">
            <v>88973.41</v>
          </cell>
          <cell r="Q6">
            <v>62759.4</v>
          </cell>
          <cell r="T6">
            <v>474808.63</v>
          </cell>
          <cell r="W6">
            <v>150937.13</v>
          </cell>
          <cell r="Z6">
            <v>387468.1</v>
          </cell>
          <cell r="AC6">
            <v>257667.28</v>
          </cell>
          <cell r="AF6">
            <v>267291.77</v>
          </cell>
          <cell r="AI6">
            <v>331366.64</v>
          </cell>
          <cell r="AL6">
            <v>211989.74</v>
          </cell>
          <cell r="AM6">
            <v>2410172.4800000004</v>
          </cell>
          <cell r="AN6">
            <v>-45677.540000000008</v>
          </cell>
          <cell r="AO6">
            <v>211989.74</v>
          </cell>
          <cell r="AQ6">
            <v>5010</v>
          </cell>
          <cell r="AR6" t="str">
            <v>Spotřeba materiálu - sklad - režie I</v>
          </cell>
          <cell r="AS6">
            <v>1810351.31</v>
          </cell>
          <cell r="AT6">
            <v>1772557.17</v>
          </cell>
          <cell r="AU6">
            <v>37794.14</v>
          </cell>
          <cell r="AV6">
            <v>23733113.309999999</v>
          </cell>
          <cell r="AW6">
            <v>43997.39</v>
          </cell>
          <cell r="AX6">
            <v>23689115.920000002</v>
          </cell>
          <cell r="AY6">
            <v>25543464.620000001</v>
          </cell>
          <cell r="AZ6">
            <v>81791.53</v>
          </cell>
          <cell r="BA6">
            <v>25461673.09</v>
          </cell>
          <cell r="BB6" t="str">
            <v>Other Material Used - From Stock</v>
          </cell>
          <cell r="BH6">
            <v>1570</v>
          </cell>
          <cell r="BI6">
            <v>38302</v>
          </cell>
        </row>
        <row r="7">
          <cell r="A7">
            <v>50105</v>
          </cell>
          <cell r="B7" t="str">
            <v>x</v>
          </cell>
          <cell r="C7" t="str">
            <v>x</v>
          </cell>
          <cell r="D7" t="str">
            <v>x</v>
          </cell>
          <cell r="E7">
            <v>179392.53</v>
          </cell>
          <cell r="H7">
            <v>99960.67</v>
          </cell>
          <cell r="K7">
            <v>323646.31</v>
          </cell>
          <cell r="N7">
            <v>613780.14</v>
          </cell>
          <cell r="Q7">
            <v>175176.67</v>
          </cell>
          <cell r="T7">
            <v>112953.1</v>
          </cell>
          <cell r="W7">
            <v>550496.80000000005</v>
          </cell>
          <cell r="Z7">
            <v>1057998.05</v>
          </cell>
          <cell r="AC7">
            <v>505038.38</v>
          </cell>
          <cell r="AF7">
            <v>370029.51</v>
          </cell>
          <cell r="AI7">
            <v>465089.16</v>
          </cell>
          <cell r="AL7">
            <v>402384.56</v>
          </cell>
          <cell r="AM7">
            <v>4855945.88</v>
          </cell>
          <cell r="AN7">
            <v>-102653.82</v>
          </cell>
          <cell r="AO7">
            <v>402384.56</v>
          </cell>
          <cell r="AQ7">
            <v>50101</v>
          </cell>
          <cell r="AR7" t="str">
            <v xml:space="preserve">Spotřeba kancelářských potřeb </v>
          </cell>
          <cell r="AS7">
            <v>894038.24</v>
          </cell>
          <cell r="AT7">
            <v>862503.25</v>
          </cell>
          <cell r="AU7">
            <v>31534.99</v>
          </cell>
          <cell r="AV7">
            <v>13192460.369999999</v>
          </cell>
          <cell r="AW7">
            <v>42431.040000000001</v>
          </cell>
          <cell r="AX7">
            <v>13150029.33</v>
          </cell>
          <cell r="AY7">
            <v>14086498.609999999</v>
          </cell>
          <cell r="AZ7">
            <v>73966.03</v>
          </cell>
          <cell r="BA7">
            <v>14012532.58</v>
          </cell>
          <cell r="BB7" t="str">
            <v>Other Material Used - Stationery</v>
          </cell>
          <cell r="BH7">
            <v>2</v>
          </cell>
          <cell r="BI7">
            <v>37908</v>
          </cell>
        </row>
        <row r="8">
          <cell r="A8">
            <v>50106</v>
          </cell>
          <cell r="B8" t="str">
            <v>x</v>
          </cell>
          <cell r="C8" t="str">
            <v>x</v>
          </cell>
          <cell r="D8" t="str">
            <v>x</v>
          </cell>
          <cell r="E8">
            <v>150578.4</v>
          </cell>
          <cell r="H8">
            <v>147685.18</v>
          </cell>
          <cell r="K8">
            <v>168175.02</v>
          </cell>
          <cell r="N8">
            <v>141836.43</v>
          </cell>
          <cell r="Q8">
            <v>219663.91</v>
          </cell>
          <cell r="T8">
            <v>193838.23</v>
          </cell>
          <cell r="W8">
            <v>236038.6</v>
          </cell>
          <cell r="Z8">
            <v>188304.58</v>
          </cell>
          <cell r="AC8">
            <v>131094.65</v>
          </cell>
          <cell r="AF8">
            <v>199326.6</v>
          </cell>
          <cell r="AI8">
            <v>228356.13</v>
          </cell>
          <cell r="AL8">
            <v>134146.38</v>
          </cell>
          <cell r="AM8">
            <v>2139044.11</v>
          </cell>
          <cell r="AN8">
            <v>3051.7300000000105</v>
          </cell>
          <cell r="AO8">
            <v>134146.38</v>
          </cell>
          <cell r="AQ8">
            <v>50102</v>
          </cell>
          <cell r="AR8" t="str">
            <v>Spotřeba úklidových a čistících prostředků</v>
          </cell>
          <cell r="AS8">
            <v>92594.72</v>
          </cell>
          <cell r="AT8">
            <v>92594.72</v>
          </cell>
          <cell r="AU8">
            <v>0</v>
          </cell>
          <cell r="AV8">
            <v>1229796.73</v>
          </cell>
          <cell r="AW8">
            <v>0</v>
          </cell>
          <cell r="AX8">
            <v>1229796.73</v>
          </cell>
          <cell r="AY8">
            <v>1322391.45</v>
          </cell>
          <cell r="AZ8">
            <v>0</v>
          </cell>
          <cell r="BA8">
            <v>1322391.45</v>
          </cell>
          <cell r="BB8" t="str">
            <v>Other Material Used - Cleaners</v>
          </cell>
          <cell r="BH8">
            <v>2</v>
          </cell>
          <cell r="BI8">
            <v>37908</v>
          </cell>
        </row>
        <row r="9">
          <cell r="A9">
            <v>5010666</v>
          </cell>
          <cell r="AM9">
            <v>0</v>
          </cell>
          <cell r="AN9" t="e">
            <v>#N/A</v>
          </cell>
          <cell r="AO9" t="e">
            <v>#N/A</v>
          </cell>
          <cell r="AQ9">
            <v>50103</v>
          </cell>
          <cell r="AR9" t="str">
            <v>Spotřeba potraviny a nápoje</v>
          </cell>
          <cell r="AS9">
            <v>68311.520000000004</v>
          </cell>
          <cell r="AT9">
            <v>68311.520000000004</v>
          </cell>
          <cell r="AU9">
            <v>0</v>
          </cell>
          <cell r="AV9">
            <v>628027.6</v>
          </cell>
          <cell r="AW9">
            <v>455.35</v>
          </cell>
          <cell r="AX9">
            <v>627572.25</v>
          </cell>
          <cell r="AY9">
            <v>696339.12</v>
          </cell>
          <cell r="AZ9">
            <v>455.35</v>
          </cell>
          <cell r="BA9">
            <v>695883.77</v>
          </cell>
          <cell r="BB9" t="str">
            <v>Other Material Used - Food And Drinks</v>
          </cell>
          <cell r="BH9">
            <v>2</v>
          </cell>
          <cell r="BI9">
            <v>37932</v>
          </cell>
        </row>
        <row r="10">
          <cell r="A10">
            <v>50107</v>
          </cell>
          <cell r="B10" t="str">
            <v>x</v>
          </cell>
          <cell r="C10" t="str">
            <v>x</v>
          </cell>
          <cell r="D10" t="str">
            <v>x</v>
          </cell>
          <cell r="E10">
            <v>466.5</v>
          </cell>
          <cell r="H10">
            <v>6996.63</v>
          </cell>
          <cell r="K10">
            <v>714</v>
          </cell>
          <cell r="N10">
            <v>11735.98</v>
          </cell>
          <cell r="Q10">
            <v>1036</v>
          </cell>
          <cell r="T10">
            <v>1267.77</v>
          </cell>
          <cell r="W10">
            <v>1175</v>
          </cell>
          <cell r="AC10">
            <v>235</v>
          </cell>
          <cell r="AF10">
            <v>119</v>
          </cell>
          <cell r="AI10">
            <v>1330</v>
          </cell>
          <cell r="AL10">
            <v>-4188</v>
          </cell>
          <cell r="AM10">
            <v>20887.88</v>
          </cell>
          <cell r="AN10">
            <v>392</v>
          </cell>
          <cell r="AO10">
            <v>627</v>
          </cell>
          <cell r="AQ10">
            <v>50104</v>
          </cell>
          <cell r="AR10" t="str">
            <v>Spotřeba pracovní oděvy</v>
          </cell>
          <cell r="AS10">
            <v>218247.89</v>
          </cell>
          <cell r="AT10">
            <v>211989.74</v>
          </cell>
          <cell r="AU10">
            <v>6258.15</v>
          </cell>
          <cell r="AV10">
            <v>2199288.6800000002</v>
          </cell>
          <cell r="AW10">
            <v>1106</v>
          </cell>
          <cell r="AX10">
            <v>2198182.6800000002</v>
          </cell>
          <cell r="AY10">
            <v>2417536.5699999998</v>
          </cell>
          <cell r="AZ10">
            <v>7364.15</v>
          </cell>
          <cell r="BA10">
            <v>2410172.42</v>
          </cell>
          <cell r="BB10" t="str">
            <v>Other Material Used - Overalls</v>
          </cell>
          <cell r="BH10">
            <v>2</v>
          </cell>
          <cell r="BI10">
            <v>37908</v>
          </cell>
        </row>
        <row r="11">
          <cell r="A11">
            <v>50108</v>
          </cell>
          <cell r="B11" t="str">
            <v>x</v>
          </cell>
          <cell r="C11" t="str">
            <v>x</v>
          </cell>
          <cell r="D11" t="str">
            <v>x</v>
          </cell>
          <cell r="AM11">
            <v>0</v>
          </cell>
          <cell r="AN11" t="e">
            <v>#N/A</v>
          </cell>
          <cell r="AO11" t="e">
            <v>#N/A</v>
          </cell>
          <cell r="AQ11">
            <v>50105</v>
          </cell>
          <cell r="AR11" t="str">
            <v>Spotřeba reklamní materiál</v>
          </cell>
          <cell r="AS11">
            <v>402385.56</v>
          </cell>
          <cell r="AT11">
            <v>402384.56</v>
          </cell>
          <cell r="AU11">
            <v>1</v>
          </cell>
          <cell r="AV11">
            <v>4453566.32</v>
          </cell>
          <cell r="AW11">
            <v>5</v>
          </cell>
          <cell r="AX11">
            <v>4453561.32</v>
          </cell>
          <cell r="AY11">
            <v>4855951.88</v>
          </cell>
          <cell r="AZ11">
            <v>6</v>
          </cell>
          <cell r="BA11">
            <v>4855945.88</v>
          </cell>
          <cell r="BB11" t="str">
            <v>Other Material Used - Advertising Material</v>
          </cell>
          <cell r="BH11">
            <v>2</v>
          </cell>
          <cell r="BI11">
            <v>37908</v>
          </cell>
        </row>
        <row r="12">
          <cell r="A12">
            <v>50109</v>
          </cell>
          <cell r="B12" t="str">
            <v>x</v>
          </cell>
          <cell r="C12" t="str">
            <v>x</v>
          </cell>
          <cell r="D12" t="str">
            <v>x</v>
          </cell>
          <cell r="AM12">
            <v>0</v>
          </cell>
          <cell r="AN12" t="e">
            <v>#N/A</v>
          </cell>
          <cell r="AO12" t="e">
            <v>#N/A</v>
          </cell>
          <cell r="AQ12">
            <v>50106</v>
          </cell>
          <cell r="AR12" t="str">
            <v>Spotřeba náhradní díly - služební vozy</v>
          </cell>
          <cell r="AS12">
            <v>134146.38</v>
          </cell>
          <cell r="AT12">
            <v>134146.38</v>
          </cell>
          <cell r="AU12">
            <v>0</v>
          </cell>
          <cell r="AV12">
            <v>2004897.73</v>
          </cell>
          <cell r="AW12">
            <v>0</v>
          </cell>
          <cell r="AX12">
            <v>2004897.73</v>
          </cell>
          <cell r="AY12">
            <v>2139044.11</v>
          </cell>
          <cell r="AZ12">
            <v>0</v>
          </cell>
          <cell r="BA12">
            <v>2139044.11</v>
          </cell>
          <cell r="BB12" t="str">
            <v>Material Used for Spare Parts - Company Cars</v>
          </cell>
          <cell r="BH12">
            <v>2</v>
          </cell>
          <cell r="BI12">
            <v>37908</v>
          </cell>
        </row>
        <row r="13">
          <cell r="A13">
            <v>50111</v>
          </cell>
          <cell r="E13">
            <v>121209.43</v>
          </cell>
          <cell r="H13">
            <v>1249174.32</v>
          </cell>
          <cell r="K13">
            <v>364090.33</v>
          </cell>
          <cell r="N13">
            <v>1274096.32</v>
          </cell>
          <cell r="Q13">
            <v>1136376.1599999999</v>
          </cell>
          <cell r="T13">
            <v>1906355.79</v>
          </cell>
          <cell r="W13">
            <v>2071465.7</v>
          </cell>
          <cell r="Z13">
            <v>804105.64</v>
          </cell>
          <cell r="AC13">
            <v>251362.72</v>
          </cell>
          <cell r="AF13">
            <v>487945.66</v>
          </cell>
          <cell r="AI13">
            <v>431682.29</v>
          </cell>
          <cell r="AL13">
            <v>380601.56</v>
          </cell>
          <cell r="AM13">
            <v>10478465.920000002</v>
          </cell>
          <cell r="AN13">
            <v>27263.670000000013</v>
          </cell>
          <cell r="AO13">
            <v>278626.39</v>
          </cell>
          <cell r="AQ13">
            <v>50107</v>
          </cell>
          <cell r="AR13" t="str">
            <v>Spotřeba autodoplňky - služební vozy</v>
          </cell>
          <cell r="AS13">
            <v>627</v>
          </cell>
          <cell r="AT13">
            <v>627</v>
          </cell>
          <cell r="AU13">
            <v>0</v>
          </cell>
          <cell r="AV13">
            <v>25075.88</v>
          </cell>
          <cell r="AW13">
            <v>0</v>
          </cell>
          <cell r="AX13">
            <v>25075.88</v>
          </cell>
          <cell r="AY13">
            <v>25702.880000000001</v>
          </cell>
          <cell r="AZ13">
            <v>0</v>
          </cell>
          <cell r="BA13">
            <v>25702.880000000001</v>
          </cell>
          <cell r="BB13" t="str">
            <v>Material Accessories - Company Cars</v>
          </cell>
          <cell r="BH13">
            <v>1570</v>
          </cell>
          <cell r="BI13">
            <v>38035</v>
          </cell>
        </row>
        <row r="14">
          <cell r="A14">
            <v>50112</v>
          </cell>
          <cell r="E14">
            <v>1159262.8799999999</v>
          </cell>
          <cell r="H14">
            <v>1399543.02</v>
          </cell>
          <cell r="K14">
            <v>1113040.24</v>
          </cell>
          <cell r="N14">
            <v>1159330.08</v>
          </cell>
          <cell r="Q14">
            <v>1618596.63</v>
          </cell>
          <cell r="T14">
            <v>1670402.06</v>
          </cell>
          <cell r="W14">
            <v>1074992.49</v>
          </cell>
          <cell r="Z14">
            <v>1547659.29</v>
          </cell>
          <cell r="AC14">
            <v>978795.43</v>
          </cell>
          <cell r="AF14">
            <v>971010.01</v>
          </cell>
          <cell r="AI14">
            <v>954032.25</v>
          </cell>
          <cell r="AL14">
            <v>711484.38</v>
          </cell>
          <cell r="AM14">
            <v>14358148.760000002</v>
          </cell>
          <cell r="AN14">
            <v>-118618.05000000005</v>
          </cell>
          <cell r="AO14">
            <v>860177.38</v>
          </cell>
          <cell r="AQ14">
            <v>5011</v>
          </cell>
          <cell r="AR14" t="str">
            <v>Spotřeba materiálu režie II</v>
          </cell>
          <cell r="AS14">
            <v>1537198.93</v>
          </cell>
          <cell r="AT14">
            <v>1537198.93</v>
          </cell>
          <cell r="AU14">
            <v>0</v>
          </cell>
          <cell r="AV14">
            <v>28744521.609999999</v>
          </cell>
          <cell r="AW14">
            <v>96866.76</v>
          </cell>
          <cell r="AX14">
            <v>28647654.850000001</v>
          </cell>
          <cell r="AY14">
            <v>30281720.539999999</v>
          </cell>
          <cell r="AZ14">
            <v>96866.76</v>
          </cell>
          <cell r="BA14">
            <v>30184853.780000001</v>
          </cell>
          <cell r="BB14" t="str">
            <v>Other Material Used - Facilities</v>
          </cell>
          <cell r="BH14">
            <v>1570</v>
          </cell>
          <cell r="BI14">
            <v>38302</v>
          </cell>
        </row>
        <row r="15">
          <cell r="A15">
            <v>50113</v>
          </cell>
          <cell r="E15">
            <v>21066.7</v>
          </cell>
          <cell r="H15">
            <v>14929.050000000001</v>
          </cell>
          <cell r="K15">
            <v>57456.66</v>
          </cell>
          <cell r="N15">
            <v>25892.83</v>
          </cell>
          <cell r="Q15">
            <v>32042.13</v>
          </cell>
          <cell r="T15">
            <v>23629</v>
          </cell>
          <cell r="W15">
            <v>20827.64</v>
          </cell>
          <cell r="Z15">
            <v>27022.65</v>
          </cell>
          <cell r="AC15">
            <v>21879.48</v>
          </cell>
          <cell r="AF15">
            <v>23846.23</v>
          </cell>
          <cell r="AI15">
            <v>40950.74</v>
          </cell>
          <cell r="AL15">
            <v>74846.2</v>
          </cell>
          <cell r="AM15">
            <v>384389.31</v>
          </cell>
          <cell r="AN15">
            <v>37740.570000000007</v>
          </cell>
          <cell r="AO15">
            <v>59620.05</v>
          </cell>
          <cell r="AQ15">
            <v>50111</v>
          </cell>
          <cell r="AR15" t="str">
            <v xml:space="preserve">Spotřeba drobný hmotný majetek v PC do 10.000,- Kč </v>
          </cell>
          <cell r="AS15">
            <v>278626.39</v>
          </cell>
          <cell r="AT15">
            <v>278626.39</v>
          </cell>
          <cell r="AU15">
            <v>0</v>
          </cell>
          <cell r="AV15">
            <v>10097864.359999999</v>
          </cell>
          <cell r="AW15">
            <v>0</v>
          </cell>
          <cell r="AX15">
            <v>10097864.359999999</v>
          </cell>
          <cell r="AY15">
            <v>10376490.75</v>
          </cell>
          <cell r="AZ15">
            <v>0</v>
          </cell>
          <cell r="BA15">
            <v>10376490.75</v>
          </cell>
          <cell r="BB15" t="str">
            <v>Small Tangibles In Costs</v>
          </cell>
          <cell r="BH15">
            <v>2</v>
          </cell>
          <cell r="BI15">
            <v>37932</v>
          </cell>
        </row>
        <row r="16">
          <cell r="A16">
            <v>5011366</v>
          </cell>
          <cell r="H16">
            <v>328.88</v>
          </cell>
          <cell r="AM16">
            <v>328.88</v>
          </cell>
          <cell r="AN16" t="e">
            <v>#N/A</v>
          </cell>
          <cell r="AO16" t="e">
            <v>#N/A</v>
          </cell>
          <cell r="AQ16">
            <v>50112</v>
          </cell>
          <cell r="AR16" t="str">
            <v xml:space="preserve">Spotřeba PHM benzin služební vozy </v>
          </cell>
          <cell r="AS16">
            <v>860177.38</v>
          </cell>
          <cell r="AT16">
            <v>860177.38</v>
          </cell>
          <cell r="AU16">
            <v>0</v>
          </cell>
          <cell r="AV16">
            <v>13743531.140000001</v>
          </cell>
          <cell r="AW16">
            <v>96866.76</v>
          </cell>
          <cell r="AX16">
            <v>13646664.380000001</v>
          </cell>
          <cell r="AY16">
            <v>14603708.52</v>
          </cell>
          <cell r="AZ16">
            <v>96866.76</v>
          </cell>
          <cell r="BA16">
            <v>14506841.76</v>
          </cell>
          <cell r="BB16" t="str">
            <v>Fuel To Company Cars</v>
          </cell>
          <cell r="BH16">
            <v>2</v>
          </cell>
          <cell r="BI16">
            <v>37908</v>
          </cell>
        </row>
        <row r="17">
          <cell r="A17">
            <v>50114</v>
          </cell>
          <cell r="B17" t="str">
            <v>x</v>
          </cell>
          <cell r="C17" t="str">
            <v>x</v>
          </cell>
          <cell r="D17" t="str">
            <v>x</v>
          </cell>
          <cell r="E17">
            <v>69657.850000000006</v>
          </cell>
          <cell r="H17">
            <v>37826.449999999997</v>
          </cell>
          <cell r="K17">
            <v>127282.22</v>
          </cell>
          <cell r="N17">
            <v>101095.41</v>
          </cell>
          <cell r="Q17">
            <v>172346.86</v>
          </cell>
          <cell r="T17">
            <v>95203.86</v>
          </cell>
          <cell r="W17">
            <v>73836.289999999994</v>
          </cell>
          <cell r="Z17">
            <v>141564.41</v>
          </cell>
          <cell r="AC17">
            <v>98112.4</v>
          </cell>
          <cell r="AF17">
            <v>114806.39</v>
          </cell>
          <cell r="AI17">
            <v>63553.17</v>
          </cell>
          <cell r="AL17">
            <v>124498.92</v>
          </cell>
          <cell r="AM17">
            <v>1219784.23</v>
          </cell>
          <cell r="AN17">
            <v>26386.520000000004</v>
          </cell>
          <cell r="AO17">
            <v>124498.92</v>
          </cell>
          <cell r="AQ17">
            <v>50113</v>
          </cell>
          <cell r="AR17" t="str">
            <v xml:space="preserve">Spotřeba tisk - noviny, časopisy a knihy </v>
          </cell>
          <cell r="AS17">
            <v>59620.05</v>
          </cell>
          <cell r="AT17">
            <v>59620.05</v>
          </cell>
          <cell r="AU17">
            <v>0</v>
          </cell>
          <cell r="AV17">
            <v>309871.99</v>
          </cell>
          <cell r="AW17">
            <v>0</v>
          </cell>
          <cell r="AX17">
            <v>309871.99</v>
          </cell>
          <cell r="AY17">
            <v>369492.04</v>
          </cell>
          <cell r="AZ17">
            <v>0</v>
          </cell>
          <cell r="BA17">
            <v>369492.04</v>
          </cell>
          <cell r="BB17" t="str">
            <v>Press Used - Newspapers, Magazines, Books</v>
          </cell>
          <cell r="BH17">
            <v>2</v>
          </cell>
          <cell r="BI17">
            <v>37908</v>
          </cell>
        </row>
        <row r="18">
          <cell r="A18">
            <v>5011466</v>
          </cell>
          <cell r="AM18">
            <v>0</v>
          </cell>
          <cell r="AN18" t="e">
            <v>#N/A</v>
          </cell>
          <cell r="AO18" t="e">
            <v>#N/A</v>
          </cell>
          <cell r="AQ18">
            <v>50114</v>
          </cell>
          <cell r="AR18" t="str">
            <v xml:space="preserve">Spotřeba LPG služební vozy </v>
          </cell>
          <cell r="AS18">
            <v>124498.92</v>
          </cell>
          <cell r="AT18">
            <v>124498.92</v>
          </cell>
          <cell r="AU18">
            <v>0</v>
          </cell>
          <cell r="AV18">
            <v>1095285.31</v>
          </cell>
          <cell r="AW18">
            <v>0</v>
          </cell>
          <cell r="AX18">
            <v>1095285.31</v>
          </cell>
          <cell r="AY18">
            <v>1219784.23</v>
          </cell>
          <cell r="AZ18">
            <v>0</v>
          </cell>
          <cell r="BA18">
            <v>1219784.23</v>
          </cell>
          <cell r="BB18" t="str">
            <v>LPG Used To Company Cars (Fuel)</v>
          </cell>
          <cell r="BH18">
            <v>2</v>
          </cell>
          <cell r="BI18">
            <v>37908</v>
          </cell>
        </row>
        <row r="19">
          <cell r="A19">
            <v>50115</v>
          </cell>
          <cell r="AM19">
            <v>0</v>
          </cell>
          <cell r="AN19" t="e">
            <v>#N/A</v>
          </cell>
          <cell r="AO19" t="e">
            <v>#N/A</v>
          </cell>
          <cell r="AQ19">
            <v>50116</v>
          </cell>
          <cell r="AR19" t="str">
            <v xml:space="preserve">Spotřeba klíče, zámky </v>
          </cell>
          <cell r="AS19">
            <v>15426.52</v>
          </cell>
          <cell r="AT19">
            <v>15426.52</v>
          </cell>
          <cell r="AU19">
            <v>0</v>
          </cell>
          <cell r="AV19">
            <v>166933.78</v>
          </cell>
          <cell r="AW19">
            <v>0</v>
          </cell>
          <cell r="AX19">
            <v>166933.78</v>
          </cell>
          <cell r="AY19">
            <v>182360.3</v>
          </cell>
          <cell r="AZ19">
            <v>0</v>
          </cell>
          <cell r="BA19">
            <v>182360.3</v>
          </cell>
          <cell r="BB19" t="str">
            <v>Keys, Locks</v>
          </cell>
          <cell r="BH19">
            <v>2</v>
          </cell>
          <cell r="BI19">
            <v>37908</v>
          </cell>
        </row>
        <row r="20">
          <cell r="A20">
            <v>50116</v>
          </cell>
          <cell r="E20">
            <v>10365.629999999999</v>
          </cell>
          <cell r="H20">
            <v>12530.99</v>
          </cell>
          <cell r="K20">
            <v>19703.099999999999</v>
          </cell>
          <cell r="N20">
            <v>20118.810000000001</v>
          </cell>
          <cell r="Q20">
            <v>12453.93</v>
          </cell>
          <cell r="T20">
            <v>25492.34</v>
          </cell>
          <cell r="W20">
            <v>8985.06</v>
          </cell>
          <cell r="Z20">
            <v>20923.77</v>
          </cell>
          <cell r="AC20">
            <v>12847.52</v>
          </cell>
          <cell r="AF20">
            <v>11183.83</v>
          </cell>
          <cell r="AI20">
            <v>12328.8</v>
          </cell>
          <cell r="AL20">
            <v>19926.52</v>
          </cell>
          <cell r="AM20">
            <v>186860.29999999996</v>
          </cell>
          <cell r="AN20">
            <v>2579</v>
          </cell>
          <cell r="AO20">
            <v>15426.52</v>
          </cell>
          <cell r="AQ20">
            <v>50117</v>
          </cell>
          <cell r="AR20" t="str">
            <v xml:space="preserve">Spotřeba barvy, malířské potřeby </v>
          </cell>
          <cell r="AS20">
            <v>7499.32</v>
          </cell>
          <cell r="AT20">
            <v>7499.32</v>
          </cell>
          <cell r="AU20">
            <v>0</v>
          </cell>
          <cell r="AV20">
            <v>761757.78</v>
          </cell>
          <cell r="AW20">
            <v>0</v>
          </cell>
          <cell r="AX20">
            <v>761757.78</v>
          </cell>
          <cell r="AY20">
            <v>769257.1</v>
          </cell>
          <cell r="AZ20">
            <v>0</v>
          </cell>
          <cell r="BA20">
            <v>769257.1</v>
          </cell>
          <cell r="BB20" t="str">
            <v xml:space="preserve">Paintings, Brush Material </v>
          </cell>
          <cell r="BH20">
            <v>2</v>
          </cell>
          <cell r="BI20">
            <v>37908</v>
          </cell>
        </row>
        <row r="21">
          <cell r="A21">
            <v>50117</v>
          </cell>
          <cell r="E21">
            <v>53958.45</v>
          </cell>
          <cell r="H21">
            <v>51833.69</v>
          </cell>
          <cell r="K21">
            <v>90133.39</v>
          </cell>
          <cell r="N21">
            <v>71165.990000000005</v>
          </cell>
          <cell r="Q21">
            <v>86210.55</v>
          </cell>
          <cell r="T21">
            <v>72092.66</v>
          </cell>
          <cell r="W21">
            <v>265429.71000000002</v>
          </cell>
          <cell r="Z21">
            <v>23685.89</v>
          </cell>
          <cell r="AC21">
            <v>30613.040000000001</v>
          </cell>
          <cell r="AF21">
            <v>11134.74</v>
          </cell>
          <cell r="AI21">
            <v>5499.67</v>
          </cell>
          <cell r="AL21">
            <v>7499.32</v>
          </cell>
          <cell r="AM21">
            <v>769257.1</v>
          </cell>
          <cell r="AN21">
            <v>-23113.72</v>
          </cell>
          <cell r="AO21">
            <v>7499.32</v>
          </cell>
          <cell r="AQ21">
            <v>50118</v>
          </cell>
          <cell r="AR21" t="str">
            <v xml:space="preserve">Spotřeba GO, TWIST kuponů, baterie </v>
          </cell>
          <cell r="AS21">
            <v>11366.43</v>
          </cell>
          <cell r="AT21">
            <v>11366.43</v>
          </cell>
          <cell r="AU21">
            <v>0</v>
          </cell>
          <cell r="AV21">
            <v>42596.89</v>
          </cell>
          <cell r="AW21">
            <v>0</v>
          </cell>
          <cell r="AX21">
            <v>42596.89</v>
          </cell>
          <cell r="AY21">
            <v>53963.32</v>
          </cell>
          <cell r="AZ21">
            <v>0</v>
          </cell>
          <cell r="BA21">
            <v>53963.32</v>
          </cell>
          <cell r="BB21" t="str">
            <v>Telephone Coupons To Mobile Phones, Batteries</v>
          </cell>
          <cell r="BH21">
            <v>2</v>
          </cell>
          <cell r="BI21">
            <v>37908</v>
          </cell>
        </row>
        <row r="22">
          <cell r="A22">
            <v>50118</v>
          </cell>
          <cell r="E22">
            <v>5345.05</v>
          </cell>
          <cell r="H22">
            <v>3510.8</v>
          </cell>
          <cell r="K22">
            <v>491.83</v>
          </cell>
          <cell r="W22">
            <v>421.78</v>
          </cell>
          <cell r="Z22">
            <v>5181.45</v>
          </cell>
          <cell r="AC22">
            <v>5267.67</v>
          </cell>
          <cell r="AF22">
            <v>11514.4</v>
          </cell>
          <cell r="AI22">
            <v>10863.91</v>
          </cell>
          <cell r="AL22">
            <v>11366.43</v>
          </cell>
          <cell r="AM22">
            <v>53963.32</v>
          </cell>
          <cell r="AN22">
            <v>6098.76</v>
          </cell>
          <cell r="AO22">
            <v>11366.43</v>
          </cell>
          <cell r="AQ22">
            <v>50119</v>
          </cell>
          <cell r="AR22" t="str">
            <v>Spotřeba ostatní režie</v>
          </cell>
          <cell r="AS22">
            <v>135009.67000000001</v>
          </cell>
          <cell r="AT22">
            <v>135009.67000000001</v>
          </cell>
          <cell r="AU22">
            <v>0</v>
          </cell>
          <cell r="AV22">
            <v>1520865.49</v>
          </cell>
          <cell r="AW22">
            <v>0</v>
          </cell>
          <cell r="AX22">
            <v>1520865.49</v>
          </cell>
          <cell r="AY22">
            <v>1655875.16</v>
          </cell>
          <cell r="AZ22">
            <v>0</v>
          </cell>
          <cell r="BA22">
            <v>1655875.16</v>
          </cell>
          <cell r="BB22" t="str">
            <v>Other Material Used</v>
          </cell>
          <cell r="BH22">
            <v>2</v>
          </cell>
          <cell r="BI22">
            <v>37908</v>
          </cell>
        </row>
        <row r="23">
          <cell r="A23">
            <v>50119</v>
          </cell>
          <cell r="E23">
            <v>35641.54</v>
          </cell>
          <cell r="H23">
            <v>50376.71</v>
          </cell>
          <cell r="K23">
            <v>85689.1</v>
          </cell>
          <cell r="N23">
            <v>223940.77</v>
          </cell>
          <cell r="Q23">
            <v>187300.24</v>
          </cell>
          <cell r="T23">
            <v>177338.48</v>
          </cell>
          <cell r="W23">
            <v>262623.44</v>
          </cell>
          <cell r="Z23">
            <v>164537.9</v>
          </cell>
          <cell r="AC23">
            <v>77518.28</v>
          </cell>
          <cell r="AF23">
            <v>151229.87</v>
          </cell>
          <cell r="AI23">
            <v>104669.16</v>
          </cell>
          <cell r="AL23">
            <v>135009.67000000001</v>
          </cell>
          <cell r="AM23">
            <v>1655875.16</v>
          </cell>
          <cell r="AN23">
            <v>57491.390000000014</v>
          </cell>
          <cell r="AO23">
            <v>135009.67000000001</v>
          </cell>
          <cell r="AQ23">
            <v>501191</v>
          </cell>
          <cell r="AR23" t="str">
            <v>Elektro,instalační,stavební materiál - opravy</v>
          </cell>
          <cell r="AS23">
            <v>44974.25</v>
          </cell>
          <cell r="AT23">
            <v>44974.25</v>
          </cell>
          <cell r="AU23">
            <v>0</v>
          </cell>
          <cell r="AV23">
            <v>1005814.87</v>
          </cell>
          <cell r="AW23">
            <v>0</v>
          </cell>
          <cell r="AX23">
            <v>1005814.87</v>
          </cell>
          <cell r="AY23">
            <v>1050789.1200000001</v>
          </cell>
          <cell r="AZ23">
            <v>0</v>
          </cell>
          <cell r="BA23">
            <v>1050789.1200000001</v>
          </cell>
          <cell r="BB23" t="str">
            <v>Electro,Buildings Material - repairs</v>
          </cell>
          <cell r="BH23">
            <v>4101</v>
          </cell>
          <cell r="BI23">
            <v>38259</v>
          </cell>
        </row>
        <row r="24">
          <cell r="A24">
            <v>501191</v>
          </cell>
          <cell r="E24">
            <v>60058.01</v>
          </cell>
          <cell r="H24">
            <v>89437.78</v>
          </cell>
          <cell r="K24">
            <v>115656.94</v>
          </cell>
          <cell r="N24">
            <v>194114.21</v>
          </cell>
          <cell r="Q24">
            <v>147385.29999999999</v>
          </cell>
          <cell r="T24">
            <v>233820.46</v>
          </cell>
          <cell r="W24">
            <v>53190.9</v>
          </cell>
          <cell r="Z24">
            <v>89435.199999999997</v>
          </cell>
          <cell r="AC24">
            <v>-33460.06</v>
          </cell>
          <cell r="AF24">
            <v>11377.81</v>
          </cell>
          <cell r="AI24">
            <v>44798.32</v>
          </cell>
          <cell r="AL24">
            <v>44974.25</v>
          </cell>
          <cell r="AM24">
            <v>1050789.1200000001</v>
          </cell>
          <cell r="AN24">
            <v>78434.31</v>
          </cell>
          <cell r="AO24">
            <v>44974.25</v>
          </cell>
          <cell r="AQ24">
            <v>5012</v>
          </cell>
          <cell r="AR24" t="str">
            <v>Spotřeba materiálu - Bazar</v>
          </cell>
          <cell r="AS24">
            <v>3793539.25</v>
          </cell>
          <cell r="AT24">
            <v>3794638.25</v>
          </cell>
          <cell r="AU24">
            <v>-1099</v>
          </cell>
          <cell r="AV24">
            <v>37205429.490000002</v>
          </cell>
          <cell r="AW24">
            <v>16035.53</v>
          </cell>
          <cell r="AX24">
            <v>37189393.960000001</v>
          </cell>
          <cell r="AY24">
            <v>40998968.740000002</v>
          </cell>
          <cell r="AZ24">
            <v>14936.53</v>
          </cell>
          <cell r="BA24">
            <v>40984032.210000001</v>
          </cell>
          <cell r="BB24" t="str">
            <v>Material Used - Bazaar</v>
          </cell>
          <cell r="BH24">
            <v>1570</v>
          </cell>
          <cell r="BI24">
            <v>38302</v>
          </cell>
        </row>
        <row r="25">
          <cell r="A25">
            <v>50120</v>
          </cell>
          <cell r="B25" t="str">
            <v>x</v>
          </cell>
          <cell r="C25" t="str">
            <v>x</v>
          </cell>
          <cell r="D25" t="str">
            <v>x</v>
          </cell>
          <cell r="AM25">
            <v>0</v>
          </cell>
          <cell r="AN25" t="e">
            <v>#N/A</v>
          </cell>
          <cell r="AO25" t="e">
            <v>#N/A</v>
          </cell>
          <cell r="AQ25">
            <v>50121</v>
          </cell>
          <cell r="AR25" t="str">
            <v>Spotřeba bazar chemie, provozní kapaliny</v>
          </cell>
          <cell r="AS25">
            <v>437762.17</v>
          </cell>
          <cell r="AT25">
            <v>437762.17</v>
          </cell>
          <cell r="AU25">
            <v>0</v>
          </cell>
          <cell r="AV25">
            <v>4956972.59</v>
          </cell>
          <cell r="AW25">
            <v>1170</v>
          </cell>
          <cell r="AX25">
            <v>4955802.59</v>
          </cell>
          <cell r="AY25">
            <v>5394734.7599999998</v>
          </cell>
          <cell r="AZ25">
            <v>1170</v>
          </cell>
          <cell r="BA25">
            <v>5393564.7599999998</v>
          </cell>
          <cell r="BB25" t="str">
            <v>Material Used - Chemicals Bazaar</v>
          </cell>
          <cell r="BH25">
            <v>2</v>
          </cell>
          <cell r="BI25">
            <v>37908</v>
          </cell>
        </row>
        <row r="26">
          <cell r="A26">
            <v>5012066</v>
          </cell>
          <cell r="AM26">
            <v>0</v>
          </cell>
          <cell r="AN26" t="e">
            <v>#N/A</v>
          </cell>
          <cell r="AO26" t="e">
            <v>#N/A</v>
          </cell>
          <cell r="AQ26">
            <v>50122</v>
          </cell>
          <cell r="AR26" t="str">
            <v>Spotřeba bazar chemikálie mycí linka</v>
          </cell>
          <cell r="AS26">
            <v>49832.18</v>
          </cell>
          <cell r="AT26">
            <v>49832.18</v>
          </cell>
          <cell r="AU26">
            <v>0</v>
          </cell>
          <cell r="AV26">
            <v>606191.41</v>
          </cell>
          <cell r="AW26">
            <v>0</v>
          </cell>
          <cell r="AX26">
            <v>606191.41</v>
          </cell>
          <cell r="AY26">
            <v>656023.59</v>
          </cell>
          <cell r="AZ26">
            <v>0</v>
          </cell>
          <cell r="BA26">
            <v>656023.59</v>
          </cell>
          <cell r="BB26" t="str">
            <v>Material Used - Chemicals For Washing Machine</v>
          </cell>
          <cell r="BH26">
            <v>2</v>
          </cell>
          <cell r="BI26">
            <v>37908</v>
          </cell>
        </row>
        <row r="27">
          <cell r="A27">
            <v>50121</v>
          </cell>
          <cell r="E27">
            <v>379641.84</v>
          </cell>
          <cell r="H27">
            <v>428818.49</v>
          </cell>
          <cell r="K27">
            <v>524562.14</v>
          </cell>
          <cell r="N27">
            <v>502898.85</v>
          </cell>
          <cell r="Q27">
            <v>484579.63</v>
          </cell>
          <cell r="T27">
            <v>512470.1</v>
          </cell>
          <cell r="W27">
            <v>410656.79</v>
          </cell>
          <cell r="Z27">
            <v>356055.49</v>
          </cell>
          <cell r="AC27">
            <v>422219.24</v>
          </cell>
          <cell r="AF27">
            <v>446188.51</v>
          </cell>
          <cell r="AI27">
            <v>487711.51</v>
          </cell>
          <cell r="AL27">
            <v>432397.17</v>
          </cell>
          <cell r="AM27">
            <v>5388199.7599999998</v>
          </cell>
          <cell r="AN27">
            <v>15542.929999999993</v>
          </cell>
          <cell r="AO27">
            <v>437762.17</v>
          </cell>
          <cell r="AQ27">
            <v>50123</v>
          </cell>
          <cell r="AR27" t="str">
            <v>Spotřeba bazar materiál pro opravy vozů</v>
          </cell>
          <cell r="AS27">
            <v>850848.48</v>
          </cell>
          <cell r="AT27">
            <v>850848.48</v>
          </cell>
          <cell r="AU27">
            <v>0</v>
          </cell>
          <cell r="AV27">
            <v>8583431.1899999995</v>
          </cell>
          <cell r="AW27">
            <v>11179</v>
          </cell>
          <cell r="AX27">
            <v>8572252.1899999995</v>
          </cell>
          <cell r="AY27">
            <v>9434279.6699999999</v>
          </cell>
          <cell r="AZ27">
            <v>11179</v>
          </cell>
          <cell r="BA27">
            <v>9423100.6699999999</v>
          </cell>
          <cell r="BB27" t="str">
            <v>Material Used For Cars Repairs</v>
          </cell>
          <cell r="BH27">
            <v>2</v>
          </cell>
          <cell r="BI27">
            <v>37908</v>
          </cell>
        </row>
        <row r="28">
          <cell r="A28">
            <v>50122</v>
          </cell>
          <cell r="E28">
            <v>88844.62</v>
          </cell>
          <cell r="H28">
            <v>71076.259999999995</v>
          </cell>
          <cell r="K28">
            <v>62712.12</v>
          </cell>
          <cell r="N28">
            <v>61558.23</v>
          </cell>
          <cell r="Q28">
            <v>64132.05</v>
          </cell>
          <cell r="T28">
            <v>62903.17</v>
          </cell>
          <cell r="W28">
            <v>56521.91</v>
          </cell>
          <cell r="Z28">
            <v>5739.49</v>
          </cell>
          <cell r="AC28">
            <v>12914.19</v>
          </cell>
          <cell r="AF28">
            <v>63635.66</v>
          </cell>
          <cell r="AI28">
            <v>56153.71</v>
          </cell>
          <cell r="AL28">
            <v>49832.18</v>
          </cell>
          <cell r="AM28">
            <v>656023.59</v>
          </cell>
          <cell r="AN28">
            <v>36917.99</v>
          </cell>
          <cell r="AO28">
            <v>49832.18</v>
          </cell>
          <cell r="AQ28">
            <v>50124</v>
          </cell>
          <cell r="AR28" t="str">
            <v xml:space="preserve">Spotřeba Bazar náhradní díly </v>
          </cell>
          <cell r="AS28">
            <v>1108874.83</v>
          </cell>
          <cell r="AT28">
            <v>1109973.83</v>
          </cell>
          <cell r="AU28">
            <v>-1099</v>
          </cell>
          <cell r="AV28">
            <v>13990521.48</v>
          </cell>
          <cell r="AW28">
            <v>3686.53</v>
          </cell>
          <cell r="AX28">
            <v>13986834.949999999</v>
          </cell>
          <cell r="AY28">
            <v>15099396.310000001</v>
          </cell>
          <cell r="AZ28">
            <v>2587.5300000000002</v>
          </cell>
          <cell r="BA28">
            <v>15096808.779999999</v>
          </cell>
          <cell r="BB28" t="str">
            <v>Material Used for Spare Parts</v>
          </cell>
          <cell r="BH28">
            <v>2</v>
          </cell>
          <cell r="BI28">
            <v>37908</v>
          </cell>
        </row>
        <row r="29">
          <cell r="A29">
            <v>50123</v>
          </cell>
          <cell r="E29">
            <v>491954.48</v>
          </cell>
          <cell r="H29">
            <v>697979.92</v>
          </cell>
          <cell r="K29">
            <v>782300.59</v>
          </cell>
          <cell r="N29">
            <v>726400.91</v>
          </cell>
          <cell r="Q29">
            <v>915163.34</v>
          </cell>
          <cell r="T29">
            <v>949162.3</v>
          </cell>
          <cell r="W29">
            <v>949532.11</v>
          </cell>
          <cell r="Z29">
            <v>712111.39</v>
          </cell>
          <cell r="AC29">
            <v>731998.89</v>
          </cell>
          <cell r="AF29">
            <v>827841.01</v>
          </cell>
          <cell r="AI29">
            <v>787807.25</v>
          </cell>
          <cell r="AL29">
            <v>850848.48</v>
          </cell>
          <cell r="AM29">
            <v>9423100.6699999999</v>
          </cell>
          <cell r="AN29">
            <v>118849.58999999997</v>
          </cell>
          <cell r="AO29">
            <v>850848.48</v>
          </cell>
          <cell r="AQ29">
            <v>50125</v>
          </cell>
          <cell r="AR29" t="str">
            <v xml:space="preserve">Spotřeba Bazar PHM </v>
          </cell>
          <cell r="AS29">
            <v>1341285.8700000001</v>
          </cell>
          <cell r="AT29">
            <v>1341285.8700000001</v>
          </cell>
          <cell r="AU29">
            <v>0</v>
          </cell>
          <cell r="AV29">
            <v>8787461.7200000007</v>
          </cell>
          <cell r="AW29">
            <v>0</v>
          </cell>
          <cell r="AX29">
            <v>8787461.7200000007</v>
          </cell>
          <cell r="AY29">
            <v>10128747.59</v>
          </cell>
          <cell r="AZ29">
            <v>0</v>
          </cell>
          <cell r="BA29">
            <v>10128747.59</v>
          </cell>
          <cell r="BB29" t="str">
            <v>Fuel Bazaar Stock Cars</v>
          </cell>
          <cell r="BH29">
            <v>4101</v>
          </cell>
          <cell r="BI29">
            <v>38176</v>
          </cell>
        </row>
        <row r="30">
          <cell r="A30">
            <v>50124</v>
          </cell>
          <cell r="E30">
            <v>993217.38</v>
          </cell>
          <cell r="H30">
            <v>948724.7</v>
          </cell>
          <cell r="K30">
            <v>1281064.5</v>
          </cell>
          <cell r="N30">
            <v>1313014.6399999999</v>
          </cell>
          <cell r="Q30">
            <v>1412458.31</v>
          </cell>
          <cell r="T30">
            <v>1368560.12</v>
          </cell>
          <cell r="W30">
            <v>1172550.44</v>
          </cell>
          <cell r="Z30">
            <v>1335421.26</v>
          </cell>
          <cell r="AC30">
            <v>1237700.1200000001</v>
          </cell>
          <cell r="AF30">
            <v>1331724.98</v>
          </cell>
          <cell r="AI30">
            <v>1592398.5</v>
          </cell>
          <cell r="AL30">
            <v>1085303.98</v>
          </cell>
          <cell r="AM30">
            <v>15072138.93</v>
          </cell>
          <cell r="AN30">
            <v>-127726.29000000004</v>
          </cell>
          <cell r="AO30">
            <v>1109973.83</v>
          </cell>
          <cell r="AQ30">
            <v>50126</v>
          </cell>
          <cell r="AR30" t="str">
            <v xml:space="preserve">Spotřeba nářadí a nástroje </v>
          </cell>
          <cell r="AS30">
            <v>4935.72</v>
          </cell>
          <cell r="AT30">
            <v>4935.72</v>
          </cell>
          <cell r="AU30">
            <v>0</v>
          </cell>
          <cell r="AV30">
            <v>280851.09999999998</v>
          </cell>
          <cell r="AW30">
            <v>0</v>
          </cell>
          <cell r="AX30">
            <v>280851.09999999998</v>
          </cell>
          <cell r="AY30">
            <v>285786.82</v>
          </cell>
          <cell r="AZ30">
            <v>0</v>
          </cell>
          <cell r="BA30">
            <v>285786.82</v>
          </cell>
          <cell r="BB30" t="str">
            <v>Material Used - Tools</v>
          </cell>
          <cell r="BH30">
            <v>2</v>
          </cell>
          <cell r="BI30">
            <v>37908</v>
          </cell>
        </row>
        <row r="31">
          <cell r="A31">
            <v>50125</v>
          </cell>
          <cell r="E31">
            <v>302541.02</v>
          </cell>
          <cell r="H31">
            <v>413390.46</v>
          </cell>
          <cell r="K31">
            <v>949582.2</v>
          </cell>
          <cell r="N31">
            <v>1164970.3999999999</v>
          </cell>
          <cell r="Q31">
            <v>907762.17</v>
          </cell>
          <cell r="T31">
            <v>837566.79</v>
          </cell>
          <cell r="W31">
            <v>675065.19</v>
          </cell>
          <cell r="Z31">
            <v>446589.9</v>
          </cell>
          <cell r="AC31">
            <v>790149.23</v>
          </cell>
          <cell r="AF31">
            <v>985361.95</v>
          </cell>
          <cell r="AI31">
            <v>1314482.4099999999</v>
          </cell>
          <cell r="AL31">
            <v>1342408.52</v>
          </cell>
          <cell r="AM31">
            <v>10129870.24</v>
          </cell>
          <cell r="AN31">
            <v>551136.64000000013</v>
          </cell>
          <cell r="AO31">
            <v>1341285.8700000001</v>
          </cell>
          <cell r="AQ31">
            <v>5015</v>
          </cell>
          <cell r="AR31" t="str">
            <v>Spotřeba servis</v>
          </cell>
          <cell r="AS31">
            <v>248614.32</v>
          </cell>
          <cell r="AT31">
            <v>248614.32</v>
          </cell>
          <cell r="AU31">
            <v>0</v>
          </cell>
          <cell r="AV31">
            <v>2320796.23</v>
          </cell>
          <cell r="AW31">
            <v>919.49</v>
          </cell>
          <cell r="AX31">
            <v>2319876.7400000002</v>
          </cell>
          <cell r="AY31">
            <v>2569410.5499999998</v>
          </cell>
          <cell r="AZ31">
            <v>919.49</v>
          </cell>
          <cell r="BA31">
            <v>2568491.06</v>
          </cell>
          <cell r="BB31" t="str">
            <v>Material Used  for Service</v>
          </cell>
          <cell r="BH31">
            <v>1570</v>
          </cell>
          <cell r="BI31">
            <v>38302</v>
          </cell>
        </row>
        <row r="32">
          <cell r="A32">
            <v>50126</v>
          </cell>
          <cell r="E32">
            <v>7816.11</v>
          </cell>
          <cell r="H32">
            <v>21273.42</v>
          </cell>
          <cell r="K32">
            <v>54741.07</v>
          </cell>
          <cell r="N32">
            <v>25398.27</v>
          </cell>
          <cell r="Q32">
            <v>35426.959999999999</v>
          </cell>
          <cell r="T32">
            <v>25205.8</v>
          </cell>
          <cell r="W32">
            <v>4837.08</v>
          </cell>
          <cell r="Z32">
            <v>36774.76</v>
          </cell>
          <cell r="AC32">
            <v>55897.64</v>
          </cell>
          <cell r="AF32">
            <v>9365.66</v>
          </cell>
          <cell r="AI32">
            <v>4114.33</v>
          </cell>
          <cell r="AL32">
            <v>4935.72</v>
          </cell>
          <cell r="AM32">
            <v>285786.81999999995</v>
          </cell>
          <cell r="AN32">
            <v>-50961.919999999998</v>
          </cell>
          <cell r="AO32">
            <v>4935.72</v>
          </cell>
          <cell r="AQ32">
            <v>50150</v>
          </cell>
          <cell r="AR32" t="str">
            <v>Spotřeba náhradní díly Garance</v>
          </cell>
          <cell r="AS32">
            <v>248614.32</v>
          </cell>
          <cell r="AT32">
            <v>248614.32</v>
          </cell>
          <cell r="AU32">
            <v>0</v>
          </cell>
          <cell r="AV32">
            <v>2303066.63</v>
          </cell>
          <cell r="AW32">
            <v>919.49</v>
          </cell>
          <cell r="AX32">
            <v>2302147.14</v>
          </cell>
          <cell r="AY32">
            <v>2551680.9500000002</v>
          </cell>
          <cell r="AZ32">
            <v>919.49</v>
          </cell>
          <cell r="BA32">
            <v>2550761.46</v>
          </cell>
          <cell r="BB32" t="str">
            <v>Material Used for Spare Parts - Warranty Service</v>
          </cell>
          <cell r="BH32">
            <v>2</v>
          </cell>
          <cell r="BI32">
            <v>37908</v>
          </cell>
        </row>
        <row r="33">
          <cell r="A33">
            <v>50130</v>
          </cell>
          <cell r="B33" t="str">
            <v>x</v>
          </cell>
          <cell r="C33" t="str">
            <v>x</v>
          </cell>
          <cell r="D33" t="str">
            <v>x</v>
          </cell>
          <cell r="AM33">
            <v>0</v>
          </cell>
          <cell r="AN33" t="e">
            <v>#N/A</v>
          </cell>
          <cell r="AO33" t="e">
            <v>#N/A</v>
          </cell>
          <cell r="AQ33">
            <v>50151</v>
          </cell>
          <cell r="AR33" t="str">
            <v>Spotřeba náhradní díly servis prodej</v>
          </cell>
          <cell r="AS33">
            <v>0</v>
          </cell>
          <cell r="AT33">
            <v>0</v>
          </cell>
          <cell r="AU33">
            <v>0</v>
          </cell>
          <cell r="AV33">
            <v>17729.599999999999</v>
          </cell>
          <cell r="AW33">
            <v>0</v>
          </cell>
          <cell r="AX33">
            <v>17729.599999999999</v>
          </cell>
          <cell r="AY33">
            <v>17729.599999999999</v>
          </cell>
          <cell r="AZ33">
            <v>0</v>
          </cell>
          <cell r="BA33">
            <v>17729.599999999999</v>
          </cell>
          <cell r="BB33" t="str">
            <v>Material Used for Spare Parts - Service Income</v>
          </cell>
          <cell r="BH33">
            <v>2</v>
          </cell>
          <cell r="BI33">
            <v>37908</v>
          </cell>
        </row>
        <row r="34">
          <cell r="A34">
            <v>50131</v>
          </cell>
          <cell r="AM34">
            <v>0</v>
          </cell>
          <cell r="AN34" t="e">
            <v>#N/A</v>
          </cell>
          <cell r="AO34" t="e">
            <v>#N/A</v>
          </cell>
          <cell r="AQ34">
            <v>5019</v>
          </cell>
          <cell r="AR34" t="str">
            <v>Spotřeba ostatní - sporné a DNeuz</v>
          </cell>
          <cell r="AS34">
            <v>248614.32</v>
          </cell>
          <cell r="AT34">
            <v>248614.32</v>
          </cell>
          <cell r="AU34">
            <v>0</v>
          </cell>
          <cell r="AV34">
            <v>2320796.23</v>
          </cell>
          <cell r="AW34">
            <v>919.49</v>
          </cell>
          <cell r="AX34">
            <v>2319876.7400000002</v>
          </cell>
          <cell r="AY34">
            <v>2569410.5499999998</v>
          </cell>
          <cell r="AZ34">
            <v>919.49</v>
          </cell>
          <cell r="BA34">
            <v>2568491.06</v>
          </cell>
          <cell r="BB34" t="str">
            <v>Other Usage - Problematic Tax Documents and Non Tax Deduct.</v>
          </cell>
          <cell r="BH34">
            <v>1570</v>
          </cell>
          <cell r="BI34">
            <v>38302</v>
          </cell>
        </row>
        <row r="35">
          <cell r="A35">
            <v>50132</v>
          </cell>
          <cell r="AM35">
            <v>0</v>
          </cell>
          <cell r="AN35" t="e">
            <v>#N/A</v>
          </cell>
          <cell r="AO35" t="e">
            <v>#N/A</v>
          </cell>
          <cell r="AQ35">
            <v>50198</v>
          </cell>
          <cell r="AR35" t="str">
            <v>Spotřeba materiál - sporné doklady</v>
          </cell>
          <cell r="AS35">
            <v>58316.72</v>
          </cell>
          <cell r="AT35">
            <v>58316.72</v>
          </cell>
          <cell r="AU35">
            <v>0</v>
          </cell>
          <cell r="AV35">
            <v>1137977.4099999999</v>
          </cell>
          <cell r="AW35">
            <v>76696.05</v>
          </cell>
          <cell r="AX35">
            <v>1061281.3600000001</v>
          </cell>
          <cell r="AY35">
            <v>1196294.1299999999</v>
          </cell>
          <cell r="AZ35">
            <v>76696.05</v>
          </cell>
          <cell r="BA35">
            <v>1119598.0800000001</v>
          </cell>
          <cell r="BB35" t="str">
            <v>Material Usage - Problematick Documents</v>
          </cell>
          <cell r="BH35">
            <v>2</v>
          </cell>
          <cell r="BI35">
            <v>37908</v>
          </cell>
        </row>
        <row r="36">
          <cell r="A36">
            <v>50150</v>
          </cell>
          <cell r="E36">
            <v>128014.82</v>
          </cell>
          <cell r="H36">
            <v>188796.79999999999</v>
          </cell>
          <cell r="K36">
            <v>271685.28999999998</v>
          </cell>
          <cell r="N36">
            <v>209441.42</v>
          </cell>
          <cell r="Q36">
            <v>191911.34</v>
          </cell>
          <cell r="T36">
            <v>227731.31</v>
          </cell>
          <cell r="W36">
            <v>227629.87</v>
          </cell>
          <cell r="Z36">
            <v>274641.94</v>
          </cell>
          <cell r="AC36">
            <v>181538.48</v>
          </cell>
          <cell r="AF36">
            <v>199598.98</v>
          </cell>
          <cell r="AI36">
            <v>201156.89</v>
          </cell>
          <cell r="AL36">
            <v>248614.32</v>
          </cell>
          <cell r="AM36">
            <v>2550761.46</v>
          </cell>
          <cell r="AN36">
            <v>67075.839999999997</v>
          </cell>
          <cell r="AO36">
            <v>248614.32</v>
          </cell>
          <cell r="AQ36">
            <v>50199</v>
          </cell>
          <cell r="AR36" t="str">
            <v>DNeuz Spotřeba materiálu</v>
          </cell>
          <cell r="AS36">
            <v>48150.55</v>
          </cell>
          <cell r="AT36">
            <v>48150.55</v>
          </cell>
          <cell r="AU36">
            <v>0</v>
          </cell>
          <cell r="AV36">
            <v>487674.71</v>
          </cell>
          <cell r="AW36">
            <v>0</v>
          </cell>
          <cell r="AX36">
            <v>487674.71</v>
          </cell>
          <cell r="AY36">
            <v>535825.26</v>
          </cell>
          <cell r="AZ36">
            <v>0</v>
          </cell>
          <cell r="BA36">
            <v>535825.26</v>
          </cell>
          <cell r="BB36" t="str">
            <v>Material Usage - Non Tax Deductible</v>
          </cell>
          <cell r="BH36">
            <v>2</v>
          </cell>
          <cell r="BI36">
            <v>37908</v>
          </cell>
        </row>
        <row r="37">
          <cell r="A37">
            <v>50151</v>
          </cell>
          <cell r="B37" t="str">
            <v>x</v>
          </cell>
          <cell r="C37" t="str">
            <v>x</v>
          </cell>
          <cell r="D37" t="str">
            <v>x</v>
          </cell>
          <cell r="E37">
            <v>0</v>
          </cell>
          <cell r="H37">
            <v>4</v>
          </cell>
          <cell r="K37">
            <v>0</v>
          </cell>
          <cell r="N37">
            <v>0</v>
          </cell>
          <cell r="Q37">
            <v>0</v>
          </cell>
          <cell r="T37">
            <v>0</v>
          </cell>
          <cell r="W37">
            <v>0</v>
          </cell>
          <cell r="AI37">
            <v>17725.599999999999</v>
          </cell>
          <cell r="AM37">
            <v>17729.599999999999</v>
          </cell>
          <cell r="AN37">
            <v>0</v>
          </cell>
          <cell r="AO37">
            <v>0</v>
          </cell>
          <cell r="AQ37">
            <v>502</v>
          </cell>
          <cell r="AR37" t="str">
            <v xml:space="preserve">Spotřeba energie </v>
          </cell>
          <cell r="AS37">
            <v>3287176.69</v>
          </cell>
          <cell r="AT37">
            <v>3287176.69</v>
          </cell>
          <cell r="AU37">
            <v>0</v>
          </cell>
          <cell r="AV37">
            <v>6551792.8799999999</v>
          </cell>
          <cell r="AW37">
            <v>0</v>
          </cell>
          <cell r="AX37">
            <v>6551792.8799999999</v>
          </cell>
          <cell r="AY37">
            <v>9838969.5700000003</v>
          </cell>
          <cell r="AZ37">
            <v>0</v>
          </cell>
          <cell r="BA37">
            <v>9838969.5700000003</v>
          </cell>
          <cell r="BB37" t="str">
            <v>Energy</v>
          </cell>
          <cell r="BH37">
            <v>1570</v>
          </cell>
          <cell r="BI37">
            <v>38302</v>
          </cell>
        </row>
        <row r="38">
          <cell r="A38">
            <v>50152</v>
          </cell>
          <cell r="B38" t="str">
            <v>x</v>
          </cell>
          <cell r="C38" t="str">
            <v>x</v>
          </cell>
          <cell r="D38" t="str">
            <v>x</v>
          </cell>
          <cell r="AM38">
            <v>0</v>
          </cell>
          <cell r="AN38" t="e">
            <v>#N/A</v>
          </cell>
          <cell r="AO38" t="e">
            <v>#N/A</v>
          </cell>
          <cell r="AQ38">
            <v>50201</v>
          </cell>
          <cell r="AR38" t="str">
            <v xml:space="preserve">Spotřeba elektrické energie </v>
          </cell>
          <cell r="AS38">
            <v>1957431.7</v>
          </cell>
          <cell r="AT38">
            <v>1957431.7</v>
          </cell>
          <cell r="AU38">
            <v>0</v>
          </cell>
          <cell r="AV38">
            <v>3698998.27</v>
          </cell>
          <cell r="AW38">
            <v>0</v>
          </cell>
          <cell r="AX38">
            <v>3698998.27</v>
          </cell>
          <cell r="AY38">
            <v>5656429.9699999997</v>
          </cell>
          <cell r="AZ38">
            <v>0</v>
          </cell>
          <cell r="BA38">
            <v>5656429.9699999997</v>
          </cell>
          <cell r="BB38" t="str">
            <v>Energy</v>
          </cell>
          <cell r="BH38">
            <v>2</v>
          </cell>
          <cell r="BI38">
            <v>37908</v>
          </cell>
        </row>
        <row r="39">
          <cell r="A39">
            <v>50153</v>
          </cell>
          <cell r="B39" t="str">
            <v>x</v>
          </cell>
          <cell r="C39" t="str">
            <v>x</v>
          </cell>
          <cell r="D39" t="str">
            <v>x</v>
          </cell>
          <cell r="AM39">
            <v>0</v>
          </cell>
          <cell r="AN39" t="e">
            <v>#N/A</v>
          </cell>
          <cell r="AO39" t="e">
            <v>#N/A</v>
          </cell>
          <cell r="AQ39">
            <v>50202</v>
          </cell>
          <cell r="AR39" t="str">
            <v xml:space="preserve">Spotřeba plynu </v>
          </cell>
          <cell r="AS39">
            <v>886546.82</v>
          </cell>
          <cell r="AT39">
            <v>886546.82</v>
          </cell>
          <cell r="AU39">
            <v>0</v>
          </cell>
          <cell r="AV39">
            <v>1445034.56</v>
          </cell>
          <cell r="AW39">
            <v>0</v>
          </cell>
          <cell r="AX39">
            <v>1445034.56</v>
          </cell>
          <cell r="AY39">
            <v>2331581.38</v>
          </cell>
          <cell r="AZ39">
            <v>0</v>
          </cell>
          <cell r="BA39">
            <v>2331581.38</v>
          </cell>
          <cell r="BB39" t="str">
            <v>Gas</v>
          </cell>
          <cell r="BH39">
            <v>2</v>
          </cell>
          <cell r="BI39">
            <v>37908</v>
          </cell>
        </row>
        <row r="40">
          <cell r="A40">
            <v>50154</v>
          </cell>
          <cell r="B40" t="str">
            <v>x</v>
          </cell>
          <cell r="C40" t="str">
            <v>x</v>
          </cell>
          <cell r="D40" t="str">
            <v>x</v>
          </cell>
          <cell r="AM40">
            <v>0</v>
          </cell>
          <cell r="AN40" t="e">
            <v>#N/A</v>
          </cell>
          <cell r="AO40" t="e">
            <v>#N/A</v>
          </cell>
          <cell r="AQ40">
            <v>50203</v>
          </cell>
          <cell r="AR40" t="str">
            <v xml:space="preserve">Spotřeba vody </v>
          </cell>
          <cell r="AS40">
            <v>420041.62</v>
          </cell>
          <cell r="AT40">
            <v>420041.62</v>
          </cell>
          <cell r="AU40">
            <v>0</v>
          </cell>
          <cell r="AV40">
            <v>925099.54</v>
          </cell>
          <cell r="AW40">
            <v>0</v>
          </cell>
          <cell r="AX40">
            <v>925099.54</v>
          </cell>
          <cell r="AY40">
            <v>1345141.16</v>
          </cell>
          <cell r="AZ40">
            <v>0</v>
          </cell>
          <cell r="BA40">
            <v>1345141.16</v>
          </cell>
          <cell r="BB40" t="str">
            <v>Water</v>
          </cell>
          <cell r="BH40">
            <v>2</v>
          </cell>
          <cell r="BI40">
            <v>37908</v>
          </cell>
        </row>
        <row r="41">
          <cell r="A41">
            <v>50155</v>
          </cell>
          <cell r="B41" t="str">
            <v>x</v>
          </cell>
          <cell r="C41" t="str">
            <v>x</v>
          </cell>
          <cell r="D41" t="str">
            <v>x</v>
          </cell>
          <cell r="AM41">
            <v>0</v>
          </cell>
          <cell r="AN41" t="e">
            <v>#N/A</v>
          </cell>
          <cell r="AO41" t="e">
            <v>#N/A</v>
          </cell>
          <cell r="AQ41">
            <v>50204</v>
          </cell>
          <cell r="AR41" t="str">
            <v xml:space="preserve">Spotřeba paliv </v>
          </cell>
          <cell r="AS41">
            <v>23156.55</v>
          </cell>
          <cell r="AT41">
            <v>23156.55</v>
          </cell>
          <cell r="AU41">
            <v>0</v>
          </cell>
          <cell r="AV41">
            <v>482660.51</v>
          </cell>
          <cell r="AW41">
            <v>0</v>
          </cell>
          <cell r="AX41">
            <v>482660.51</v>
          </cell>
          <cell r="AY41">
            <v>505817.06</v>
          </cell>
          <cell r="AZ41">
            <v>0</v>
          </cell>
          <cell r="BA41">
            <v>505817.06</v>
          </cell>
          <cell r="BB41" t="str">
            <v>Heat</v>
          </cell>
          <cell r="BH41">
            <v>2</v>
          </cell>
          <cell r="BI41">
            <v>37908</v>
          </cell>
        </row>
        <row r="42">
          <cell r="A42">
            <v>50157</v>
          </cell>
          <cell r="AM42">
            <v>0</v>
          </cell>
          <cell r="AN42" t="e">
            <v>#N/A</v>
          </cell>
          <cell r="AO42" t="e">
            <v>#N/A</v>
          </cell>
          <cell r="AQ42">
            <v>504</v>
          </cell>
          <cell r="AR42" t="str">
            <v xml:space="preserve">Prodané zboží </v>
          </cell>
          <cell r="AS42">
            <v>333419561.07999998</v>
          </cell>
          <cell r="AT42">
            <v>333417959.39999998</v>
          </cell>
          <cell r="AU42">
            <v>1601.68</v>
          </cell>
          <cell r="AV42">
            <v>5179338578.96</v>
          </cell>
          <cell r="AW42">
            <v>152220770.53999999</v>
          </cell>
          <cell r="AX42">
            <v>5027117808.4200001</v>
          </cell>
          <cell r="AY42">
            <v>5512758140.04</v>
          </cell>
          <cell r="AZ42">
            <v>152222372.22</v>
          </cell>
          <cell r="BA42">
            <v>5360535767.8199997</v>
          </cell>
          <cell r="BB42" t="str">
            <v>Goods Sold</v>
          </cell>
          <cell r="BH42">
            <v>1570</v>
          </cell>
          <cell r="BI42">
            <v>38302</v>
          </cell>
        </row>
        <row r="43">
          <cell r="A43">
            <v>50158</v>
          </cell>
          <cell r="AM43">
            <v>0</v>
          </cell>
          <cell r="AN43" t="e">
            <v>#N/A</v>
          </cell>
          <cell r="AO43" t="e">
            <v>#N/A</v>
          </cell>
          <cell r="AQ43">
            <v>5040</v>
          </cell>
          <cell r="AR43" t="str">
            <v>Prodané zboží - vozy</v>
          </cell>
          <cell r="AS43">
            <v>325215524.72000003</v>
          </cell>
          <cell r="AT43">
            <v>325215524.72000003</v>
          </cell>
          <cell r="AU43">
            <v>0</v>
          </cell>
          <cell r="AV43">
            <v>5082087672.8999996</v>
          </cell>
          <cell r="AW43">
            <v>152205909.75999999</v>
          </cell>
          <cell r="AX43">
            <v>4929881763.1400003</v>
          </cell>
          <cell r="AY43">
            <v>5407303197.6199999</v>
          </cell>
          <cell r="AZ43">
            <v>152205909.75999999</v>
          </cell>
          <cell r="BA43">
            <v>5255097287.8599997</v>
          </cell>
          <cell r="BB43" t="str">
            <v>Goods Sold - Cars</v>
          </cell>
          <cell r="BH43">
            <v>1570</v>
          </cell>
          <cell r="BI43">
            <v>38302</v>
          </cell>
        </row>
        <row r="44">
          <cell r="A44">
            <v>50170</v>
          </cell>
          <cell r="B44" t="str">
            <v>x</v>
          </cell>
          <cell r="C44" t="str">
            <v>x</v>
          </cell>
          <cell r="D44" t="str">
            <v>x</v>
          </cell>
          <cell r="AM44">
            <v>0</v>
          </cell>
          <cell r="AN44" t="e">
            <v>#N/A</v>
          </cell>
          <cell r="AO44" t="e">
            <v>#N/A</v>
          </cell>
          <cell r="AQ44">
            <v>50401</v>
          </cell>
          <cell r="AR44" t="str">
            <v>Prodané zboží - automobily tuzemsko osobní</v>
          </cell>
          <cell r="AS44">
            <v>250645024.19999999</v>
          </cell>
          <cell r="AT44">
            <v>250645024.19999999</v>
          </cell>
          <cell r="AU44">
            <v>0</v>
          </cell>
          <cell r="AV44">
            <v>4067877362.04</v>
          </cell>
          <cell r="AW44">
            <v>120435541.23999999</v>
          </cell>
          <cell r="AX44">
            <v>3947441820.8000002</v>
          </cell>
          <cell r="AY44">
            <v>4318522386.2399998</v>
          </cell>
          <cell r="AZ44">
            <v>120435541.23999999</v>
          </cell>
          <cell r="BA44">
            <v>4198086845</v>
          </cell>
          <cell r="BB44" t="str">
            <v>Goods Sold - Domestic Personal Cars</v>
          </cell>
          <cell r="BH44">
            <v>2</v>
          </cell>
          <cell r="BI44">
            <v>37908</v>
          </cell>
        </row>
        <row r="45">
          <cell r="A45">
            <v>50188</v>
          </cell>
          <cell r="AM45">
            <v>0</v>
          </cell>
          <cell r="AN45" t="e">
            <v>#N/A</v>
          </cell>
          <cell r="AO45" t="e">
            <v>#N/A</v>
          </cell>
          <cell r="AQ45">
            <v>50402</v>
          </cell>
          <cell r="AR45" t="str">
            <v xml:space="preserve">Prodané zboží - automobily tuzemsko dodávky </v>
          </cell>
          <cell r="AS45">
            <v>14773917.199999999</v>
          </cell>
          <cell r="AT45">
            <v>14773917.199999999</v>
          </cell>
          <cell r="AU45">
            <v>0</v>
          </cell>
          <cell r="AV45">
            <v>264995891.65000001</v>
          </cell>
          <cell r="AW45">
            <v>16096075.27</v>
          </cell>
          <cell r="AX45">
            <v>248899816.38</v>
          </cell>
          <cell r="AY45">
            <v>279769808.85000002</v>
          </cell>
          <cell r="AZ45">
            <v>16096075.27</v>
          </cell>
          <cell r="BA45">
            <v>263673733.58000001</v>
          </cell>
          <cell r="BB45" t="str">
            <v>Goods Sold - Domestic VANS</v>
          </cell>
          <cell r="BH45">
            <v>2</v>
          </cell>
          <cell r="BI45">
            <v>37908</v>
          </cell>
        </row>
        <row r="46">
          <cell r="A46">
            <v>5018866</v>
          </cell>
          <cell r="AM46">
            <v>0</v>
          </cell>
          <cell r="AN46" t="e">
            <v>#N/A</v>
          </cell>
          <cell r="AO46" t="e">
            <v>#N/A</v>
          </cell>
          <cell r="AQ46">
            <v>50403</v>
          </cell>
          <cell r="AR46" t="str">
            <v xml:space="preserve">Prodané zboží - automobily zahraničí </v>
          </cell>
          <cell r="AS46">
            <v>56383178.710000001</v>
          </cell>
          <cell r="AT46">
            <v>56383178.710000001</v>
          </cell>
          <cell r="AU46">
            <v>0</v>
          </cell>
          <cell r="AV46">
            <v>602668235.37</v>
          </cell>
          <cell r="AW46">
            <v>13348661.98</v>
          </cell>
          <cell r="AX46">
            <v>589319573.38999999</v>
          </cell>
          <cell r="AY46">
            <v>659051414.08000004</v>
          </cell>
          <cell r="AZ46">
            <v>13348661.98</v>
          </cell>
          <cell r="BA46">
            <v>645702752.10000002</v>
          </cell>
          <cell r="BB46" t="str">
            <v>Goods Sold - Imported Cars</v>
          </cell>
          <cell r="BH46">
            <v>2</v>
          </cell>
          <cell r="BI46">
            <v>37908</v>
          </cell>
        </row>
        <row r="47">
          <cell r="A47">
            <v>50190</v>
          </cell>
          <cell r="AM47">
            <v>0</v>
          </cell>
          <cell r="AN47" t="e">
            <v>#N/A</v>
          </cell>
          <cell r="AO47" t="e">
            <v>#N/A</v>
          </cell>
          <cell r="AQ47">
            <v>50406</v>
          </cell>
          <cell r="AR47" t="str">
            <v>Prodané zboží - Rangers</v>
          </cell>
          <cell r="AS47">
            <v>0</v>
          </cell>
          <cell r="AT47">
            <v>0</v>
          </cell>
          <cell r="AU47">
            <v>0</v>
          </cell>
          <cell r="AV47">
            <v>652105.06999999995</v>
          </cell>
          <cell r="AW47">
            <v>0</v>
          </cell>
          <cell r="AX47">
            <v>652105.06999999995</v>
          </cell>
          <cell r="AY47">
            <v>652105.06999999995</v>
          </cell>
          <cell r="AZ47">
            <v>0</v>
          </cell>
          <cell r="BA47">
            <v>652105.06999999995</v>
          </cell>
          <cell r="BB47" t="str">
            <v>Goods Sold - Rangers</v>
          </cell>
          <cell r="BH47">
            <v>2</v>
          </cell>
          <cell r="BI47">
            <v>37936</v>
          </cell>
        </row>
        <row r="48">
          <cell r="A48">
            <v>50198</v>
          </cell>
          <cell r="E48">
            <v>0</v>
          </cell>
          <cell r="K48">
            <v>0</v>
          </cell>
          <cell r="N48">
            <v>274527.59999999998</v>
          </cell>
          <cell r="Q48">
            <v>66643.899999999994</v>
          </cell>
          <cell r="T48">
            <v>195864.27</v>
          </cell>
          <cell r="W48">
            <v>67453.320000000007</v>
          </cell>
          <cell r="Z48">
            <v>69980.86</v>
          </cell>
          <cell r="AC48">
            <v>105566.61</v>
          </cell>
          <cell r="AF48">
            <v>219292.83</v>
          </cell>
          <cell r="AI48">
            <v>61951.97</v>
          </cell>
          <cell r="AL48">
            <v>58316.72</v>
          </cell>
          <cell r="AM48">
            <v>1119598.0800000001</v>
          </cell>
          <cell r="AN48">
            <v>-47249.89</v>
          </cell>
          <cell r="AO48">
            <v>58316.72</v>
          </cell>
          <cell r="AQ48">
            <v>50407</v>
          </cell>
          <cell r="AR48" t="str">
            <v xml:space="preserve">Prodané zboží - osobní automobily s DPH </v>
          </cell>
          <cell r="AS48">
            <v>3413404.61</v>
          </cell>
          <cell r="AT48">
            <v>3413404.61</v>
          </cell>
          <cell r="AU48">
            <v>0</v>
          </cell>
          <cell r="AV48">
            <v>145894078.77000001</v>
          </cell>
          <cell r="AW48">
            <v>2325631.27</v>
          </cell>
          <cell r="AX48">
            <v>143568447.5</v>
          </cell>
          <cell r="AY48">
            <v>149307483.38</v>
          </cell>
          <cell r="AZ48">
            <v>2325631.27</v>
          </cell>
          <cell r="BA48">
            <v>146981852.11000001</v>
          </cell>
          <cell r="BB48" t="str">
            <v>Goods Sold - Personal Cars with DPH</v>
          </cell>
          <cell r="BH48">
            <v>2</v>
          </cell>
          <cell r="BI48">
            <v>37908</v>
          </cell>
        </row>
        <row r="49">
          <cell r="A49">
            <v>50199</v>
          </cell>
          <cell r="B49" t="str">
            <v>x</v>
          </cell>
          <cell r="C49" t="str">
            <v>x</v>
          </cell>
          <cell r="D49" t="str">
            <v>x</v>
          </cell>
          <cell r="E49">
            <v>421</v>
          </cell>
          <cell r="H49">
            <v>16763.310000000001</v>
          </cell>
          <cell r="K49">
            <v>79080</v>
          </cell>
          <cell r="N49">
            <v>34346.5</v>
          </cell>
          <cell r="Q49">
            <v>74814</v>
          </cell>
          <cell r="T49">
            <v>31686</v>
          </cell>
          <cell r="W49">
            <v>51304.5</v>
          </cell>
          <cell r="Z49">
            <v>56369</v>
          </cell>
          <cell r="AC49">
            <v>44476.5</v>
          </cell>
          <cell r="AF49">
            <v>53661.9</v>
          </cell>
          <cell r="AI49">
            <v>44752</v>
          </cell>
          <cell r="AL49">
            <v>53880.4</v>
          </cell>
          <cell r="AM49">
            <v>541555.11</v>
          </cell>
          <cell r="AN49">
            <v>3674.0500000000029</v>
          </cell>
          <cell r="AO49">
            <v>48150.55</v>
          </cell>
          <cell r="AQ49">
            <v>5041</v>
          </cell>
          <cell r="AR49" t="str">
            <v>Prodané zboží - náhradní díly a příslušenství</v>
          </cell>
          <cell r="AS49">
            <v>8204036.3600000003</v>
          </cell>
          <cell r="AT49">
            <v>8202434.6799999997</v>
          </cell>
          <cell r="AU49">
            <v>1601.68</v>
          </cell>
          <cell r="AV49">
            <v>97243717.060000002</v>
          </cell>
          <cell r="AW49">
            <v>14860.78</v>
          </cell>
          <cell r="AX49">
            <v>97228856.280000001</v>
          </cell>
          <cell r="AY49">
            <v>105447753.42</v>
          </cell>
          <cell r="AZ49">
            <v>16462.46</v>
          </cell>
          <cell r="BA49">
            <v>105431290.95999999</v>
          </cell>
          <cell r="BB49" t="str">
            <v>Goods Sold - Spares and Accessories</v>
          </cell>
          <cell r="BH49">
            <v>1570</v>
          </cell>
          <cell r="BI49">
            <v>38302</v>
          </cell>
        </row>
        <row r="50">
          <cell r="A50">
            <v>5019966</v>
          </cell>
          <cell r="AM50">
            <v>0</v>
          </cell>
          <cell r="AN50" t="e">
            <v>#N/A</v>
          </cell>
          <cell r="AO50" t="e">
            <v>#N/A</v>
          </cell>
          <cell r="AQ50">
            <v>50410</v>
          </cell>
          <cell r="AR50" t="str">
            <v>Prodané zboží - autodoplňky</v>
          </cell>
          <cell r="AS50">
            <v>8204036.3600000003</v>
          </cell>
          <cell r="AT50">
            <v>8202434.6799999997</v>
          </cell>
          <cell r="AU50">
            <v>1601.68</v>
          </cell>
          <cell r="AV50">
            <v>97243717.060000002</v>
          </cell>
          <cell r="AW50">
            <v>14860.78</v>
          </cell>
          <cell r="AX50">
            <v>97228856.280000001</v>
          </cell>
          <cell r="AY50">
            <v>105447753.42</v>
          </cell>
          <cell r="AZ50">
            <v>16462.46</v>
          </cell>
          <cell r="BA50">
            <v>105431290.95999999</v>
          </cell>
          <cell r="BB50" t="str">
            <v>Goods Sold - Caraccessories</v>
          </cell>
          <cell r="BH50">
            <v>2</v>
          </cell>
          <cell r="BI50">
            <v>37908</v>
          </cell>
        </row>
        <row r="51">
          <cell r="A51">
            <v>50201</v>
          </cell>
          <cell r="B51" t="str">
            <v>x</v>
          </cell>
          <cell r="C51" t="str">
            <v>x</v>
          </cell>
          <cell r="E51">
            <v>223592.58</v>
          </cell>
          <cell r="H51">
            <v>222826.92</v>
          </cell>
          <cell r="K51">
            <v>300945.57</v>
          </cell>
          <cell r="N51">
            <v>455448.52</v>
          </cell>
          <cell r="Q51">
            <v>309402.40000000002</v>
          </cell>
          <cell r="T51">
            <v>438439.62</v>
          </cell>
          <cell r="W51">
            <v>337402.17</v>
          </cell>
          <cell r="Z51">
            <v>289458.46000000002</v>
          </cell>
          <cell r="AC51">
            <v>-11902.640000000014</v>
          </cell>
          <cell r="AF51">
            <v>388561.84</v>
          </cell>
          <cell r="AI51">
            <v>225668.84</v>
          </cell>
          <cell r="AL51">
            <v>2547321.87</v>
          </cell>
          <cell r="AM51">
            <v>5727166.1500000004</v>
          </cell>
          <cell r="AN51">
            <v>1969334.3399999999</v>
          </cell>
          <cell r="AO51">
            <v>1957431.7</v>
          </cell>
          <cell r="AQ51">
            <v>5049</v>
          </cell>
          <cell r="AR51" t="str">
            <v>Prodané zboží - ostatní a DNeuz</v>
          </cell>
          <cell r="AS51">
            <v>0</v>
          </cell>
          <cell r="AT51">
            <v>0</v>
          </cell>
          <cell r="AU51">
            <v>0</v>
          </cell>
          <cell r="AV51">
            <v>7189</v>
          </cell>
          <cell r="AW51">
            <v>0</v>
          </cell>
          <cell r="AX51">
            <v>7189</v>
          </cell>
          <cell r="AY51">
            <v>7189</v>
          </cell>
          <cell r="AZ51">
            <v>0</v>
          </cell>
          <cell r="BA51">
            <v>7189</v>
          </cell>
          <cell r="BB51" t="str">
            <v>Goods Sold - Other And Non Tax Deductible</v>
          </cell>
          <cell r="BH51">
            <v>1570</v>
          </cell>
          <cell r="BI51">
            <v>38302</v>
          </cell>
        </row>
        <row r="52">
          <cell r="A52" t="str">
            <v>50201 CI</v>
          </cell>
          <cell r="AM52">
            <v>0</v>
          </cell>
          <cell r="AN52" t="e">
            <v>#N/A</v>
          </cell>
          <cell r="AO52" t="e">
            <v>#N/A</v>
          </cell>
          <cell r="AQ52">
            <v>50499</v>
          </cell>
          <cell r="AR52" t="str">
            <v>DNeuz prodané zboží - automobily tuzemsko</v>
          </cell>
          <cell r="AS52">
            <v>0</v>
          </cell>
          <cell r="AT52">
            <v>0</v>
          </cell>
          <cell r="AU52">
            <v>0</v>
          </cell>
          <cell r="AV52">
            <v>7189</v>
          </cell>
          <cell r="AW52">
            <v>0</v>
          </cell>
          <cell r="AX52">
            <v>7189</v>
          </cell>
          <cell r="AY52">
            <v>7189</v>
          </cell>
          <cell r="AZ52">
            <v>0</v>
          </cell>
          <cell r="BA52">
            <v>7189</v>
          </cell>
          <cell r="BB52" t="str">
            <v>Cars Sold - Non Tax Deductible</v>
          </cell>
          <cell r="BH52">
            <v>2</v>
          </cell>
          <cell r="BI52">
            <v>37908</v>
          </cell>
        </row>
        <row r="53">
          <cell r="A53">
            <v>5020166</v>
          </cell>
          <cell r="AC53">
            <v>341767.69</v>
          </cell>
          <cell r="AF53">
            <v>177386.3</v>
          </cell>
          <cell r="AM53">
            <v>519153.99</v>
          </cell>
          <cell r="AN53" t="e">
            <v>#N/A</v>
          </cell>
          <cell r="AO53" t="e">
            <v>#N/A</v>
          </cell>
          <cell r="AQ53">
            <v>51</v>
          </cell>
          <cell r="AR53" t="str">
            <v>Služby</v>
          </cell>
          <cell r="AS53">
            <v>61932866.149999999</v>
          </cell>
          <cell r="AT53">
            <v>61930507.950000003</v>
          </cell>
          <cell r="AU53">
            <v>2358.1999999999998</v>
          </cell>
          <cell r="AV53">
            <v>525617573.79000002</v>
          </cell>
          <cell r="AW53">
            <v>1680549.33</v>
          </cell>
          <cell r="AX53">
            <v>523937024.45999998</v>
          </cell>
          <cell r="AY53">
            <v>587550439.94000006</v>
          </cell>
          <cell r="AZ53">
            <v>1682907.53</v>
          </cell>
          <cell r="BA53">
            <v>585867532.40999997</v>
          </cell>
          <cell r="BB53" t="str">
            <v>Services</v>
          </cell>
          <cell r="BH53">
            <v>1570</v>
          </cell>
          <cell r="BI53">
            <v>38302</v>
          </cell>
        </row>
        <row r="54">
          <cell r="A54">
            <v>50202</v>
          </cell>
          <cell r="B54" t="str">
            <v>x</v>
          </cell>
          <cell r="C54" t="str">
            <v>x</v>
          </cell>
          <cell r="E54">
            <v>23085.42</v>
          </cell>
          <cell r="H54">
            <v>54482.44</v>
          </cell>
          <cell r="K54">
            <v>32965</v>
          </cell>
          <cell r="N54">
            <v>303031.89</v>
          </cell>
          <cell r="Q54">
            <v>154104.18</v>
          </cell>
          <cell r="T54">
            <v>164734.1</v>
          </cell>
          <cell r="W54">
            <v>123491.87</v>
          </cell>
          <cell r="Z54">
            <v>79772.09</v>
          </cell>
          <cell r="AC54">
            <v>87444.18</v>
          </cell>
          <cell r="AF54">
            <v>163139.56</v>
          </cell>
          <cell r="AI54">
            <v>127967.46</v>
          </cell>
          <cell r="AL54">
            <v>1362950.06</v>
          </cell>
          <cell r="AM54">
            <v>2677168.25</v>
          </cell>
          <cell r="AN54">
            <v>799102.6399999999</v>
          </cell>
          <cell r="AO54">
            <v>886546.82</v>
          </cell>
          <cell r="AQ54">
            <v>511</v>
          </cell>
          <cell r="AR54" t="str">
            <v xml:space="preserve">Opravy a udržování </v>
          </cell>
          <cell r="AS54">
            <v>2170953.7400000002</v>
          </cell>
          <cell r="AT54">
            <v>2170953.7400000002</v>
          </cell>
          <cell r="AU54">
            <v>0</v>
          </cell>
          <cell r="AV54">
            <v>29332814.690000001</v>
          </cell>
          <cell r="AW54">
            <v>0</v>
          </cell>
          <cell r="AX54">
            <v>29332814.690000001</v>
          </cell>
          <cell r="AY54">
            <v>31503768.43</v>
          </cell>
          <cell r="AZ54">
            <v>0</v>
          </cell>
          <cell r="BA54">
            <v>31503768.43</v>
          </cell>
          <cell r="BB54" t="str">
            <v>Repairs And Maintanance</v>
          </cell>
          <cell r="BH54">
            <v>1570</v>
          </cell>
          <cell r="BI54">
            <v>38302</v>
          </cell>
        </row>
        <row r="55">
          <cell r="A55">
            <v>5020266</v>
          </cell>
          <cell r="AC55">
            <v>75443</v>
          </cell>
          <cell r="AF55">
            <v>55373.37</v>
          </cell>
          <cell r="AM55">
            <v>130816.37</v>
          </cell>
          <cell r="AN55" t="e">
            <v>#N/A</v>
          </cell>
          <cell r="AO55" t="e">
            <v>#N/A</v>
          </cell>
          <cell r="AQ55">
            <v>5111</v>
          </cell>
          <cell r="AR55" t="str">
            <v>Opravy a Udržování Režie</v>
          </cell>
          <cell r="AS55">
            <v>256241.59</v>
          </cell>
          <cell r="AT55">
            <v>256241.59</v>
          </cell>
          <cell r="AU55">
            <v>0</v>
          </cell>
          <cell r="AV55">
            <v>5758869.6699999999</v>
          </cell>
          <cell r="AW55">
            <v>0</v>
          </cell>
          <cell r="AX55">
            <v>5758869.6699999999</v>
          </cell>
          <cell r="AY55">
            <v>6015111.2599999998</v>
          </cell>
          <cell r="AZ55">
            <v>0</v>
          </cell>
          <cell r="BA55">
            <v>6015111.2599999998</v>
          </cell>
          <cell r="BB55" t="str">
            <v>Repairs And Maintanance Other</v>
          </cell>
          <cell r="BH55">
            <v>1570</v>
          </cell>
          <cell r="BI55">
            <v>38302</v>
          </cell>
        </row>
        <row r="56">
          <cell r="A56">
            <v>50203</v>
          </cell>
          <cell r="B56" t="str">
            <v>x</v>
          </cell>
          <cell r="C56" t="str">
            <v>x</v>
          </cell>
          <cell r="E56">
            <v>37192.879999999997</v>
          </cell>
          <cell r="H56">
            <v>38254.800000000003</v>
          </cell>
          <cell r="K56">
            <v>54115.63</v>
          </cell>
          <cell r="N56">
            <v>76098.399999999994</v>
          </cell>
          <cell r="Q56">
            <v>91881.19</v>
          </cell>
          <cell r="T56">
            <v>131827.92000000001</v>
          </cell>
          <cell r="W56">
            <v>104342.61</v>
          </cell>
          <cell r="Z56">
            <v>75890.100000000006</v>
          </cell>
          <cell r="AC56">
            <v>59263.280000000006</v>
          </cell>
          <cell r="AF56">
            <v>65573.420000000013</v>
          </cell>
          <cell r="AI56">
            <v>129252.45</v>
          </cell>
          <cell r="AL56">
            <v>474171.28</v>
          </cell>
          <cell r="AM56">
            <v>1337863.96</v>
          </cell>
          <cell r="AN56">
            <v>360778.33999999997</v>
          </cell>
          <cell r="AO56">
            <v>420041.62</v>
          </cell>
          <cell r="AQ56">
            <v>51111</v>
          </cell>
          <cell r="AR56" t="str">
            <v>Opravy a udržování PC, IT technika</v>
          </cell>
          <cell r="AS56">
            <v>96813.01</v>
          </cell>
          <cell r="AT56">
            <v>96813.01</v>
          </cell>
          <cell r="AU56">
            <v>0</v>
          </cell>
          <cell r="AV56">
            <v>901586.79</v>
          </cell>
          <cell r="AW56">
            <v>0</v>
          </cell>
          <cell r="AX56">
            <v>901586.79</v>
          </cell>
          <cell r="AY56">
            <v>998399.8</v>
          </cell>
          <cell r="AZ56">
            <v>0</v>
          </cell>
          <cell r="BA56">
            <v>998399.8</v>
          </cell>
          <cell r="BB56" t="str">
            <v>Repair IT</v>
          </cell>
          <cell r="BH56">
            <v>2</v>
          </cell>
          <cell r="BI56">
            <v>37908</v>
          </cell>
        </row>
        <row r="57">
          <cell r="A57">
            <v>5020366</v>
          </cell>
          <cell r="AC57">
            <v>30703.43</v>
          </cell>
          <cell r="AF57">
            <v>30703.43</v>
          </cell>
          <cell r="AM57">
            <v>61406.86</v>
          </cell>
          <cell r="AN57" t="e">
            <v>#N/A</v>
          </cell>
          <cell r="AO57" t="e">
            <v>#N/A</v>
          </cell>
          <cell r="AQ57">
            <v>51112</v>
          </cell>
          <cell r="AR57" t="str">
            <v xml:space="preserve">Opravy a udržování kanc. technika </v>
          </cell>
          <cell r="AS57">
            <v>33205.1</v>
          </cell>
          <cell r="AT57">
            <v>33205.1</v>
          </cell>
          <cell r="AU57">
            <v>0</v>
          </cell>
          <cell r="AV57">
            <v>919289.46</v>
          </cell>
          <cell r="AW57">
            <v>0</v>
          </cell>
          <cell r="AX57">
            <v>919289.46</v>
          </cell>
          <cell r="AY57">
            <v>952494.56</v>
          </cell>
          <cell r="AZ57">
            <v>0</v>
          </cell>
          <cell r="BA57">
            <v>952494.56</v>
          </cell>
          <cell r="BB57" t="str">
            <v>Repair Office Machines</v>
          </cell>
          <cell r="BH57">
            <v>2</v>
          </cell>
          <cell r="BI57">
            <v>37908</v>
          </cell>
        </row>
        <row r="58">
          <cell r="A58">
            <v>50204</v>
          </cell>
          <cell r="B58" t="str">
            <v>x</v>
          </cell>
          <cell r="C58" t="str">
            <v>x</v>
          </cell>
          <cell r="E58">
            <v>106148.34</v>
          </cell>
          <cell r="H58">
            <v>106148.3</v>
          </cell>
          <cell r="K58">
            <v>120647.6</v>
          </cell>
          <cell r="N58">
            <v>120647.7</v>
          </cell>
          <cell r="Q58">
            <v>0</v>
          </cell>
          <cell r="T58">
            <v>0</v>
          </cell>
          <cell r="W58">
            <v>0</v>
          </cell>
          <cell r="Z58">
            <v>7617.14</v>
          </cell>
          <cell r="AF58">
            <v>21451.43</v>
          </cell>
          <cell r="AL58">
            <v>23156.55</v>
          </cell>
          <cell r="AM58">
            <v>505817.06</v>
          </cell>
          <cell r="AN58">
            <v>23156.55</v>
          </cell>
          <cell r="AO58">
            <v>23156.55</v>
          </cell>
          <cell r="AQ58">
            <v>51113</v>
          </cell>
          <cell r="AR58" t="str">
            <v>Opravy a udržování vozy firemní</v>
          </cell>
          <cell r="AS58">
            <v>23314.51</v>
          </cell>
          <cell r="AT58">
            <v>23314.51</v>
          </cell>
          <cell r="AU58">
            <v>0</v>
          </cell>
          <cell r="AV58">
            <v>412646.23</v>
          </cell>
          <cell r="AW58">
            <v>0</v>
          </cell>
          <cell r="AX58">
            <v>412646.23</v>
          </cell>
          <cell r="AY58">
            <v>435960.74</v>
          </cell>
          <cell r="AZ58">
            <v>0</v>
          </cell>
          <cell r="BA58">
            <v>435960.74</v>
          </cell>
          <cell r="BB58" t="str">
            <v>Repair Offie Machines</v>
          </cell>
          <cell r="BH58">
            <v>2</v>
          </cell>
          <cell r="BI58">
            <v>37908</v>
          </cell>
        </row>
        <row r="59">
          <cell r="A59">
            <v>5020466</v>
          </cell>
          <cell r="AM59">
            <v>0</v>
          </cell>
          <cell r="AN59" t="e">
            <v>#N/A</v>
          </cell>
          <cell r="AO59" t="e">
            <v>#N/A</v>
          </cell>
          <cell r="AQ59">
            <v>51114</v>
          </cell>
          <cell r="AR59" t="str">
            <v xml:space="preserve">Opravy a udržování - Ostatní </v>
          </cell>
          <cell r="AS59">
            <v>47452.49</v>
          </cell>
          <cell r="AT59">
            <v>47452.49</v>
          </cell>
          <cell r="AU59">
            <v>0</v>
          </cell>
          <cell r="AV59">
            <v>1331395.77</v>
          </cell>
          <cell r="AW59">
            <v>0</v>
          </cell>
          <cell r="AX59">
            <v>1331395.77</v>
          </cell>
          <cell r="AY59">
            <v>1378848.26</v>
          </cell>
          <cell r="AZ59">
            <v>0</v>
          </cell>
          <cell r="BA59">
            <v>1378848.26</v>
          </cell>
          <cell r="BB59" t="str">
            <v>Other Repair</v>
          </cell>
          <cell r="BH59">
            <v>2</v>
          </cell>
          <cell r="BI59">
            <v>37908</v>
          </cell>
        </row>
        <row r="60">
          <cell r="A60">
            <v>50299</v>
          </cell>
          <cell r="AM60">
            <v>0</v>
          </cell>
          <cell r="AN60" t="e">
            <v>#N/A</v>
          </cell>
          <cell r="AO60" t="e">
            <v>#N/A</v>
          </cell>
          <cell r="AQ60">
            <v>51115</v>
          </cell>
          <cell r="AR60" t="str">
            <v>Opravy a udržování budovy</v>
          </cell>
          <cell r="AS60">
            <v>28503.67</v>
          </cell>
          <cell r="AT60">
            <v>28503.67</v>
          </cell>
          <cell r="AU60">
            <v>0</v>
          </cell>
          <cell r="AV60">
            <v>1885031.05</v>
          </cell>
          <cell r="AW60">
            <v>0</v>
          </cell>
          <cell r="AX60">
            <v>1885031.05</v>
          </cell>
          <cell r="AY60">
            <v>1913534.72</v>
          </cell>
          <cell r="AZ60">
            <v>0</v>
          </cell>
          <cell r="BA60">
            <v>1913534.72</v>
          </cell>
          <cell r="BB60" t="str">
            <v>Repairs and maintanance buildings</v>
          </cell>
          <cell r="BH60">
            <v>4101</v>
          </cell>
          <cell r="BI60">
            <v>38020</v>
          </cell>
        </row>
        <row r="61">
          <cell r="A61">
            <v>50401</v>
          </cell>
          <cell r="C61" t="str">
            <v>x</v>
          </cell>
          <cell r="E61">
            <v>317680247.88</v>
          </cell>
          <cell r="H61">
            <v>357135596.30000001</v>
          </cell>
          <cell r="K61">
            <v>398483763.95999998</v>
          </cell>
          <cell r="N61">
            <v>396034061.5</v>
          </cell>
          <cell r="Q61">
            <v>415069481.68000001</v>
          </cell>
          <cell r="T61">
            <v>363759749.83999997</v>
          </cell>
          <cell r="W61">
            <v>361762705.69999999</v>
          </cell>
          <cell r="Z61">
            <v>327206838.30000001</v>
          </cell>
          <cell r="AC61">
            <v>323699143.49000001</v>
          </cell>
          <cell r="AF61">
            <v>363415436.73000002</v>
          </cell>
          <cell r="AI61">
            <v>323194795.42000002</v>
          </cell>
          <cell r="AL61">
            <v>255629881.38</v>
          </cell>
          <cell r="AM61">
            <v>4203071702.1800008</v>
          </cell>
          <cell r="AN61">
            <v>-73054119.290000021</v>
          </cell>
          <cell r="AO61">
            <v>250645024.19999999</v>
          </cell>
          <cell r="AQ61">
            <v>51116</v>
          </cell>
          <cell r="AR61" t="str">
            <v>Opravy a udržování bazar, vybavení-služby</v>
          </cell>
          <cell r="AS61">
            <v>26952.81</v>
          </cell>
          <cell r="AT61">
            <v>26952.81</v>
          </cell>
          <cell r="AU61">
            <v>0</v>
          </cell>
          <cell r="AV61">
            <v>308920.37</v>
          </cell>
          <cell r="AW61">
            <v>0</v>
          </cell>
          <cell r="AX61">
            <v>308920.37</v>
          </cell>
          <cell r="AY61">
            <v>335873.18</v>
          </cell>
          <cell r="AZ61">
            <v>0</v>
          </cell>
          <cell r="BA61">
            <v>335873.18</v>
          </cell>
          <cell r="BB61" t="str">
            <v>Bazaar Equipment repair and maintanance</v>
          </cell>
          <cell r="BH61">
            <v>4101</v>
          </cell>
          <cell r="BI61">
            <v>38020</v>
          </cell>
        </row>
        <row r="62">
          <cell r="A62">
            <v>50402</v>
          </cell>
          <cell r="E62">
            <v>16842104.350000001</v>
          </cell>
          <cell r="H62">
            <v>32942306.399999999</v>
          </cell>
          <cell r="K62">
            <v>30455369.219999999</v>
          </cell>
          <cell r="N62">
            <v>28236610.510000002</v>
          </cell>
          <cell r="Q62">
            <v>23378719.670000002</v>
          </cell>
          <cell r="T62">
            <v>19817670.640000001</v>
          </cell>
          <cell r="W62">
            <v>18338683.34</v>
          </cell>
          <cell r="Z62">
            <v>13865960.07</v>
          </cell>
          <cell r="AC62">
            <v>22581378.600000001</v>
          </cell>
          <cell r="AF62">
            <v>21273483.780000001</v>
          </cell>
          <cell r="AI62">
            <v>21167529.800000001</v>
          </cell>
          <cell r="AL62">
            <v>14773917.199999999</v>
          </cell>
          <cell r="AM62">
            <v>263673733.58000001</v>
          </cell>
          <cell r="AN62">
            <v>-7807461.4000000022</v>
          </cell>
          <cell r="AO62">
            <v>14773917.199999999</v>
          </cell>
          <cell r="AQ62">
            <v>5115</v>
          </cell>
          <cell r="AR62" t="str">
            <v xml:space="preserve">Opravy a Udržování Vozy </v>
          </cell>
          <cell r="AS62">
            <v>1914712.15</v>
          </cell>
          <cell r="AT62">
            <v>1914712.15</v>
          </cell>
          <cell r="AU62">
            <v>0</v>
          </cell>
          <cell r="AV62">
            <v>23573945.02</v>
          </cell>
          <cell r="AW62">
            <v>0</v>
          </cell>
          <cell r="AX62">
            <v>23573945.02</v>
          </cell>
          <cell r="AY62">
            <v>25488657.170000002</v>
          </cell>
          <cell r="AZ62">
            <v>0</v>
          </cell>
          <cell r="BA62">
            <v>25488657.170000002</v>
          </cell>
          <cell r="BB62" t="str">
            <v>Repairs And Maintanance Cars - Sub-Contractors</v>
          </cell>
          <cell r="BH62">
            <v>1570</v>
          </cell>
          <cell r="BI62">
            <v>38302</v>
          </cell>
        </row>
        <row r="63">
          <cell r="A63">
            <v>50403</v>
          </cell>
          <cell r="C63" t="str">
            <v>x</v>
          </cell>
          <cell r="E63">
            <v>24609412.199999999</v>
          </cell>
          <cell r="H63">
            <v>35532585.159999996</v>
          </cell>
          <cell r="K63">
            <v>46166208.32</v>
          </cell>
          <cell r="N63">
            <v>44611761.659999996</v>
          </cell>
          <cell r="Q63">
            <v>39421574.469999999</v>
          </cell>
          <cell r="T63">
            <v>54260823.020000003</v>
          </cell>
          <cell r="W63">
            <v>49819602.18</v>
          </cell>
          <cell r="Z63">
            <v>67050323.210000001</v>
          </cell>
          <cell r="AC63">
            <v>79687989.180000007</v>
          </cell>
          <cell r="AF63">
            <v>84284877.810000002</v>
          </cell>
          <cell r="AI63">
            <v>63874416.18</v>
          </cell>
          <cell r="AL63">
            <v>56383178.710000001</v>
          </cell>
          <cell r="AM63">
            <v>645702752.10000002</v>
          </cell>
          <cell r="AN63">
            <v>-23304810.470000006</v>
          </cell>
          <cell r="AO63">
            <v>56383178.710000001</v>
          </cell>
          <cell r="AQ63">
            <v>51151</v>
          </cell>
          <cell r="AR63" t="str">
            <v>Opravy vozy na skladě - pneu</v>
          </cell>
          <cell r="AS63">
            <v>1333.19</v>
          </cell>
          <cell r="AT63">
            <v>1333.19</v>
          </cell>
          <cell r="AU63">
            <v>0</v>
          </cell>
          <cell r="AV63">
            <v>76821.759999999995</v>
          </cell>
          <cell r="AW63">
            <v>0</v>
          </cell>
          <cell r="AX63">
            <v>76821.759999999995</v>
          </cell>
          <cell r="AY63">
            <v>78154.95</v>
          </cell>
          <cell r="AZ63">
            <v>0</v>
          </cell>
          <cell r="BA63">
            <v>78154.95</v>
          </cell>
          <cell r="BB63" t="str">
            <v xml:space="preserve"> (CARS SOLD REPAIR - TIRES)</v>
          </cell>
          <cell r="BH63">
            <v>2</v>
          </cell>
          <cell r="BI63">
            <v>37908</v>
          </cell>
        </row>
        <row r="64">
          <cell r="A64">
            <v>50404</v>
          </cell>
          <cell r="C64" t="str">
            <v>x</v>
          </cell>
          <cell r="AM64">
            <v>0</v>
          </cell>
          <cell r="AN64" t="e">
            <v>#N/A</v>
          </cell>
          <cell r="AO64" t="e">
            <v>#N/A</v>
          </cell>
          <cell r="AQ64">
            <v>51152</v>
          </cell>
          <cell r="AR64" t="str">
            <v xml:space="preserve">Opravy vozy na skladě - nárazník, blatník </v>
          </cell>
          <cell r="AS64">
            <v>57376.94</v>
          </cell>
          <cell r="AT64">
            <v>57376.94</v>
          </cell>
          <cell r="AU64">
            <v>0</v>
          </cell>
          <cell r="AV64">
            <v>737738.49</v>
          </cell>
          <cell r="AW64">
            <v>0</v>
          </cell>
          <cell r="AX64">
            <v>737738.49</v>
          </cell>
          <cell r="AY64">
            <v>795115.43</v>
          </cell>
          <cell r="AZ64">
            <v>0</v>
          </cell>
          <cell r="BA64">
            <v>795115.43</v>
          </cell>
          <cell r="BB64" t="str">
            <v>CARS SOLD REPAIR -WINGS,BUFFERS</v>
          </cell>
          <cell r="BH64">
            <v>2</v>
          </cell>
          <cell r="BI64">
            <v>37908</v>
          </cell>
        </row>
        <row r="65">
          <cell r="A65">
            <v>50405</v>
          </cell>
          <cell r="C65" t="str">
            <v>x</v>
          </cell>
          <cell r="AM65">
            <v>0</v>
          </cell>
          <cell r="AN65" t="e">
            <v>#N/A</v>
          </cell>
          <cell r="AO65" t="e">
            <v>#N/A</v>
          </cell>
          <cell r="AQ65">
            <v>51153</v>
          </cell>
          <cell r="AR65" t="str">
            <v>Opravy vozy na skladě - lak</v>
          </cell>
          <cell r="AS65">
            <v>1162249.55</v>
          </cell>
          <cell r="AT65">
            <v>1162249.55</v>
          </cell>
          <cell r="AU65">
            <v>0</v>
          </cell>
          <cell r="AV65">
            <v>14899250.73</v>
          </cell>
          <cell r="AW65">
            <v>0</v>
          </cell>
          <cell r="AX65">
            <v>14899250.73</v>
          </cell>
          <cell r="AY65">
            <v>16061500.279999999</v>
          </cell>
          <cell r="AZ65">
            <v>0</v>
          </cell>
          <cell r="BA65">
            <v>16061500.279999999</v>
          </cell>
          <cell r="BB65" t="str">
            <v xml:space="preserve"> (CARS SOLD REPAIR - PAINTWORK)</v>
          </cell>
          <cell r="BH65">
            <v>2</v>
          </cell>
          <cell r="BI65">
            <v>37908</v>
          </cell>
        </row>
        <row r="66">
          <cell r="A66">
            <v>50406</v>
          </cell>
          <cell r="C66" t="str">
            <v>x</v>
          </cell>
          <cell r="E66">
            <v>27567.21</v>
          </cell>
          <cell r="H66">
            <v>27567.21</v>
          </cell>
          <cell r="K66">
            <v>27559.21</v>
          </cell>
          <cell r="N66">
            <v>93159.01</v>
          </cell>
          <cell r="Q66">
            <v>148293.43</v>
          </cell>
          <cell r="T66">
            <v>0</v>
          </cell>
          <cell r="W66">
            <v>0</v>
          </cell>
          <cell r="Z66">
            <v>131183.6</v>
          </cell>
          <cell r="AF66">
            <v>196775.4</v>
          </cell>
          <cell r="AM66">
            <v>652105.07000000007</v>
          </cell>
          <cell r="AN66">
            <v>0</v>
          </cell>
          <cell r="AO66">
            <v>0</v>
          </cell>
          <cell r="AQ66">
            <v>51154</v>
          </cell>
          <cell r="AR66" t="str">
            <v xml:space="preserve">Opravy vozy na skladě - imobiliser, klima </v>
          </cell>
          <cell r="AS66">
            <v>0</v>
          </cell>
          <cell r="AT66">
            <v>0</v>
          </cell>
          <cell r="AU66">
            <v>0</v>
          </cell>
          <cell r="AV66">
            <v>65068.98</v>
          </cell>
          <cell r="AW66">
            <v>0</v>
          </cell>
          <cell r="AX66">
            <v>65068.98</v>
          </cell>
          <cell r="AY66">
            <v>65068.98</v>
          </cell>
          <cell r="AZ66">
            <v>0</v>
          </cell>
          <cell r="BA66">
            <v>65068.98</v>
          </cell>
          <cell r="BB66" t="str">
            <v>(CARS SOLD REPAIR - IMMOB., AIR-CON.)</v>
          </cell>
          <cell r="BH66">
            <v>2</v>
          </cell>
          <cell r="BI66">
            <v>37908</v>
          </cell>
        </row>
        <row r="67">
          <cell r="A67">
            <v>50407</v>
          </cell>
          <cell r="E67">
            <v>2325220.5099999998</v>
          </cell>
          <cell r="H67">
            <v>574440.05000000005</v>
          </cell>
          <cell r="K67">
            <v>6786268.5</v>
          </cell>
          <cell r="N67">
            <v>12784737.279999999</v>
          </cell>
          <cell r="Q67">
            <v>15775753.359999999</v>
          </cell>
          <cell r="T67">
            <v>13830618.460000001</v>
          </cell>
          <cell r="W67">
            <v>21355484.27</v>
          </cell>
          <cell r="Z67">
            <v>18183578.289999999</v>
          </cell>
          <cell r="AC67">
            <v>18340430.890000001</v>
          </cell>
          <cell r="AF67">
            <v>21347457.260000002</v>
          </cell>
          <cell r="AI67">
            <v>12264458.630000001</v>
          </cell>
          <cell r="AL67">
            <v>3413404.61</v>
          </cell>
          <cell r="AM67">
            <v>146981852.11000001</v>
          </cell>
          <cell r="AN67">
            <v>-14927026.280000001</v>
          </cell>
          <cell r="AO67">
            <v>3413404.61</v>
          </cell>
          <cell r="AQ67">
            <v>51155</v>
          </cell>
          <cell r="AR67" t="str">
            <v>Opravy vozy na skladě - okna</v>
          </cell>
          <cell r="AS67">
            <v>362336.88</v>
          </cell>
          <cell r="AT67">
            <v>362336.88</v>
          </cell>
          <cell r="AU67">
            <v>0</v>
          </cell>
          <cell r="AV67">
            <v>3540046.71</v>
          </cell>
          <cell r="AW67">
            <v>0</v>
          </cell>
          <cell r="AX67">
            <v>3540046.71</v>
          </cell>
          <cell r="AY67">
            <v>3902383.59</v>
          </cell>
          <cell r="AZ67">
            <v>0</v>
          </cell>
          <cell r="BA67">
            <v>3902383.59</v>
          </cell>
          <cell r="BB67" t="str">
            <v>(CARS SOLD REPAIR - WINDOWS)</v>
          </cell>
          <cell r="BH67">
            <v>2</v>
          </cell>
          <cell r="BI67">
            <v>37908</v>
          </cell>
        </row>
        <row r="68">
          <cell r="A68">
            <v>50410</v>
          </cell>
          <cell r="E68">
            <v>6811777.7599999998</v>
          </cell>
          <cell r="H68">
            <v>8475888.0299999993</v>
          </cell>
          <cell r="K68">
            <v>11503196.619999999</v>
          </cell>
          <cell r="N68">
            <v>7587944.8700000001</v>
          </cell>
          <cell r="Q68">
            <v>10234817.609999999</v>
          </cell>
          <cell r="T68">
            <v>8651137.9600000009</v>
          </cell>
          <cell r="W68">
            <v>8627347.3300000001</v>
          </cell>
          <cell r="Z68">
            <v>9396187.6799999997</v>
          </cell>
          <cell r="AC68">
            <v>10604897.59</v>
          </cell>
          <cell r="AF68">
            <v>8595198.2400000002</v>
          </cell>
          <cell r="AI68">
            <v>6740462.5899999999</v>
          </cell>
          <cell r="AL68">
            <v>8202434.6799999997</v>
          </cell>
          <cell r="AM68">
            <v>105431290.95999998</v>
          </cell>
          <cell r="AN68">
            <v>-2402462.91</v>
          </cell>
          <cell r="AO68">
            <v>8202434.6799999997</v>
          </cell>
          <cell r="AQ68">
            <v>51156</v>
          </cell>
          <cell r="AR68" t="str">
            <v xml:space="preserve">Opravy vozy na skladě - dveře </v>
          </cell>
          <cell r="AS68">
            <v>0</v>
          </cell>
          <cell r="AT68">
            <v>0</v>
          </cell>
          <cell r="AU68">
            <v>0</v>
          </cell>
          <cell r="AV68">
            <v>84225.58</v>
          </cell>
          <cell r="AW68">
            <v>0</v>
          </cell>
          <cell r="AX68">
            <v>84225.58</v>
          </cell>
          <cell r="AY68">
            <v>84225.58</v>
          </cell>
          <cell r="AZ68">
            <v>0</v>
          </cell>
          <cell r="BA68">
            <v>84225.58</v>
          </cell>
          <cell r="BB68" t="str">
            <v>(CARS SOLD REPAIR - DOORS)</v>
          </cell>
          <cell r="BH68">
            <v>2</v>
          </cell>
          <cell r="BI68">
            <v>37908</v>
          </cell>
        </row>
        <row r="69">
          <cell r="A69">
            <v>50411</v>
          </cell>
          <cell r="AM69">
            <v>0</v>
          </cell>
          <cell r="AN69" t="e">
            <v>#N/A</v>
          </cell>
          <cell r="AO69" t="e">
            <v>#N/A</v>
          </cell>
          <cell r="AQ69">
            <v>51157</v>
          </cell>
          <cell r="AR69" t="str">
            <v xml:space="preserve">Opravy vozy na skladě - kapota </v>
          </cell>
          <cell r="AS69">
            <v>16234.2</v>
          </cell>
          <cell r="AT69">
            <v>16234.2</v>
          </cell>
          <cell r="AU69">
            <v>0</v>
          </cell>
          <cell r="AV69">
            <v>146497.96</v>
          </cell>
          <cell r="AW69">
            <v>0</v>
          </cell>
          <cell r="AX69">
            <v>146497.96</v>
          </cell>
          <cell r="AY69">
            <v>162732.16</v>
          </cell>
          <cell r="AZ69">
            <v>0</v>
          </cell>
          <cell r="BA69">
            <v>162732.16</v>
          </cell>
          <cell r="BB69" t="str">
            <v>(CARS SOLD REPAIR - COWLING)</v>
          </cell>
          <cell r="BH69">
            <v>2</v>
          </cell>
          <cell r="BI69">
            <v>37908</v>
          </cell>
        </row>
        <row r="70">
          <cell r="A70">
            <v>50421</v>
          </cell>
          <cell r="AM70">
            <v>0</v>
          </cell>
          <cell r="AN70" t="e">
            <v>#N/A</v>
          </cell>
          <cell r="AO70" t="e">
            <v>#N/A</v>
          </cell>
          <cell r="AQ70">
            <v>51158</v>
          </cell>
          <cell r="AR70" t="str">
            <v>Opravy vozy na skladě - alarm</v>
          </cell>
          <cell r="AS70">
            <v>0</v>
          </cell>
          <cell r="AT70">
            <v>0</v>
          </cell>
          <cell r="AU70">
            <v>0</v>
          </cell>
          <cell r="AV70">
            <v>14725</v>
          </cell>
          <cell r="AW70">
            <v>0</v>
          </cell>
          <cell r="AX70">
            <v>14725</v>
          </cell>
          <cell r="AY70">
            <v>14725</v>
          </cell>
          <cell r="AZ70">
            <v>0</v>
          </cell>
          <cell r="BA70">
            <v>14725</v>
          </cell>
          <cell r="BB70" t="str">
            <v>(CARS SOLD REPAIR-ALARM)</v>
          </cell>
          <cell r="BH70">
            <v>2</v>
          </cell>
          <cell r="BI70">
            <v>37908</v>
          </cell>
        </row>
        <row r="71">
          <cell r="A71">
            <v>50423</v>
          </cell>
          <cell r="AM71">
            <v>0</v>
          </cell>
          <cell r="AN71" t="e">
            <v>#N/A</v>
          </cell>
          <cell r="AO71" t="e">
            <v>#N/A</v>
          </cell>
          <cell r="AQ71">
            <v>51159</v>
          </cell>
          <cell r="AR71" t="str">
            <v xml:space="preserve">Opravy vozy na skladě - ostatní </v>
          </cell>
          <cell r="AS71">
            <v>315181.39</v>
          </cell>
          <cell r="AT71">
            <v>315181.39</v>
          </cell>
          <cell r="AU71">
            <v>0</v>
          </cell>
          <cell r="AV71">
            <v>4009569.81</v>
          </cell>
          <cell r="AW71">
            <v>0</v>
          </cell>
          <cell r="AX71">
            <v>4009569.81</v>
          </cell>
          <cell r="AY71">
            <v>4324751.2</v>
          </cell>
          <cell r="AZ71">
            <v>0</v>
          </cell>
          <cell r="BA71">
            <v>4324751.2</v>
          </cell>
          <cell r="BB71" t="str">
            <v xml:space="preserve"> (CARS SOLD REPAIR - OTHER)</v>
          </cell>
          <cell r="BH71">
            <v>2</v>
          </cell>
          <cell r="BI71">
            <v>37908</v>
          </cell>
        </row>
        <row r="72">
          <cell r="A72">
            <v>50424</v>
          </cell>
          <cell r="C72" t="str">
            <v>x</v>
          </cell>
          <cell r="AM72">
            <v>0</v>
          </cell>
          <cell r="AN72" t="e">
            <v>#N/A</v>
          </cell>
          <cell r="AO72" t="e">
            <v>#N/A</v>
          </cell>
          <cell r="AQ72">
            <v>512</v>
          </cell>
          <cell r="AR72" t="str">
            <v xml:space="preserve">Cestovné </v>
          </cell>
          <cell r="AS72">
            <v>2665525.0699999998</v>
          </cell>
          <cell r="AT72">
            <v>2665525.0699999998</v>
          </cell>
          <cell r="AU72">
            <v>0</v>
          </cell>
          <cell r="AV72">
            <v>21822375.559999999</v>
          </cell>
          <cell r="AW72">
            <v>14272.35</v>
          </cell>
          <cell r="AX72">
            <v>21808103.210000001</v>
          </cell>
          <cell r="AY72">
            <v>24487900.629999999</v>
          </cell>
          <cell r="AZ72">
            <v>14272.35</v>
          </cell>
          <cell r="BA72">
            <v>24473628.280000001</v>
          </cell>
          <cell r="BB72" t="str">
            <v>TRAVEL)</v>
          </cell>
          <cell r="BH72">
            <v>1570</v>
          </cell>
          <cell r="BI72">
            <v>38302</v>
          </cell>
        </row>
        <row r="73">
          <cell r="A73">
            <v>50450</v>
          </cell>
          <cell r="C73" t="str">
            <v>x</v>
          </cell>
          <cell r="AM73">
            <v>0</v>
          </cell>
          <cell r="AN73" t="e">
            <v>#N/A</v>
          </cell>
          <cell r="AO73" t="e">
            <v>#N/A</v>
          </cell>
          <cell r="AQ73">
            <v>5120</v>
          </cell>
          <cell r="AR73" t="str">
            <v>Cestovné Tuzemsko</v>
          </cell>
          <cell r="AS73">
            <v>518962.88</v>
          </cell>
          <cell r="AT73">
            <v>518962.88</v>
          </cell>
          <cell r="AU73">
            <v>0</v>
          </cell>
          <cell r="AV73">
            <v>5465142.6399999997</v>
          </cell>
          <cell r="AW73">
            <v>0</v>
          </cell>
          <cell r="AX73">
            <v>5465142.6399999997</v>
          </cell>
          <cell r="AY73">
            <v>5984105.5199999996</v>
          </cell>
          <cell r="AZ73">
            <v>0</v>
          </cell>
          <cell r="BA73">
            <v>5984105.5199999996</v>
          </cell>
          <cell r="BB73" t="str">
            <v>Travel Expenses - Domestic</v>
          </cell>
          <cell r="BH73">
            <v>1570</v>
          </cell>
          <cell r="BI73">
            <v>38302</v>
          </cell>
        </row>
        <row r="74">
          <cell r="A74">
            <v>50499</v>
          </cell>
          <cell r="C74" t="str">
            <v>x</v>
          </cell>
          <cell r="T74">
            <v>7189</v>
          </cell>
          <cell r="W74">
            <v>0</v>
          </cell>
          <cell r="AM74">
            <v>7189</v>
          </cell>
          <cell r="AN74">
            <v>0</v>
          </cell>
          <cell r="AO74">
            <v>0</v>
          </cell>
          <cell r="AQ74">
            <v>51201</v>
          </cell>
          <cell r="AR74" t="str">
            <v>Cestovné tuzemsko  - Hotely, ubytování</v>
          </cell>
          <cell r="AS74">
            <v>291195.38</v>
          </cell>
          <cell r="AT74">
            <v>291195.38</v>
          </cell>
          <cell r="AU74">
            <v>0</v>
          </cell>
          <cell r="AV74">
            <v>2839266.5</v>
          </cell>
          <cell r="AW74">
            <v>0</v>
          </cell>
          <cell r="AX74">
            <v>2839266.5</v>
          </cell>
          <cell r="AY74">
            <v>3130461.88</v>
          </cell>
          <cell r="AZ74">
            <v>0</v>
          </cell>
          <cell r="BA74">
            <v>3130461.88</v>
          </cell>
          <cell r="BB74" t="str">
            <v>Domestic Trips -Hotels, accommodation</v>
          </cell>
          <cell r="BH74">
            <v>4101</v>
          </cell>
          <cell r="BI74">
            <v>37956</v>
          </cell>
        </row>
        <row r="75">
          <cell r="A75">
            <v>51101</v>
          </cell>
          <cell r="B75" t="str">
            <v>x</v>
          </cell>
          <cell r="C75" t="str">
            <v>x</v>
          </cell>
          <cell r="D75" t="str">
            <v>x</v>
          </cell>
          <cell r="AM75">
            <v>0</v>
          </cell>
          <cell r="AN75" t="e">
            <v>#N/A</v>
          </cell>
          <cell r="AO75" t="e">
            <v>#N/A</v>
          </cell>
          <cell r="AQ75">
            <v>51202</v>
          </cell>
          <cell r="AR75" t="str">
            <v>Cestovné tuzemsko  - Stravné do limitu</v>
          </cell>
          <cell r="AS75">
            <v>208868</v>
          </cell>
          <cell r="AT75">
            <v>208868</v>
          </cell>
          <cell r="AU75">
            <v>0</v>
          </cell>
          <cell r="AV75">
            <v>2310974.08</v>
          </cell>
          <cell r="AW75">
            <v>0</v>
          </cell>
          <cell r="AX75">
            <v>2310974.08</v>
          </cell>
          <cell r="AY75">
            <v>2519842.08</v>
          </cell>
          <cell r="AZ75">
            <v>0</v>
          </cell>
          <cell r="BA75">
            <v>2519842.08</v>
          </cell>
          <cell r="BB75" t="str">
            <v>(MEAL ALLOWANCES)</v>
          </cell>
          <cell r="BH75">
            <v>2</v>
          </cell>
          <cell r="BI75">
            <v>37908</v>
          </cell>
        </row>
        <row r="76">
          <cell r="A76">
            <v>51102</v>
          </cell>
          <cell r="B76" t="str">
            <v>x</v>
          </cell>
          <cell r="C76" t="str">
            <v>x</v>
          </cell>
          <cell r="D76" t="str">
            <v>x</v>
          </cell>
          <cell r="AM76">
            <v>0</v>
          </cell>
          <cell r="AN76" t="e">
            <v>#N/A</v>
          </cell>
          <cell r="AO76" t="e">
            <v>#N/A</v>
          </cell>
          <cell r="AQ76">
            <v>51203</v>
          </cell>
          <cell r="AR76" t="str">
            <v>Cestovné tuzemsko - Jízdné, doprava, ostatní náklady</v>
          </cell>
          <cell r="AS76">
            <v>18899.5</v>
          </cell>
          <cell r="AT76">
            <v>18899.5</v>
          </cell>
          <cell r="AU76">
            <v>0</v>
          </cell>
          <cell r="AV76">
            <v>314902.06</v>
          </cell>
          <cell r="AW76">
            <v>0</v>
          </cell>
          <cell r="AX76">
            <v>314902.06</v>
          </cell>
          <cell r="AY76">
            <v>333801.56</v>
          </cell>
          <cell r="AZ76">
            <v>0</v>
          </cell>
          <cell r="BA76">
            <v>333801.56</v>
          </cell>
          <cell r="BB76" t="str">
            <v>Domestic trips-tickets, transport, other costs</v>
          </cell>
          <cell r="BH76">
            <v>4101</v>
          </cell>
          <cell r="BI76">
            <v>38020</v>
          </cell>
        </row>
        <row r="77">
          <cell r="A77">
            <v>51103</v>
          </cell>
          <cell r="B77" t="str">
            <v>x</v>
          </cell>
          <cell r="C77" t="str">
            <v>x</v>
          </cell>
          <cell r="D77" t="str">
            <v>x</v>
          </cell>
          <cell r="AM77">
            <v>0</v>
          </cell>
          <cell r="AN77" t="e">
            <v>#N/A</v>
          </cell>
          <cell r="AO77" t="e">
            <v>#N/A</v>
          </cell>
          <cell r="AQ77">
            <v>5121</v>
          </cell>
          <cell r="AR77" t="str">
            <v>Cestovné Zahraničí</v>
          </cell>
          <cell r="AS77">
            <v>2045391.09</v>
          </cell>
          <cell r="AT77">
            <v>2045391.09</v>
          </cell>
          <cell r="AU77">
            <v>0</v>
          </cell>
          <cell r="AV77">
            <v>16060617.25</v>
          </cell>
          <cell r="AW77">
            <v>14272.35</v>
          </cell>
          <cell r="AX77">
            <v>16046344.9</v>
          </cell>
          <cell r="AY77">
            <v>18106008.34</v>
          </cell>
          <cell r="AZ77">
            <v>14272.35</v>
          </cell>
          <cell r="BA77">
            <v>18091735.989999998</v>
          </cell>
          <cell r="BB77" t="str">
            <v>Travel Expenses - Foreign</v>
          </cell>
          <cell r="BH77">
            <v>1570</v>
          </cell>
          <cell r="BI77">
            <v>38302</v>
          </cell>
        </row>
        <row r="78">
          <cell r="A78">
            <v>51104</v>
          </cell>
          <cell r="B78" t="str">
            <v>x</v>
          </cell>
          <cell r="C78" t="str">
            <v>x</v>
          </cell>
          <cell r="D78" t="str">
            <v>x</v>
          </cell>
          <cell r="AM78">
            <v>0</v>
          </cell>
          <cell r="AN78" t="e">
            <v>#N/A</v>
          </cell>
          <cell r="AO78" t="e">
            <v>#N/A</v>
          </cell>
          <cell r="AQ78">
            <v>51211</v>
          </cell>
          <cell r="AR78" t="str">
            <v>Cestovné zahraničí - Hotely, Letenky</v>
          </cell>
          <cell r="AS78">
            <v>1154286.7</v>
          </cell>
          <cell r="AT78">
            <v>1154286.7</v>
          </cell>
          <cell r="AU78">
            <v>0</v>
          </cell>
          <cell r="AV78">
            <v>7793740.7400000002</v>
          </cell>
          <cell r="AW78">
            <v>0</v>
          </cell>
          <cell r="AX78">
            <v>7793740.7400000002</v>
          </cell>
          <cell r="AY78">
            <v>8948027.4399999995</v>
          </cell>
          <cell r="AZ78">
            <v>0</v>
          </cell>
          <cell r="BA78">
            <v>8948027.4399999995</v>
          </cell>
          <cell r="BB78" t="str">
            <v>FOREIGN TRIPS-HOTELS,AIR TICKETS)</v>
          </cell>
          <cell r="BH78">
            <v>2</v>
          </cell>
          <cell r="BI78">
            <v>37908</v>
          </cell>
        </row>
        <row r="79">
          <cell r="A79">
            <v>5110466</v>
          </cell>
          <cell r="AM79">
            <v>0</v>
          </cell>
          <cell r="AN79" t="e">
            <v>#N/A</v>
          </cell>
          <cell r="AO79" t="e">
            <v>#N/A</v>
          </cell>
          <cell r="AQ79">
            <v>51212</v>
          </cell>
          <cell r="AR79" t="str">
            <v>Cestovné Zahraničí - Stravné do limitu</v>
          </cell>
          <cell r="AS79">
            <v>646584.69999999995</v>
          </cell>
          <cell r="AT79">
            <v>646584.69999999995</v>
          </cell>
          <cell r="AU79">
            <v>0</v>
          </cell>
          <cell r="AV79">
            <v>4318127.05</v>
          </cell>
          <cell r="AW79">
            <v>0</v>
          </cell>
          <cell r="AX79">
            <v>4318127.05</v>
          </cell>
          <cell r="AY79">
            <v>4964711.75</v>
          </cell>
          <cell r="AZ79">
            <v>0</v>
          </cell>
          <cell r="BA79">
            <v>4964711.75</v>
          </cell>
          <cell r="BB79" t="str">
            <v>MEAL ALLOWANCES)</v>
          </cell>
          <cell r="BH79">
            <v>2</v>
          </cell>
          <cell r="BI79">
            <v>37908</v>
          </cell>
        </row>
        <row r="80">
          <cell r="A80">
            <v>51111</v>
          </cell>
          <cell r="E80">
            <v>85558.68</v>
          </cell>
          <cell r="H80">
            <v>44779.3</v>
          </cell>
          <cell r="K80">
            <v>53287.97</v>
          </cell>
          <cell r="N80">
            <v>144341.45000000001</v>
          </cell>
          <cell r="Q80">
            <v>93874.65</v>
          </cell>
          <cell r="T80">
            <v>121272.04</v>
          </cell>
          <cell r="W80">
            <v>103373.1</v>
          </cell>
          <cell r="Z80">
            <v>90634.44</v>
          </cell>
          <cell r="AC80">
            <v>39041.43</v>
          </cell>
          <cell r="AF80">
            <v>44094.73</v>
          </cell>
          <cell r="AI80">
            <v>81329</v>
          </cell>
          <cell r="AL80">
            <v>96813.01</v>
          </cell>
          <cell r="AM80">
            <v>998399.80000000016</v>
          </cell>
          <cell r="AN80">
            <v>57771.579999999994</v>
          </cell>
          <cell r="AO80">
            <v>96813.01</v>
          </cell>
          <cell r="AQ80">
            <v>51213</v>
          </cell>
          <cell r="AR80" t="str">
            <v>Cestovné zahraničí - Hotely, Letenky - Dovoz</v>
          </cell>
          <cell r="AS80">
            <v>244519.69</v>
          </cell>
          <cell r="AT80">
            <v>244519.69</v>
          </cell>
          <cell r="AU80">
            <v>0</v>
          </cell>
          <cell r="AV80">
            <v>3948749.46</v>
          </cell>
          <cell r="AW80">
            <v>14272.35</v>
          </cell>
          <cell r="AX80">
            <v>3934477.11</v>
          </cell>
          <cell r="AY80">
            <v>4193269.15</v>
          </cell>
          <cell r="AZ80">
            <v>14272.35</v>
          </cell>
          <cell r="BA80">
            <v>4178996.8</v>
          </cell>
          <cell r="BB80" t="str">
            <v>(FOR.TRIPS-HOTELS,AIR TICKETS - IMPORT. CARS)</v>
          </cell>
          <cell r="BH80">
            <v>4101</v>
          </cell>
          <cell r="BI80">
            <v>37956</v>
          </cell>
        </row>
        <row r="81">
          <cell r="A81">
            <v>51112</v>
          </cell>
          <cell r="E81">
            <v>88669.24</v>
          </cell>
          <cell r="H81">
            <v>87821.24</v>
          </cell>
          <cell r="K81">
            <v>95825.7</v>
          </cell>
          <cell r="N81">
            <v>76923.600000000006</v>
          </cell>
          <cell r="Q81">
            <v>128704.2</v>
          </cell>
          <cell r="T81">
            <v>49452.38</v>
          </cell>
          <cell r="W81">
            <v>83486.7</v>
          </cell>
          <cell r="Z81">
            <v>54944.6</v>
          </cell>
          <cell r="AC81">
            <v>69686.899999999994</v>
          </cell>
          <cell r="AF81">
            <v>125182.5</v>
          </cell>
          <cell r="AI81">
            <v>58592.4</v>
          </cell>
          <cell r="AL81">
            <v>33205.1</v>
          </cell>
          <cell r="AM81">
            <v>952494.55999999994</v>
          </cell>
          <cell r="AN81">
            <v>-36481.799999999996</v>
          </cell>
          <cell r="AO81">
            <v>33205.1</v>
          </cell>
          <cell r="AQ81">
            <v>5122</v>
          </cell>
          <cell r="AR81" t="str">
            <v>Cestovné - Tuzemsko a Zahraničí DNeuz.</v>
          </cell>
          <cell r="AS81">
            <v>101171.1</v>
          </cell>
          <cell r="AT81">
            <v>101171.1</v>
          </cell>
          <cell r="AU81">
            <v>0</v>
          </cell>
          <cell r="AV81">
            <v>296615.67</v>
          </cell>
          <cell r="AW81">
            <v>0</v>
          </cell>
          <cell r="AX81">
            <v>296615.67</v>
          </cell>
          <cell r="AY81">
            <v>397786.77</v>
          </cell>
          <cell r="AZ81">
            <v>0</v>
          </cell>
          <cell r="BA81">
            <v>397786.77</v>
          </cell>
          <cell r="BB81" t="str">
            <v>Travel Expenses - Domestic And Foreign Tax Non Deductible</v>
          </cell>
          <cell r="BH81">
            <v>1570</v>
          </cell>
          <cell r="BI81">
            <v>38302</v>
          </cell>
        </row>
        <row r="82">
          <cell r="A82">
            <v>51113</v>
          </cell>
          <cell r="E82">
            <v>5388.09</v>
          </cell>
          <cell r="H82">
            <v>23017.64</v>
          </cell>
          <cell r="K82">
            <v>16961.11</v>
          </cell>
          <cell r="N82">
            <v>5287.57</v>
          </cell>
          <cell r="Q82">
            <v>0</v>
          </cell>
          <cell r="T82">
            <v>90387.39</v>
          </cell>
          <cell r="W82">
            <v>1793.69</v>
          </cell>
          <cell r="Z82">
            <v>36730.26</v>
          </cell>
          <cell r="AC82">
            <v>2779.79</v>
          </cell>
          <cell r="AF82">
            <v>34937.57</v>
          </cell>
          <cell r="AI82">
            <v>195363.12</v>
          </cell>
          <cell r="AL82">
            <v>23314.51</v>
          </cell>
          <cell r="AM82">
            <v>435960.74</v>
          </cell>
          <cell r="AN82">
            <v>20534.719999999998</v>
          </cell>
          <cell r="AO82">
            <v>23314.51</v>
          </cell>
          <cell r="AQ82">
            <v>51221</v>
          </cell>
          <cell r="AR82" t="str">
            <v>Cestovné tuzemsko DNeuz. - nad limit</v>
          </cell>
          <cell r="AS82">
            <v>740</v>
          </cell>
          <cell r="AT82">
            <v>740</v>
          </cell>
          <cell r="AU82">
            <v>0</v>
          </cell>
          <cell r="AV82">
            <v>12053.58</v>
          </cell>
          <cell r="AW82">
            <v>0</v>
          </cell>
          <cell r="AX82">
            <v>12053.58</v>
          </cell>
          <cell r="AY82">
            <v>12793.58</v>
          </cell>
          <cell r="AZ82">
            <v>0</v>
          </cell>
          <cell r="BA82">
            <v>12793.58</v>
          </cell>
          <cell r="BB82" t="str">
            <v xml:space="preserve"> MEAL ALLOWANCES)</v>
          </cell>
          <cell r="BH82">
            <v>2</v>
          </cell>
          <cell r="BI82">
            <v>37908</v>
          </cell>
        </row>
        <row r="83">
          <cell r="A83">
            <v>51114</v>
          </cell>
          <cell r="E83">
            <v>55501.89</v>
          </cell>
          <cell r="H83">
            <v>142063.46</v>
          </cell>
          <cell r="K83">
            <v>158516.18</v>
          </cell>
          <cell r="N83">
            <v>90213.53</v>
          </cell>
          <cell r="Q83">
            <v>290594.56</v>
          </cell>
          <cell r="T83">
            <v>135401.03</v>
          </cell>
          <cell r="W83">
            <v>89081.14</v>
          </cell>
          <cell r="Z83">
            <v>87658.62</v>
          </cell>
          <cell r="AC83">
            <v>45932.13</v>
          </cell>
          <cell r="AF83">
            <v>106060.47</v>
          </cell>
          <cell r="AI83">
            <v>114180.1</v>
          </cell>
          <cell r="AL83">
            <v>48790.49</v>
          </cell>
          <cell r="AM83">
            <v>1363993.5999999999</v>
          </cell>
          <cell r="AN83">
            <v>1520.3600000000006</v>
          </cell>
          <cell r="AO83">
            <v>47452.49</v>
          </cell>
          <cell r="AQ83">
            <v>51222</v>
          </cell>
          <cell r="AR83" t="str">
            <v xml:space="preserve">Cestovné zahraničí DNeuz. - nad limit </v>
          </cell>
          <cell r="AS83">
            <v>100431.1</v>
          </cell>
          <cell r="AT83">
            <v>100431.1</v>
          </cell>
          <cell r="AU83">
            <v>0</v>
          </cell>
          <cell r="AV83">
            <v>284562.09000000003</v>
          </cell>
          <cell r="AW83">
            <v>0</v>
          </cell>
          <cell r="AX83">
            <v>284562.09000000003</v>
          </cell>
          <cell r="AY83">
            <v>384993.19</v>
          </cell>
          <cell r="AZ83">
            <v>0</v>
          </cell>
          <cell r="BA83">
            <v>384993.19</v>
          </cell>
          <cell r="BB83" t="str">
            <v>MEAL ALLOWANCES)</v>
          </cell>
          <cell r="BH83">
            <v>2</v>
          </cell>
          <cell r="BI83">
            <v>37908</v>
          </cell>
        </row>
        <row r="84">
          <cell r="A84">
            <v>5111466</v>
          </cell>
          <cell r="T84">
            <v>16192.66</v>
          </cell>
          <cell r="AM84">
            <v>16192.66</v>
          </cell>
          <cell r="AN84" t="e">
            <v>#N/A</v>
          </cell>
          <cell r="AO84" t="e">
            <v>#N/A</v>
          </cell>
          <cell r="AQ84">
            <v>513</v>
          </cell>
          <cell r="AR84" t="str">
            <v>Náklady na reprezentaci</v>
          </cell>
          <cell r="AS84">
            <v>362036.19</v>
          </cell>
          <cell r="AT84">
            <v>362036.19</v>
          </cell>
          <cell r="AU84">
            <v>0</v>
          </cell>
          <cell r="AV84">
            <v>5085621.87</v>
          </cell>
          <cell r="AW84">
            <v>5031.5</v>
          </cell>
          <cell r="AX84">
            <v>5080590.37</v>
          </cell>
          <cell r="AY84">
            <v>5447658.0599999996</v>
          </cell>
          <cell r="AZ84">
            <v>5031.5</v>
          </cell>
          <cell r="BA84">
            <v>5442626.5599999996</v>
          </cell>
          <cell r="BB84" t="str">
            <v>Refreshment - Non Tax Dedictible</v>
          </cell>
          <cell r="BH84">
            <v>1570</v>
          </cell>
          <cell r="BI84">
            <v>38302</v>
          </cell>
        </row>
        <row r="85">
          <cell r="A85">
            <v>51115</v>
          </cell>
          <cell r="E85">
            <v>20216.86</v>
          </cell>
          <cell r="H85">
            <v>5321.68</v>
          </cell>
          <cell r="K85">
            <v>9097.4699999999993</v>
          </cell>
          <cell r="N85">
            <v>35661.660000000003</v>
          </cell>
          <cell r="Q85">
            <v>16203.870000000024</v>
          </cell>
          <cell r="T85">
            <v>394849.82</v>
          </cell>
          <cell r="W85">
            <v>869865.02</v>
          </cell>
          <cell r="Z85">
            <v>180864.4</v>
          </cell>
          <cell r="AC85">
            <v>28865</v>
          </cell>
          <cell r="AF85">
            <v>76616.59</v>
          </cell>
          <cell r="AI85">
            <v>18864.88</v>
          </cell>
          <cell r="AL85">
            <v>28503.67</v>
          </cell>
          <cell r="AM85">
            <v>1684930.92</v>
          </cell>
          <cell r="AN85">
            <v>-361.33000000000175</v>
          </cell>
          <cell r="AO85">
            <v>28503.67</v>
          </cell>
          <cell r="AQ85">
            <v>51301</v>
          </cell>
          <cell r="AR85" t="str">
            <v xml:space="preserve">DNeuz N. na reprez. </v>
          </cell>
          <cell r="AS85">
            <v>362036.19</v>
          </cell>
          <cell r="AT85">
            <v>362036.19</v>
          </cell>
          <cell r="AU85">
            <v>0</v>
          </cell>
          <cell r="AV85">
            <v>5085621.87</v>
          </cell>
          <cell r="AW85">
            <v>5031.5</v>
          </cell>
          <cell r="AX85">
            <v>5080590.37</v>
          </cell>
          <cell r="AY85">
            <v>5447658.0599999996</v>
          </cell>
          <cell r="AZ85">
            <v>5031.5</v>
          </cell>
          <cell r="BA85">
            <v>5442626.5599999996</v>
          </cell>
          <cell r="BB85" t="str">
            <v>(REFRESHMENT - NON TAX DEDUCTIBLE)</v>
          </cell>
          <cell r="BH85">
            <v>2</v>
          </cell>
          <cell r="BI85">
            <v>37908</v>
          </cell>
        </row>
        <row r="86">
          <cell r="A86">
            <v>5111566</v>
          </cell>
          <cell r="H86">
            <v>400</v>
          </cell>
          <cell r="Q86">
            <v>178297.3</v>
          </cell>
          <cell r="T86">
            <v>49906.5</v>
          </cell>
          <cell r="AM86">
            <v>228603.8</v>
          </cell>
          <cell r="AN86" t="e">
            <v>#N/A</v>
          </cell>
          <cell r="AO86" t="e">
            <v>#N/A</v>
          </cell>
          <cell r="AQ86">
            <v>518</v>
          </cell>
          <cell r="AR86" t="str">
            <v xml:space="preserve">Ostatní služby </v>
          </cell>
          <cell r="AS86">
            <v>56734351.149999999</v>
          </cell>
          <cell r="AT86">
            <v>56731992.950000003</v>
          </cell>
          <cell r="AU86">
            <v>2358.1999999999998</v>
          </cell>
          <cell r="AV86">
            <v>469376761.67000002</v>
          </cell>
          <cell r="AW86">
            <v>1661245.48</v>
          </cell>
          <cell r="AX86">
            <v>467715516.19</v>
          </cell>
          <cell r="AY86">
            <v>526111112.81999999</v>
          </cell>
          <cell r="AZ86">
            <v>1663603.68</v>
          </cell>
          <cell r="BA86">
            <v>524447509.13999999</v>
          </cell>
          <cell r="BB86" t="str">
            <v>(OTHER SERVICES)</v>
          </cell>
          <cell r="BH86">
            <v>1570</v>
          </cell>
          <cell r="BI86">
            <v>38302</v>
          </cell>
        </row>
        <row r="87">
          <cell r="A87">
            <v>51116</v>
          </cell>
          <cell r="E87">
            <v>9071.9699999999993</v>
          </cell>
          <cell r="H87">
            <v>12223.25</v>
          </cell>
          <cell r="K87">
            <v>51387.02</v>
          </cell>
          <cell r="N87">
            <v>15935.45</v>
          </cell>
          <cell r="Q87">
            <v>9297.81</v>
          </cell>
          <cell r="T87">
            <v>38019.03</v>
          </cell>
          <cell r="W87">
            <v>543046.96</v>
          </cell>
          <cell r="Z87">
            <v>-439647.4</v>
          </cell>
          <cell r="AC87">
            <v>38683.589999999997</v>
          </cell>
          <cell r="AF87">
            <v>19542.29</v>
          </cell>
          <cell r="AI87">
            <v>11360.4</v>
          </cell>
          <cell r="AL87">
            <v>39934.81</v>
          </cell>
          <cell r="AM87">
            <v>348855.17999999993</v>
          </cell>
          <cell r="AN87">
            <v>-11730.779999999995</v>
          </cell>
          <cell r="AO87">
            <v>26952.81</v>
          </cell>
          <cell r="AQ87">
            <v>5180</v>
          </cell>
          <cell r="AR87" t="str">
            <v>Ostatní služby - režie I.</v>
          </cell>
          <cell r="AS87">
            <v>46032739.43</v>
          </cell>
          <cell r="AT87">
            <v>46032739.43</v>
          </cell>
          <cell r="AU87">
            <v>0</v>
          </cell>
          <cell r="AV87">
            <v>368852700.55000001</v>
          </cell>
          <cell r="AW87">
            <v>18324.060000000001</v>
          </cell>
          <cell r="AX87">
            <v>368834376.49000001</v>
          </cell>
          <cell r="AY87">
            <v>414885439.98000002</v>
          </cell>
          <cell r="AZ87">
            <v>18324.060000000001</v>
          </cell>
          <cell r="BA87">
            <v>414867115.92000002</v>
          </cell>
          <cell r="BB87" t="str">
            <v>(OTHER SERVICES)</v>
          </cell>
          <cell r="BH87">
            <v>1570</v>
          </cell>
          <cell r="BI87">
            <v>38302</v>
          </cell>
        </row>
        <row r="88">
          <cell r="A88">
            <v>51151</v>
          </cell>
          <cell r="B88" t="str">
            <v>x</v>
          </cell>
          <cell r="C88" t="str">
            <v>x</v>
          </cell>
          <cell r="D88" t="str">
            <v>x</v>
          </cell>
          <cell r="E88">
            <v>5751.89</v>
          </cell>
          <cell r="H88">
            <v>2783.12</v>
          </cell>
          <cell r="K88">
            <v>6394.77</v>
          </cell>
          <cell r="N88">
            <v>8174.45</v>
          </cell>
          <cell r="Q88">
            <v>23904.55</v>
          </cell>
          <cell r="T88">
            <v>5196.03</v>
          </cell>
          <cell r="W88">
            <v>5654.15</v>
          </cell>
          <cell r="Z88">
            <v>2953.59</v>
          </cell>
          <cell r="AC88">
            <v>6359.62</v>
          </cell>
          <cell r="AF88">
            <v>1928.12</v>
          </cell>
          <cell r="AI88">
            <v>7721.47</v>
          </cell>
          <cell r="AL88">
            <v>8419.69</v>
          </cell>
          <cell r="AM88">
            <v>85241.45</v>
          </cell>
          <cell r="AN88">
            <v>-5026.43</v>
          </cell>
          <cell r="AO88">
            <v>1333.19</v>
          </cell>
          <cell r="AQ88">
            <v>51801</v>
          </cell>
          <cell r="AR88" t="str">
            <v>Poštovné, courier, messenger</v>
          </cell>
          <cell r="AS88">
            <v>205160.4</v>
          </cell>
          <cell r="AT88">
            <v>205160.4</v>
          </cell>
          <cell r="AU88">
            <v>0</v>
          </cell>
          <cell r="AV88">
            <v>2112448.85</v>
          </cell>
          <cell r="AW88">
            <v>4475</v>
          </cell>
          <cell r="AX88">
            <v>2107973.85</v>
          </cell>
          <cell r="AY88">
            <v>2317609.25</v>
          </cell>
          <cell r="AZ88">
            <v>4475</v>
          </cell>
          <cell r="BA88">
            <v>2313134.25</v>
          </cell>
          <cell r="BB88" t="str">
            <v>(POST, courier, messenger)</v>
          </cell>
          <cell r="BH88">
            <v>4101</v>
          </cell>
          <cell r="BI88">
            <v>37956</v>
          </cell>
        </row>
        <row r="89">
          <cell r="A89">
            <v>51152</v>
          </cell>
          <cell r="B89" t="str">
            <v>x</v>
          </cell>
          <cell r="C89" t="str">
            <v>x</v>
          </cell>
          <cell r="D89" t="str">
            <v>x</v>
          </cell>
          <cell r="H89">
            <v>48805.24</v>
          </cell>
          <cell r="K89">
            <v>73916</v>
          </cell>
          <cell r="N89">
            <v>73951.5</v>
          </cell>
          <cell r="Q89">
            <v>75084</v>
          </cell>
          <cell r="T89">
            <v>102607.14</v>
          </cell>
          <cell r="W89">
            <v>129033.60000000001</v>
          </cell>
          <cell r="Z89">
            <v>91559.33</v>
          </cell>
          <cell r="AC89">
            <v>59865.68</v>
          </cell>
          <cell r="AF89">
            <v>69422</v>
          </cell>
          <cell r="AI89">
            <v>13494</v>
          </cell>
          <cell r="AL89">
            <v>57376.94</v>
          </cell>
          <cell r="AM89">
            <v>795115.42999999993</v>
          </cell>
          <cell r="AN89">
            <v>-2488.739999999998</v>
          </cell>
          <cell r="AO89">
            <v>57376.94</v>
          </cell>
          <cell r="AQ89">
            <v>51802</v>
          </cell>
          <cell r="AR89" t="str">
            <v>Telefonní poplatky - pevné linky</v>
          </cell>
          <cell r="AS89">
            <v>1086844.3799999999</v>
          </cell>
          <cell r="AT89">
            <v>1086844.3799999999</v>
          </cell>
          <cell r="AU89">
            <v>0</v>
          </cell>
          <cell r="AV89">
            <v>14440646.27</v>
          </cell>
          <cell r="AW89">
            <v>13849.06</v>
          </cell>
          <cell r="AX89">
            <v>14426797.210000001</v>
          </cell>
          <cell r="AY89">
            <v>15527490.65</v>
          </cell>
          <cell r="AZ89">
            <v>13849.06</v>
          </cell>
          <cell r="BA89">
            <v>15513641.59</v>
          </cell>
          <cell r="BB89" t="str">
            <v>Telephone calls - Extensions</v>
          </cell>
          <cell r="BH89">
            <v>1570</v>
          </cell>
          <cell r="BI89">
            <v>38251</v>
          </cell>
        </row>
        <row r="90">
          <cell r="A90">
            <v>51153</v>
          </cell>
          <cell r="B90" t="str">
            <v>x</v>
          </cell>
          <cell r="C90" t="str">
            <v>x</v>
          </cell>
          <cell r="D90" t="str">
            <v>x</v>
          </cell>
          <cell r="E90">
            <v>1245426.99</v>
          </cell>
          <cell r="H90">
            <v>1200801.7</v>
          </cell>
          <cell r="K90">
            <v>1622356.23</v>
          </cell>
          <cell r="N90">
            <v>1606841.38</v>
          </cell>
          <cell r="Q90">
            <v>1339690.55</v>
          </cell>
          <cell r="T90">
            <v>1393183.82</v>
          </cell>
          <cell r="W90">
            <v>1370226.46</v>
          </cell>
          <cell r="Z90">
            <v>1268833.52</v>
          </cell>
          <cell r="AC90">
            <v>1438476.46</v>
          </cell>
          <cell r="AF90">
            <v>1254157.29</v>
          </cell>
          <cell r="AI90">
            <v>1159256.33</v>
          </cell>
          <cell r="AL90">
            <v>1162249.55</v>
          </cell>
          <cell r="AM90">
            <v>16061500.279999999</v>
          </cell>
          <cell r="AN90">
            <v>-276226.90999999992</v>
          </cell>
          <cell r="AO90">
            <v>1162249.55</v>
          </cell>
          <cell r="AQ90">
            <v>51803</v>
          </cell>
          <cell r="AR90" t="str">
            <v xml:space="preserve">Nájem kanceláře, plochy </v>
          </cell>
          <cell r="AS90">
            <v>6381112.3300000001</v>
          </cell>
          <cell r="AT90">
            <v>6381112.3300000001</v>
          </cell>
          <cell r="AU90">
            <v>0</v>
          </cell>
          <cell r="AV90">
            <v>61952588.189999998</v>
          </cell>
          <cell r="AW90">
            <v>0</v>
          </cell>
          <cell r="AX90">
            <v>61952588.189999998</v>
          </cell>
          <cell r="AY90">
            <v>68333700.519999996</v>
          </cell>
          <cell r="AZ90">
            <v>0</v>
          </cell>
          <cell r="BA90">
            <v>68333700.519999996</v>
          </cell>
          <cell r="BB90" t="str">
            <v>(BUILDING'S RENTAL)</v>
          </cell>
          <cell r="BH90">
            <v>2</v>
          </cell>
          <cell r="BI90">
            <v>37908</v>
          </cell>
        </row>
        <row r="91">
          <cell r="A91">
            <v>51154</v>
          </cell>
          <cell r="B91" t="str">
            <v>x</v>
          </cell>
          <cell r="C91" t="str">
            <v>x</v>
          </cell>
          <cell r="D91" t="str">
            <v>x</v>
          </cell>
          <cell r="N91">
            <v>1479.56</v>
          </cell>
          <cell r="Q91">
            <v>3830.4</v>
          </cell>
          <cell r="T91">
            <v>22127.71</v>
          </cell>
          <cell r="W91">
            <v>4417.25</v>
          </cell>
          <cell r="Z91">
            <v>4730.09</v>
          </cell>
          <cell r="AC91">
            <v>2563.08</v>
          </cell>
          <cell r="AF91">
            <v>19243.580000000002</v>
          </cell>
          <cell r="AI91">
            <v>6677.31</v>
          </cell>
          <cell r="AL91">
            <v>672</v>
          </cell>
          <cell r="AM91">
            <v>65740.98</v>
          </cell>
          <cell r="AN91">
            <v>-2563.08</v>
          </cell>
          <cell r="AO91">
            <v>0</v>
          </cell>
          <cell r="AQ91">
            <v>51804</v>
          </cell>
          <cell r="AR91" t="str">
            <v xml:space="preserve">Nájem služební vozy </v>
          </cell>
          <cell r="AS91">
            <v>44498.35</v>
          </cell>
          <cell r="AT91">
            <v>44498.35</v>
          </cell>
          <cell r="AU91">
            <v>0</v>
          </cell>
          <cell r="AV91">
            <v>298594.34999999998</v>
          </cell>
          <cell r="AW91">
            <v>0</v>
          </cell>
          <cell r="AX91">
            <v>298594.34999999998</v>
          </cell>
          <cell r="AY91">
            <v>343092.7</v>
          </cell>
          <cell r="AZ91">
            <v>0</v>
          </cell>
          <cell r="BA91">
            <v>343092.7</v>
          </cell>
          <cell r="BB91" t="str">
            <v>Company Cars Rental</v>
          </cell>
          <cell r="BH91">
            <v>1570</v>
          </cell>
          <cell r="BI91">
            <v>38251</v>
          </cell>
        </row>
        <row r="92">
          <cell r="A92">
            <v>51155</v>
          </cell>
          <cell r="B92" t="str">
            <v>x</v>
          </cell>
          <cell r="C92" t="str">
            <v>x</v>
          </cell>
          <cell r="D92" t="str">
            <v>x</v>
          </cell>
          <cell r="E92">
            <v>248396.66</v>
          </cell>
          <cell r="H92">
            <v>361733.72</v>
          </cell>
          <cell r="K92">
            <v>237718.1</v>
          </cell>
          <cell r="N92">
            <v>452571.37</v>
          </cell>
          <cell r="Q92">
            <v>333187.25</v>
          </cell>
          <cell r="T92">
            <v>274043.73</v>
          </cell>
          <cell r="W92">
            <v>274220.90999999997</v>
          </cell>
          <cell r="Z92">
            <v>265112.96000000002</v>
          </cell>
          <cell r="AC92">
            <v>290281.37</v>
          </cell>
          <cell r="AF92">
            <v>370202.03</v>
          </cell>
          <cell r="AI92">
            <v>432578.61</v>
          </cell>
          <cell r="AL92">
            <v>362336.88</v>
          </cell>
          <cell r="AM92">
            <v>3902383.5900000003</v>
          </cell>
          <cell r="AN92">
            <v>72055.510000000009</v>
          </cell>
          <cell r="AO92">
            <v>362336.88</v>
          </cell>
          <cell r="AQ92">
            <v>51805</v>
          </cell>
          <cell r="AR92" t="str">
            <v xml:space="preserve">Nájem zařízení, ostatní </v>
          </cell>
          <cell r="AS92">
            <v>582148.93000000005</v>
          </cell>
          <cell r="AT92">
            <v>582148.93000000005</v>
          </cell>
          <cell r="AU92">
            <v>0</v>
          </cell>
          <cell r="AV92">
            <v>2635311.6</v>
          </cell>
          <cell r="AW92">
            <v>0</v>
          </cell>
          <cell r="AX92">
            <v>2635311.6</v>
          </cell>
          <cell r="AY92">
            <v>3217460.53</v>
          </cell>
          <cell r="AZ92">
            <v>0</v>
          </cell>
          <cell r="BA92">
            <v>3217460.53</v>
          </cell>
          <cell r="BB92" t="str">
            <v>OTHER EQUIPMENT RENTAL)</v>
          </cell>
          <cell r="BH92">
            <v>2</v>
          </cell>
          <cell r="BI92">
            <v>37908</v>
          </cell>
        </row>
        <row r="93">
          <cell r="A93">
            <v>51156</v>
          </cell>
          <cell r="B93" t="str">
            <v>x</v>
          </cell>
          <cell r="C93" t="str">
            <v>x</v>
          </cell>
          <cell r="D93" t="str">
            <v>x</v>
          </cell>
          <cell r="K93">
            <v>2000</v>
          </cell>
          <cell r="N93">
            <v>2931.38</v>
          </cell>
          <cell r="Q93">
            <v>4725</v>
          </cell>
          <cell r="T93">
            <v>8888.7800000000007</v>
          </cell>
          <cell r="W93">
            <v>21530</v>
          </cell>
          <cell r="Z93">
            <v>13692.08</v>
          </cell>
          <cell r="AC93">
            <v>3361.34</v>
          </cell>
          <cell r="AF93">
            <v>27097</v>
          </cell>
          <cell r="AL93">
            <v>0</v>
          </cell>
          <cell r="AM93">
            <v>84225.58</v>
          </cell>
          <cell r="AN93">
            <v>-3361.34</v>
          </cell>
          <cell r="AO93">
            <v>0</v>
          </cell>
          <cell r="AQ93">
            <v>51806</v>
          </cell>
          <cell r="AR93" t="str">
            <v xml:space="preserve">Odvoz odpadu </v>
          </cell>
          <cell r="AS93">
            <v>164576.56</v>
          </cell>
          <cell r="AT93">
            <v>164576.56</v>
          </cell>
          <cell r="AU93">
            <v>0</v>
          </cell>
          <cell r="AV93">
            <v>1466715.56</v>
          </cell>
          <cell r="AW93">
            <v>0</v>
          </cell>
          <cell r="AX93">
            <v>1466715.56</v>
          </cell>
          <cell r="AY93">
            <v>1631292.12</v>
          </cell>
          <cell r="AZ93">
            <v>0</v>
          </cell>
          <cell r="BA93">
            <v>1631292.12</v>
          </cell>
          <cell r="BB93" t="str">
            <v>Waste Disposal</v>
          </cell>
          <cell r="BH93">
            <v>1570</v>
          </cell>
          <cell r="BI93">
            <v>38251</v>
          </cell>
        </row>
        <row r="94">
          <cell r="A94">
            <v>51157</v>
          </cell>
          <cell r="B94" t="str">
            <v>x</v>
          </cell>
          <cell r="C94" t="str">
            <v>x</v>
          </cell>
          <cell r="D94" t="str">
            <v>x</v>
          </cell>
          <cell r="K94">
            <v>45289.4</v>
          </cell>
          <cell r="N94">
            <v>3500</v>
          </cell>
          <cell r="Q94">
            <v>12000</v>
          </cell>
          <cell r="T94">
            <v>5019</v>
          </cell>
          <cell r="W94">
            <v>45182</v>
          </cell>
          <cell r="AC94">
            <v>20115.560000000001</v>
          </cell>
          <cell r="AF94">
            <v>15392</v>
          </cell>
          <cell r="AL94">
            <v>16234.2</v>
          </cell>
          <cell r="AM94">
            <v>162732.16</v>
          </cell>
          <cell r="AN94">
            <v>-3881.3600000000006</v>
          </cell>
          <cell r="AO94">
            <v>16234.2</v>
          </cell>
          <cell r="AQ94">
            <v>51807</v>
          </cell>
          <cell r="AR94" t="str">
            <v>Reklama, inzerce, marketing</v>
          </cell>
          <cell r="AS94">
            <v>32448777.09</v>
          </cell>
          <cell r="AT94">
            <v>32448777.09</v>
          </cell>
          <cell r="AU94">
            <v>0</v>
          </cell>
          <cell r="AV94">
            <v>260820362.77000001</v>
          </cell>
          <cell r="AW94">
            <v>0</v>
          </cell>
          <cell r="AX94">
            <v>260820362.77000001</v>
          </cell>
          <cell r="AY94">
            <v>293269139.86000001</v>
          </cell>
          <cell r="AZ94">
            <v>0</v>
          </cell>
          <cell r="BA94">
            <v>293269139.86000001</v>
          </cell>
          <cell r="BB94" t="str">
            <v>Advertising</v>
          </cell>
          <cell r="BH94">
            <v>1570</v>
          </cell>
          <cell r="BI94">
            <v>38251</v>
          </cell>
        </row>
        <row r="95">
          <cell r="A95">
            <v>51158</v>
          </cell>
          <cell r="B95" t="str">
            <v>x</v>
          </cell>
          <cell r="C95" t="str">
            <v>x</v>
          </cell>
          <cell r="E95">
            <v>6967</v>
          </cell>
          <cell r="H95">
            <v>750</v>
          </cell>
          <cell r="K95">
            <v>0</v>
          </cell>
          <cell r="N95">
            <v>0</v>
          </cell>
          <cell r="Q95">
            <v>0</v>
          </cell>
          <cell r="T95">
            <v>0</v>
          </cell>
          <cell r="W95">
            <v>7008</v>
          </cell>
          <cell r="AF95">
            <v>0</v>
          </cell>
          <cell r="AL95">
            <v>0</v>
          </cell>
          <cell r="AM95">
            <v>14725</v>
          </cell>
          <cell r="AN95">
            <v>0</v>
          </cell>
          <cell r="AO95">
            <v>0</v>
          </cell>
          <cell r="AQ95">
            <v>518070</v>
          </cell>
          <cell r="AR95" t="str">
            <v>Reklama, marketing - PR Služby</v>
          </cell>
          <cell r="AS95">
            <v>1224290</v>
          </cell>
          <cell r="AT95">
            <v>1224290</v>
          </cell>
          <cell r="AU95">
            <v>0</v>
          </cell>
          <cell r="AV95">
            <v>4448325</v>
          </cell>
          <cell r="AW95">
            <v>0</v>
          </cell>
          <cell r="AX95">
            <v>4448325</v>
          </cell>
          <cell r="AY95">
            <v>5672615</v>
          </cell>
          <cell r="AZ95">
            <v>0</v>
          </cell>
          <cell r="BA95">
            <v>5672615</v>
          </cell>
          <cell r="BB95" t="str">
            <v>Advertising, Marketing - PR Services</v>
          </cell>
          <cell r="BH95">
            <v>4101</v>
          </cell>
          <cell r="BI95">
            <v>37925</v>
          </cell>
        </row>
        <row r="96">
          <cell r="A96">
            <v>51159</v>
          </cell>
          <cell r="B96" t="str">
            <v>x</v>
          </cell>
          <cell r="C96" t="str">
            <v>x</v>
          </cell>
          <cell r="D96" t="str">
            <v>x</v>
          </cell>
          <cell r="E96">
            <v>379827.65</v>
          </cell>
          <cell r="H96">
            <v>360546.92</v>
          </cell>
          <cell r="K96">
            <v>537316.62</v>
          </cell>
          <cell r="N96">
            <v>482201.09</v>
          </cell>
          <cell r="Q96">
            <v>332229.59000000003</v>
          </cell>
          <cell r="T96">
            <v>186609.69</v>
          </cell>
          <cell r="W96">
            <v>511846.23</v>
          </cell>
          <cell r="Z96">
            <v>270235.87</v>
          </cell>
          <cell r="AC96">
            <v>234101.38</v>
          </cell>
          <cell r="AF96">
            <v>310579.05</v>
          </cell>
          <cell r="AI96">
            <v>404075.72</v>
          </cell>
          <cell r="AL96">
            <v>333698.73</v>
          </cell>
          <cell r="AM96">
            <v>4343268.5399999991</v>
          </cell>
          <cell r="AN96">
            <v>81080.010000000009</v>
          </cell>
          <cell r="AO96">
            <v>315181.39</v>
          </cell>
          <cell r="AQ96">
            <v>518071</v>
          </cell>
          <cell r="AR96" t="str">
            <v>Reklama, marketing - Print</v>
          </cell>
          <cell r="AS96">
            <v>0</v>
          </cell>
          <cell r="AT96">
            <v>0</v>
          </cell>
          <cell r="AU96">
            <v>0</v>
          </cell>
          <cell r="AV96">
            <v>91317.83</v>
          </cell>
          <cell r="AW96">
            <v>0</v>
          </cell>
          <cell r="AX96">
            <v>91317.83</v>
          </cell>
          <cell r="AY96">
            <v>91317.83</v>
          </cell>
          <cell r="AZ96">
            <v>0</v>
          </cell>
          <cell r="BA96">
            <v>91317.83</v>
          </cell>
          <cell r="BB96" t="str">
            <v>Advertising, Marketing - Print</v>
          </cell>
          <cell r="BH96">
            <v>4101</v>
          </cell>
          <cell r="BI96">
            <v>37925</v>
          </cell>
        </row>
        <row r="97">
          <cell r="A97">
            <v>51160</v>
          </cell>
          <cell r="B97" t="str">
            <v>x</v>
          </cell>
          <cell r="C97" t="str">
            <v>x</v>
          </cell>
          <cell r="D97" t="str">
            <v>x</v>
          </cell>
          <cell r="AM97">
            <v>0</v>
          </cell>
          <cell r="AN97" t="e">
            <v>#N/A</v>
          </cell>
          <cell r="AO97" t="e">
            <v>#N/A</v>
          </cell>
          <cell r="AQ97">
            <v>518072</v>
          </cell>
          <cell r="AR97" t="str">
            <v>Reklama, marketing - Radio</v>
          </cell>
          <cell r="AS97">
            <v>0</v>
          </cell>
          <cell r="AT97">
            <v>0</v>
          </cell>
          <cell r="AU97">
            <v>0</v>
          </cell>
          <cell r="AV97">
            <v>-67820</v>
          </cell>
          <cell r="AW97">
            <v>0</v>
          </cell>
          <cell r="AX97">
            <v>-67820</v>
          </cell>
          <cell r="AY97">
            <v>-67820</v>
          </cell>
          <cell r="AZ97">
            <v>0</v>
          </cell>
          <cell r="BA97">
            <v>-67820</v>
          </cell>
          <cell r="BB97" t="str">
            <v>Advertising, Marketing - Radio</v>
          </cell>
          <cell r="BH97">
            <v>4101</v>
          </cell>
          <cell r="BI97">
            <v>37925</v>
          </cell>
        </row>
        <row r="98">
          <cell r="A98">
            <v>5116066</v>
          </cell>
          <cell r="AM98">
            <v>0</v>
          </cell>
          <cell r="AN98" t="e">
            <v>#N/A</v>
          </cell>
          <cell r="AO98" t="e">
            <v>#N/A</v>
          </cell>
          <cell r="AQ98">
            <v>518074</v>
          </cell>
          <cell r="AR98" t="str">
            <v>Reklama, marketing - Billboard</v>
          </cell>
          <cell r="AS98">
            <v>11919</v>
          </cell>
          <cell r="AT98">
            <v>11919</v>
          </cell>
          <cell r="AU98">
            <v>0</v>
          </cell>
          <cell r="AV98">
            <v>27457.9</v>
          </cell>
          <cell r="AW98">
            <v>0</v>
          </cell>
          <cell r="AX98">
            <v>27457.9</v>
          </cell>
          <cell r="AY98">
            <v>39376.9</v>
          </cell>
          <cell r="AZ98">
            <v>0</v>
          </cell>
          <cell r="BA98">
            <v>39376.9</v>
          </cell>
          <cell r="BB98" t="str">
            <v>Advertising, Marketing - Billboard</v>
          </cell>
          <cell r="BH98">
            <v>4101</v>
          </cell>
          <cell r="BI98">
            <v>37925</v>
          </cell>
        </row>
        <row r="99">
          <cell r="A99">
            <v>51170</v>
          </cell>
          <cell r="B99" t="str">
            <v>x</v>
          </cell>
          <cell r="C99" t="str">
            <v>x</v>
          </cell>
          <cell r="D99" t="str">
            <v>x</v>
          </cell>
          <cell r="AM99">
            <v>0</v>
          </cell>
          <cell r="AN99" t="e">
            <v>#N/A</v>
          </cell>
          <cell r="AO99" t="e">
            <v>#N/A</v>
          </cell>
          <cell r="AQ99">
            <v>518075</v>
          </cell>
          <cell r="AR99" t="str">
            <v>Reklama, marketing - Internet</v>
          </cell>
          <cell r="AS99">
            <v>2630.05</v>
          </cell>
          <cell r="AT99">
            <v>2630.05</v>
          </cell>
          <cell r="AU99">
            <v>0</v>
          </cell>
          <cell r="AV99">
            <v>374968.54</v>
          </cell>
          <cell r="AW99">
            <v>0</v>
          </cell>
          <cell r="AX99">
            <v>374968.54</v>
          </cell>
          <cell r="AY99">
            <v>377598.59</v>
          </cell>
          <cell r="AZ99">
            <v>0</v>
          </cell>
          <cell r="BA99">
            <v>377598.59</v>
          </cell>
          <cell r="BB99" t="str">
            <v>Advertising, Marketing - Internet</v>
          </cell>
          <cell r="BH99">
            <v>4101</v>
          </cell>
          <cell r="BI99">
            <v>37925</v>
          </cell>
        </row>
        <row r="100">
          <cell r="A100">
            <v>51201</v>
          </cell>
          <cell r="B100" t="str">
            <v>x</v>
          </cell>
          <cell r="C100" t="str">
            <v>x</v>
          </cell>
          <cell r="D100" t="str">
            <v>x</v>
          </cell>
          <cell r="E100">
            <v>106847.9</v>
          </cell>
          <cell r="H100">
            <v>254868.03</v>
          </cell>
          <cell r="K100">
            <v>117435.12</v>
          </cell>
          <cell r="N100">
            <v>360609.53</v>
          </cell>
          <cell r="Q100">
            <v>389481.86</v>
          </cell>
          <cell r="T100">
            <v>264048.31</v>
          </cell>
          <cell r="W100">
            <v>495997.64</v>
          </cell>
          <cell r="Z100">
            <v>196642.41</v>
          </cell>
          <cell r="AC100">
            <v>161434.25</v>
          </cell>
          <cell r="AF100">
            <v>259411.44</v>
          </cell>
          <cell r="AI100">
            <v>232490.01</v>
          </cell>
          <cell r="AL100">
            <v>333223.33</v>
          </cell>
          <cell r="AM100">
            <v>3172489.83</v>
          </cell>
          <cell r="AN100">
            <v>129761.13</v>
          </cell>
          <cell r="AO100">
            <v>291195.38</v>
          </cell>
          <cell r="AQ100">
            <v>518076</v>
          </cell>
          <cell r="AR100" t="str">
            <v>Reklama, marketing - Sponsorship</v>
          </cell>
          <cell r="AS100">
            <v>0</v>
          </cell>
          <cell r="AT100">
            <v>0</v>
          </cell>
          <cell r="AU100">
            <v>0</v>
          </cell>
          <cell r="AV100">
            <v>7711</v>
          </cell>
          <cell r="AW100">
            <v>0</v>
          </cell>
          <cell r="AX100">
            <v>7711</v>
          </cell>
          <cell r="AY100">
            <v>7711</v>
          </cell>
          <cell r="AZ100">
            <v>0</v>
          </cell>
          <cell r="BA100">
            <v>7711</v>
          </cell>
          <cell r="BB100" t="str">
            <v>Advertising, Marketing - Sponsorship</v>
          </cell>
          <cell r="BH100">
            <v>4101</v>
          </cell>
          <cell r="BI100">
            <v>37925</v>
          </cell>
        </row>
        <row r="101">
          <cell r="A101">
            <v>5120166</v>
          </cell>
          <cell r="AM101">
            <v>0</v>
          </cell>
          <cell r="AN101" t="e">
            <v>#N/A</v>
          </cell>
          <cell r="AO101" t="e">
            <v>#N/A</v>
          </cell>
          <cell r="AQ101">
            <v>518077</v>
          </cell>
          <cell r="AR101" t="str">
            <v>Personální inzerce</v>
          </cell>
          <cell r="AS101">
            <v>0</v>
          </cell>
          <cell r="AT101">
            <v>0</v>
          </cell>
          <cell r="AU101">
            <v>0</v>
          </cell>
          <cell r="AV101">
            <v>322944.87</v>
          </cell>
          <cell r="AW101">
            <v>0</v>
          </cell>
          <cell r="AX101">
            <v>322944.87</v>
          </cell>
          <cell r="AY101">
            <v>322944.87</v>
          </cell>
          <cell r="AZ101">
            <v>0</v>
          </cell>
          <cell r="BA101">
            <v>322944.87</v>
          </cell>
          <cell r="BB101" t="str">
            <v>Personal Advertising</v>
          </cell>
          <cell r="BH101">
            <v>4101</v>
          </cell>
          <cell r="BI101">
            <v>37925</v>
          </cell>
        </row>
        <row r="102">
          <cell r="A102">
            <v>51202</v>
          </cell>
          <cell r="B102" t="str">
            <v>x</v>
          </cell>
          <cell r="C102" t="str">
            <v>x</v>
          </cell>
          <cell r="D102" t="str">
            <v>x</v>
          </cell>
          <cell r="E102">
            <v>169219.9</v>
          </cell>
          <cell r="H102">
            <v>175179.8</v>
          </cell>
          <cell r="K102">
            <v>186115.20000000001</v>
          </cell>
          <cell r="N102">
            <v>259053.85</v>
          </cell>
          <cell r="Q102">
            <v>241011.47</v>
          </cell>
          <cell r="T102">
            <v>204721.9</v>
          </cell>
          <cell r="W102">
            <v>238621.5</v>
          </cell>
          <cell r="Z102">
            <v>204244.5</v>
          </cell>
          <cell r="AC102">
            <v>203720.8</v>
          </cell>
          <cell r="AF102">
            <v>234887.5</v>
          </cell>
          <cell r="AI102">
            <v>194197.66</v>
          </cell>
          <cell r="AL102">
            <v>209333</v>
          </cell>
          <cell r="AM102">
            <v>2520307.08</v>
          </cell>
          <cell r="AN102">
            <v>5147.2000000000116</v>
          </cell>
          <cell r="AO102">
            <v>208868</v>
          </cell>
          <cell r="AQ102">
            <v>518079</v>
          </cell>
          <cell r="AR102" t="str">
            <v>Reklama, marketing - grafické práce,kreativní tvorba</v>
          </cell>
          <cell r="AS102">
            <v>0</v>
          </cell>
          <cell r="AT102">
            <v>0</v>
          </cell>
          <cell r="AU102">
            <v>0</v>
          </cell>
          <cell r="AV102">
            <v>103032.42</v>
          </cell>
          <cell r="AW102">
            <v>0</v>
          </cell>
          <cell r="AX102">
            <v>103032.42</v>
          </cell>
          <cell r="AY102">
            <v>103032.42</v>
          </cell>
          <cell r="AZ102">
            <v>0</v>
          </cell>
          <cell r="BA102">
            <v>103032.42</v>
          </cell>
          <cell r="BB102" t="str">
            <v>Advertising, Marketing - Graphics, Creating Advertisement</v>
          </cell>
          <cell r="BH102">
            <v>4101</v>
          </cell>
          <cell r="BI102">
            <v>37925</v>
          </cell>
        </row>
        <row r="103">
          <cell r="A103">
            <v>51203</v>
          </cell>
          <cell r="E103">
            <v>16788.02</v>
          </cell>
          <cell r="H103">
            <v>31517.64</v>
          </cell>
          <cell r="K103">
            <v>18560.259999999998</v>
          </cell>
          <cell r="N103">
            <v>39105</v>
          </cell>
          <cell r="Q103">
            <v>38072</v>
          </cell>
          <cell r="T103">
            <v>37601.5</v>
          </cell>
          <cell r="W103">
            <v>31612.1</v>
          </cell>
          <cell r="Z103">
            <v>28314</v>
          </cell>
          <cell r="AC103">
            <v>23566.68</v>
          </cell>
          <cell r="AF103">
            <v>28357</v>
          </cell>
          <cell r="AI103">
            <v>21407.86</v>
          </cell>
          <cell r="AL103">
            <v>18899.5</v>
          </cell>
          <cell r="AM103">
            <v>333801.56</v>
          </cell>
          <cell r="AN103">
            <v>-4667.18</v>
          </cell>
          <cell r="AO103">
            <v>18899.5</v>
          </cell>
          <cell r="AQ103">
            <v>51808</v>
          </cell>
          <cell r="AR103" t="str">
            <v>Právní a daňové poradenství, účetní služby</v>
          </cell>
          <cell r="AS103">
            <v>2582141.11</v>
          </cell>
          <cell r="AT103">
            <v>2582141.11</v>
          </cell>
          <cell r="AU103">
            <v>0</v>
          </cell>
          <cell r="AV103">
            <v>10508617.35</v>
          </cell>
          <cell r="AW103">
            <v>0</v>
          </cell>
          <cell r="AX103">
            <v>10508617.35</v>
          </cell>
          <cell r="AY103">
            <v>13090758.460000001</v>
          </cell>
          <cell r="AZ103">
            <v>0</v>
          </cell>
          <cell r="BA103">
            <v>13090758.460000001</v>
          </cell>
          <cell r="BB103" t="str">
            <v>Legal, Tax, Account. Advising</v>
          </cell>
          <cell r="BH103">
            <v>1570</v>
          </cell>
          <cell r="BI103">
            <v>38251</v>
          </cell>
        </row>
        <row r="104">
          <cell r="A104">
            <v>51211</v>
          </cell>
          <cell r="B104" t="str">
            <v>x</v>
          </cell>
          <cell r="C104" t="str">
            <v>x</v>
          </cell>
          <cell r="D104" t="str">
            <v>x</v>
          </cell>
          <cell r="E104">
            <v>183172.63</v>
          </cell>
          <cell r="H104">
            <v>477578.89</v>
          </cell>
          <cell r="K104">
            <v>500966.11</v>
          </cell>
          <cell r="N104">
            <v>605349.86</v>
          </cell>
          <cell r="Q104">
            <v>1216031.29</v>
          </cell>
          <cell r="T104">
            <v>777016.91</v>
          </cell>
          <cell r="W104">
            <v>933328.21</v>
          </cell>
          <cell r="Z104">
            <v>612854.99</v>
          </cell>
          <cell r="AC104">
            <v>772526.24</v>
          </cell>
          <cell r="AF104">
            <v>530683.72</v>
          </cell>
          <cell r="AI104">
            <v>1184255.6200000001</v>
          </cell>
          <cell r="AL104">
            <v>1288625.7</v>
          </cell>
          <cell r="AM104">
            <v>9082390.1699999999</v>
          </cell>
          <cell r="AN104">
            <v>381760.45999999996</v>
          </cell>
          <cell r="AO104">
            <v>1154286.7</v>
          </cell>
          <cell r="AQ104">
            <v>51809</v>
          </cell>
          <cell r="AR104" t="str">
            <v>Ostraha objektů</v>
          </cell>
          <cell r="AS104">
            <v>1298641.23</v>
          </cell>
          <cell r="AT104">
            <v>1298641.23</v>
          </cell>
          <cell r="AU104">
            <v>0</v>
          </cell>
          <cell r="AV104">
            <v>9309478.0500000007</v>
          </cell>
          <cell r="AW104">
            <v>0</v>
          </cell>
          <cell r="AX104">
            <v>9309478.0500000007</v>
          </cell>
          <cell r="AY104">
            <v>10608119.279999999</v>
          </cell>
          <cell r="AZ104">
            <v>0</v>
          </cell>
          <cell r="BA104">
            <v>10608119.279999999</v>
          </cell>
          <cell r="BB104" t="str">
            <v>(OTHER SERVICES)</v>
          </cell>
          <cell r="BH104">
            <v>2</v>
          </cell>
          <cell r="BI104">
            <v>37908</v>
          </cell>
        </row>
        <row r="105">
          <cell r="A105">
            <v>51212</v>
          </cell>
          <cell r="B105" t="str">
            <v>x</v>
          </cell>
          <cell r="C105" t="str">
            <v>x</v>
          </cell>
          <cell r="D105" t="str">
            <v>x</v>
          </cell>
          <cell r="E105">
            <v>71891.72</v>
          </cell>
          <cell r="H105">
            <v>107599.66</v>
          </cell>
          <cell r="K105">
            <v>221734.56</v>
          </cell>
          <cell r="N105">
            <v>191187.51</v>
          </cell>
          <cell r="Q105">
            <v>883866.98</v>
          </cell>
          <cell r="T105">
            <v>301156.56</v>
          </cell>
          <cell r="W105">
            <v>505143.16</v>
          </cell>
          <cell r="Z105">
            <v>517556.22</v>
          </cell>
          <cell r="AC105">
            <v>549524.98</v>
          </cell>
          <cell r="AF105">
            <v>469680.92</v>
          </cell>
          <cell r="AI105">
            <v>498784.78</v>
          </cell>
          <cell r="AL105">
            <v>646584.69999999995</v>
          </cell>
          <cell r="AM105">
            <v>4964711.75</v>
          </cell>
          <cell r="AN105">
            <v>97059.719999999972</v>
          </cell>
          <cell r="AO105">
            <v>646584.69999999995</v>
          </cell>
          <cell r="AQ105">
            <v>5181</v>
          </cell>
          <cell r="AR105" t="str">
            <v>Ostatní služby - režie II.</v>
          </cell>
          <cell r="AS105">
            <v>1981193.7</v>
          </cell>
          <cell r="AT105">
            <v>1981193.7</v>
          </cell>
          <cell r="AU105">
            <v>0</v>
          </cell>
          <cell r="AV105">
            <v>21066779.420000002</v>
          </cell>
          <cell r="AW105">
            <v>4752</v>
          </cell>
          <cell r="AX105">
            <v>21062027.420000002</v>
          </cell>
          <cell r="AY105">
            <v>23047973.120000001</v>
          </cell>
          <cell r="AZ105">
            <v>4752</v>
          </cell>
          <cell r="BA105">
            <v>23043221.120000001</v>
          </cell>
          <cell r="BB105" t="str">
            <v>(OTHER SERVICES)</v>
          </cell>
          <cell r="BH105">
            <v>1570</v>
          </cell>
          <cell r="BI105">
            <v>38302</v>
          </cell>
        </row>
        <row r="106">
          <cell r="A106">
            <v>51213</v>
          </cell>
          <cell r="E106">
            <v>1920.84</v>
          </cell>
          <cell r="H106">
            <v>132834.43</v>
          </cell>
          <cell r="K106">
            <v>409551.79</v>
          </cell>
          <cell r="N106">
            <v>720225.17</v>
          </cell>
          <cell r="Q106">
            <v>489132.87</v>
          </cell>
          <cell r="T106">
            <v>305488.2</v>
          </cell>
          <cell r="W106">
            <v>407190.76</v>
          </cell>
          <cell r="Z106">
            <v>484353.64</v>
          </cell>
          <cell r="AC106">
            <v>445997.59</v>
          </cell>
          <cell r="AF106">
            <v>303106.56</v>
          </cell>
          <cell r="AI106">
            <v>234675.26</v>
          </cell>
          <cell r="AL106">
            <v>244519.69</v>
          </cell>
          <cell r="AM106">
            <v>4178996.8000000003</v>
          </cell>
          <cell r="AN106">
            <v>-201477.90000000002</v>
          </cell>
          <cell r="AO106">
            <v>244519.69</v>
          </cell>
          <cell r="AQ106">
            <v>51810</v>
          </cell>
          <cell r="AR106" t="str">
            <v xml:space="preserve">Internet </v>
          </cell>
          <cell r="AS106">
            <v>277880</v>
          </cell>
          <cell r="AT106">
            <v>277880</v>
          </cell>
          <cell r="AU106">
            <v>0</v>
          </cell>
          <cell r="AV106">
            <v>2760813.05</v>
          </cell>
          <cell r="AW106">
            <v>0</v>
          </cell>
          <cell r="AX106">
            <v>2760813.05</v>
          </cell>
          <cell r="AY106">
            <v>3038693.05</v>
          </cell>
          <cell r="AZ106">
            <v>0</v>
          </cell>
          <cell r="BA106">
            <v>3038693.05</v>
          </cell>
          <cell r="BB106" t="str">
            <v xml:space="preserve">Internet </v>
          </cell>
          <cell r="BH106">
            <v>1570</v>
          </cell>
          <cell r="BI106">
            <v>38251</v>
          </cell>
        </row>
        <row r="107">
          <cell r="A107">
            <v>51221</v>
          </cell>
          <cell r="B107" t="str">
            <v>x</v>
          </cell>
          <cell r="C107" t="str">
            <v>x</v>
          </cell>
          <cell r="D107" t="str">
            <v>x</v>
          </cell>
          <cell r="Z107">
            <v>1930.58</v>
          </cell>
          <cell r="AC107">
            <v>2937</v>
          </cell>
          <cell r="AF107">
            <v>4294</v>
          </cell>
          <cell r="AI107">
            <v>2892</v>
          </cell>
          <cell r="AL107">
            <v>740</v>
          </cell>
          <cell r="AM107">
            <v>12793.58</v>
          </cell>
          <cell r="AN107">
            <v>-2197</v>
          </cell>
          <cell r="AO107">
            <v>740</v>
          </cell>
          <cell r="AQ107">
            <v>51812</v>
          </cell>
          <cell r="AR107" t="str">
            <v xml:space="preserve">Telefonní poplatky - Eurotel, Paegas, Oskar </v>
          </cell>
          <cell r="AS107">
            <v>1142017.8500000001</v>
          </cell>
          <cell r="AT107">
            <v>1142017.8500000001</v>
          </cell>
          <cell r="AU107">
            <v>0</v>
          </cell>
          <cell r="AV107">
            <v>13291964.5</v>
          </cell>
          <cell r="AW107">
            <v>0</v>
          </cell>
          <cell r="AX107">
            <v>13291964.5</v>
          </cell>
          <cell r="AY107">
            <v>14433982.35</v>
          </cell>
          <cell r="AZ107">
            <v>0</v>
          </cell>
          <cell r="BA107">
            <v>14433982.35</v>
          </cell>
          <cell r="BB107" t="str">
            <v>(MOBILE TELEPHONE)</v>
          </cell>
          <cell r="BH107">
            <v>2</v>
          </cell>
          <cell r="BI107">
            <v>37908</v>
          </cell>
        </row>
        <row r="108">
          <cell r="A108">
            <v>51222</v>
          </cell>
          <cell r="B108" t="str">
            <v>x</v>
          </cell>
          <cell r="C108" t="str">
            <v>x</v>
          </cell>
          <cell r="D108" t="str">
            <v>x</v>
          </cell>
          <cell r="E108">
            <v>9823</v>
          </cell>
          <cell r="H108">
            <v>425.42</v>
          </cell>
          <cell r="K108">
            <v>262172.98</v>
          </cell>
          <cell r="N108">
            <v>0</v>
          </cell>
          <cell r="Q108">
            <v>0</v>
          </cell>
          <cell r="T108">
            <v>1338</v>
          </cell>
          <cell r="W108">
            <v>4780.54</v>
          </cell>
          <cell r="Z108">
            <v>4699.33</v>
          </cell>
          <cell r="AC108">
            <v>40.32</v>
          </cell>
          <cell r="AF108">
            <v>0</v>
          </cell>
          <cell r="AI108">
            <v>1282.5</v>
          </cell>
          <cell r="AL108">
            <v>100431.1</v>
          </cell>
          <cell r="AM108">
            <v>384993.18999999994</v>
          </cell>
          <cell r="AN108">
            <v>100390.78</v>
          </cell>
          <cell r="AO108">
            <v>100431.1</v>
          </cell>
          <cell r="AQ108">
            <v>51813</v>
          </cell>
          <cell r="AR108" t="str">
            <v xml:space="preserve">Fotopráce, kopírování, tisk, vazba </v>
          </cell>
          <cell r="AS108">
            <v>2349.0500000000002</v>
          </cell>
          <cell r="AT108">
            <v>2349.0500000000002</v>
          </cell>
          <cell r="AU108">
            <v>0</v>
          </cell>
          <cell r="AV108">
            <v>71070.880000000005</v>
          </cell>
          <cell r="AW108">
            <v>0</v>
          </cell>
          <cell r="AX108">
            <v>71070.880000000005</v>
          </cell>
          <cell r="AY108">
            <v>73419.929999999993</v>
          </cell>
          <cell r="AZ108">
            <v>0</v>
          </cell>
          <cell r="BA108">
            <v>73419.929999999993</v>
          </cell>
          <cell r="BB108" t="str">
            <v>(FOTOWORK, COPY, PRINT,FILING)</v>
          </cell>
          <cell r="BH108">
            <v>2</v>
          </cell>
          <cell r="BI108">
            <v>37908</v>
          </cell>
        </row>
        <row r="109">
          <cell r="A109">
            <v>51288</v>
          </cell>
          <cell r="AM109">
            <v>0</v>
          </cell>
          <cell r="AN109" t="e">
            <v>#N/A</v>
          </cell>
          <cell r="AO109" t="e">
            <v>#N/A</v>
          </cell>
          <cell r="AQ109">
            <v>51814</v>
          </cell>
          <cell r="AR109" t="str">
            <v xml:space="preserve">Parkovné </v>
          </cell>
          <cell r="AS109">
            <v>9867.82</v>
          </cell>
          <cell r="AT109">
            <v>9867.82</v>
          </cell>
          <cell r="AU109">
            <v>0</v>
          </cell>
          <cell r="AV109">
            <v>104944.25</v>
          </cell>
          <cell r="AW109">
            <v>0</v>
          </cell>
          <cell r="AX109">
            <v>104944.25</v>
          </cell>
          <cell r="AY109">
            <v>114812.07</v>
          </cell>
          <cell r="AZ109">
            <v>0</v>
          </cell>
          <cell r="BA109">
            <v>114812.07</v>
          </cell>
          <cell r="BB109" t="str">
            <v>(PARKING)</v>
          </cell>
          <cell r="BH109">
            <v>2</v>
          </cell>
          <cell r="BI109">
            <v>37908</v>
          </cell>
        </row>
        <row r="110">
          <cell r="A110">
            <v>51301</v>
          </cell>
          <cell r="B110" t="str">
            <v>x</v>
          </cell>
          <cell r="C110" t="str">
            <v>x</v>
          </cell>
          <cell r="E110">
            <v>67988.2</v>
          </cell>
          <cell r="H110">
            <v>208895.62</v>
          </cell>
          <cell r="K110">
            <v>242943</v>
          </cell>
          <cell r="N110">
            <v>356429.92</v>
          </cell>
          <cell r="Q110">
            <v>313091.84000000003</v>
          </cell>
          <cell r="T110">
            <v>249360.81</v>
          </cell>
          <cell r="W110">
            <v>256299.4</v>
          </cell>
          <cell r="Z110">
            <v>451000.42</v>
          </cell>
          <cell r="AC110">
            <v>167839.66</v>
          </cell>
          <cell r="AF110">
            <v>216312.41999999998</v>
          </cell>
          <cell r="AI110">
            <v>2398129.52</v>
          </cell>
          <cell r="AL110">
            <v>362036.19</v>
          </cell>
          <cell r="AM110">
            <v>5290327.0000000009</v>
          </cell>
          <cell r="AN110">
            <v>194196.53</v>
          </cell>
          <cell r="AO110">
            <v>362036.19</v>
          </cell>
          <cell r="AQ110">
            <v>51816</v>
          </cell>
          <cell r="AR110" t="str">
            <v xml:space="preserve">Drobný nehmotný majetek v PC do 10.000,- Kč </v>
          </cell>
          <cell r="AS110">
            <v>0</v>
          </cell>
          <cell r="AT110">
            <v>0</v>
          </cell>
          <cell r="AU110">
            <v>0</v>
          </cell>
          <cell r="AV110">
            <v>42862.98</v>
          </cell>
          <cell r="AW110">
            <v>0</v>
          </cell>
          <cell r="AX110">
            <v>42862.98</v>
          </cell>
          <cell r="AY110">
            <v>42862.98</v>
          </cell>
          <cell r="AZ110">
            <v>0</v>
          </cell>
          <cell r="BA110">
            <v>42862.98</v>
          </cell>
          <cell r="BB110" t="str">
            <v>(SMALL INTANGIBLES IN EXPENSES)</v>
          </cell>
          <cell r="BH110">
            <v>2</v>
          </cell>
          <cell r="BI110">
            <v>37908</v>
          </cell>
        </row>
        <row r="111">
          <cell r="A111">
            <v>5130166</v>
          </cell>
          <cell r="H111">
            <v>1363.65</v>
          </cell>
          <cell r="N111">
            <v>2500</v>
          </cell>
          <cell r="Q111">
            <v>80535.48</v>
          </cell>
          <cell r="T111">
            <v>7979.21</v>
          </cell>
          <cell r="Z111">
            <v>5291.89</v>
          </cell>
          <cell r="AF111">
            <v>25210.080000000002</v>
          </cell>
          <cell r="AI111">
            <v>27391.25</v>
          </cell>
          <cell r="AM111">
            <v>150271.56</v>
          </cell>
          <cell r="AN111" t="e">
            <v>#N/A</v>
          </cell>
          <cell r="AO111" t="e">
            <v>#N/A</v>
          </cell>
          <cell r="AQ111">
            <v>51817</v>
          </cell>
          <cell r="AR111" t="str">
            <v xml:space="preserve">Reklama - provize </v>
          </cell>
          <cell r="AS111">
            <v>0</v>
          </cell>
          <cell r="AT111">
            <v>0</v>
          </cell>
          <cell r="AU111">
            <v>0</v>
          </cell>
          <cell r="AV111">
            <v>1500</v>
          </cell>
          <cell r="AW111">
            <v>0</v>
          </cell>
          <cell r="AX111">
            <v>1500</v>
          </cell>
          <cell r="AY111">
            <v>1500</v>
          </cell>
          <cell r="AZ111">
            <v>0</v>
          </cell>
          <cell r="BA111">
            <v>1500</v>
          </cell>
          <cell r="BB111" t="str">
            <v>(ADVERTISING-COMMISSIONS)</v>
          </cell>
          <cell r="BH111">
            <v>2</v>
          </cell>
          <cell r="BI111">
            <v>37908</v>
          </cell>
        </row>
        <row r="112">
          <cell r="A112" t="str">
            <v>5130166 ost</v>
          </cell>
          <cell r="AM112">
            <v>0</v>
          </cell>
          <cell r="AN112" t="e">
            <v>#N/A</v>
          </cell>
          <cell r="AO112" t="e">
            <v>#N/A</v>
          </cell>
          <cell r="AQ112">
            <v>51818</v>
          </cell>
          <cell r="AR112" t="str">
            <v>Školení zaměstnanců, semináře</v>
          </cell>
          <cell r="AS112">
            <v>59738</v>
          </cell>
          <cell r="AT112">
            <v>59738</v>
          </cell>
          <cell r="AU112">
            <v>0</v>
          </cell>
          <cell r="AV112">
            <v>836899.41</v>
          </cell>
          <cell r="AW112">
            <v>0</v>
          </cell>
          <cell r="AX112">
            <v>836899.41</v>
          </cell>
          <cell r="AY112">
            <v>896637.41</v>
          </cell>
          <cell r="AZ112">
            <v>0</v>
          </cell>
          <cell r="BA112">
            <v>896637.41</v>
          </cell>
          <cell r="BB112" t="str">
            <v>(TRAINING OF EMPLOYEE)</v>
          </cell>
          <cell r="BH112">
            <v>2</v>
          </cell>
          <cell r="BI112">
            <v>37908</v>
          </cell>
        </row>
        <row r="113">
          <cell r="A113">
            <v>51301660</v>
          </cell>
          <cell r="B113" t="str">
            <v>ADVERT.</v>
          </cell>
          <cell r="AM113">
            <v>0</v>
          </cell>
          <cell r="AN113" t="e">
            <v>#N/A</v>
          </cell>
          <cell r="AO113" t="e">
            <v>#N/A</v>
          </cell>
          <cell r="AQ113">
            <v>51819</v>
          </cell>
          <cell r="AR113" t="str">
            <v>Personální výpomoc - agentura</v>
          </cell>
          <cell r="AS113">
            <v>489340.98</v>
          </cell>
          <cell r="AT113">
            <v>489340.98</v>
          </cell>
          <cell r="AU113">
            <v>0</v>
          </cell>
          <cell r="AV113">
            <v>3956724.35</v>
          </cell>
          <cell r="AW113">
            <v>4752</v>
          </cell>
          <cell r="AX113">
            <v>3951972.35</v>
          </cell>
          <cell r="AY113">
            <v>4446065.33</v>
          </cell>
          <cell r="AZ113">
            <v>4752</v>
          </cell>
          <cell r="BA113">
            <v>4441313.33</v>
          </cell>
          <cell r="BB113" t="str">
            <v>Temporary agency labour</v>
          </cell>
          <cell r="BH113">
            <v>4101</v>
          </cell>
          <cell r="BI113">
            <v>37925</v>
          </cell>
        </row>
        <row r="114">
          <cell r="A114">
            <v>51398</v>
          </cell>
          <cell r="B114" t="str">
            <v>Tony</v>
          </cell>
          <cell r="AM114">
            <v>0</v>
          </cell>
          <cell r="AN114" t="e">
            <v>#N/A</v>
          </cell>
          <cell r="AO114" t="e">
            <v>#N/A</v>
          </cell>
          <cell r="AQ114">
            <v>51820</v>
          </cell>
          <cell r="AR114" t="str">
            <v>Personální poradenství</v>
          </cell>
          <cell r="AS114">
            <v>116000</v>
          </cell>
          <cell r="AT114">
            <v>116000</v>
          </cell>
          <cell r="AU114">
            <v>0</v>
          </cell>
          <cell r="AV114">
            <v>2197686.7000000002</v>
          </cell>
          <cell r="AW114">
            <v>0</v>
          </cell>
          <cell r="AX114">
            <v>2197686.7000000002</v>
          </cell>
          <cell r="AY114">
            <v>2313686.7000000002</v>
          </cell>
          <cell r="AZ114">
            <v>0</v>
          </cell>
          <cell r="BA114">
            <v>2313686.7000000002</v>
          </cell>
          <cell r="BB114" t="str">
            <v>Recruitment Agency Fee</v>
          </cell>
          <cell r="BH114">
            <v>4101</v>
          </cell>
          <cell r="BI114">
            <v>37925</v>
          </cell>
        </row>
        <row r="115">
          <cell r="A115">
            <v>51801</v>
          </cell>
          <cell r="B115" t="str">
            <v>x</v>
          </cell>
          <cell r="C115" t="str">
            <v>x</v>
          </cell>
          <cell r="D115" t="str">
            <v>x</v>
          </cell>
          <cell r="E115">
            <v>60600.5</v>
          </cell>
          <cell r="H115">
            <v>312968.5</v>
          </cell>
          <cell r="K115">
            <v>203787.5</v>
          </cell>
          <cell r="N115">
            <v>79489.5</v>
          </cell>
          <cell r="Q115">
            <v>295472</v>
          </cell>
          <cell r="T115">
            <v>231643.7</v>
          </cell>
          <cell r="W115">
            <v>148568.4</v>
          </cell>
          <cell r="Z115">
            <v>222717.7</v>
          </cell>
          <cell r="AC115">
            <v>170380.54</v>
          </cell>
          <cell r="AF115">
            <v>188783.3</v>
          </cell>
          <cell r="AI115">
            <v>193562.21</v>
          </cell>
          <cell r="AL115">
            <v>205160.4</v>
          </cell>
          <cell r="AM115">
            <v>2313134.25</v>
          </cell>
          <cell r="AN115">
            <v>34779.859999999986</v>
          </cell>
          <cell r="AO115">
            <v>205160.4</v>
          </cell>
          <cell r="AQ115">
            <v>51830</v>
          </cell>
          <cell r="AR115" t="str">
            <v xml:space="preserve">Ostatní služby </v>
          </cell>
          <cell r="AS115">
            <v>802128.33</v>
          </cell>
          <cell r="AT115">
            <v>802128.33</v>
          </cell>
          <cell r="AU115">
            <v>0</v>
          </cell>
          <cell r="AV115">
            <v>2700471.29</v>
          </cell>
          <cell r="AW115">
            <v>354490.17</v>
          </cell>
          <cell r="AX115">
            <v>2345981.12</v>
          </cell>
          <cell r="AY115">
            <v>3502599.62</v>
          </cell>
          <cell r="AZ115">
            <v>354490.17</v>
          </cell>
          <cell r="BA115">
            <v>3148109.45</v>
          </cell>
          <cell r="BB115" t="str">
            <v>(OTHER SERVICES)</v>
          </cell>
          <cell r="BH115">
            <v>2</v>
          </cell>
          <cell r="BI115">
            <v>37908</v>
          </cell>
        </row>
        <row r="116">
          <cell r="A116" t="str">
            <v>51802 CI</v>
          </cell>
          <cell r="AM116">
            <v>0</v>
          </cell>
          <cell r="AN116" t="e">
            <v>#N/A</v>
          </cell>
          <cell r="AO116" t="e">
            <v>#N/A</v>
          </cell>
          <cell r="AQ116">
            <v>51831</v>
          </cell>
          <cell r="AR116" t="str">
            <v>Ostatní služby-SW služby</v>
          </cell>
          <cell r="AS116">
            <v>320484.2</v>
          </cell>
          <cell r="AT116">
            <v>320484.2</v>
          </cell>
          <cell r="AU116">
            <v>0</v>
          </cell>
          <cell r="AV116">
            <v>4925051.88</v>
          </cell>
          <cell r="AW116">
            <v>0</v>
          </cell>
          <cell r="AX116">
            <v>4925051.88</v>
          </cell>
          <cell r="AY116">
            <v>5245536.08</v>
          </cell>
          <cell r="AZ116">
            <v>0</v>
          </cell>
          <cell r="BA116">
            <v>5245536.08</v>
          </cell>
          <cell r="BB116" t="str">
            <v>Other services - Software</v>
          </cell>
          <cell r="BH116">
            <v>9076</v>
          </cell>
          <cell r="BI116">
            <v>38302</v>
          </cell>
        </row>
        <row r="117">
          <cell r="A117">
            <v>51802</v>
          </cell>
          <cell r="B117" t="str">
            <v>x</v>
          </cell>
          <cell r="C117" t="str">
            <v>x</v>
          </cell>
          <cell r="D117" t="str">
            <v>x</v>
          </cell>
          <cell r="E117">
            <v>1918623.94</v>
          </cell>
          <cell r="H117">
            <v>1396604.83</v>
          </cell>
          <cell r="K117">
            <v>894817.08</v>
          </cell>
          <cell r="N117">
            <v>1329283.07</v>
          </cell>
          <cell r="Q117">
            <v>1481261.19</v>
          </cell>
          <cell r="T117">
            <v>1229017.6000000001</v>
          </cell>
          <cell r="W117">
            <v>1068678.8400000001</v>
          </cell>
          <cell r="Z117">
            <v>1374050.98</v>
          </cell>
          <cell r="AC117">
            <v>1221476.57</v>
          </cell>
          <cell r="AF117">
            <v>1355666.59</v>
          </cell>
          <cell r="AI117">
            <v>1157316.52</v>
          </cell>
          <cell r="AL117">
            <v>1088432.8600000001</v>
          </cell>
          <cell r="AM117">
            <v>15515230.069999998</v>
          </cell>
          <cell r="AN117">
            <v>-134632.19000000018</v>
          </cell>
          <cell r="AO117">
            <v>1086844.3799999999</v>
          </cell>
          <cell r="AQ117">
            <v>51832</v>
          </cell>
          <cell r="AR117" t="str">
            <v>Ostatní služby - překlady</v>
          </cell>
          <cell r="AS117">
            <v>36338.65</v>
          </cell>
          <cell r="AT117">
            <v>36338.65</v>
          </cell>
          <cell r="AU117">
            <v>0</v>
          </cell>
          <cell r="AV117">
            <v>927922.86</v>
          </cell>
          <cell r="AW117">
            <v>0</v>
          </cell>
          <cell r="AX117">
            <v>927922.86</v>
          </cell>
          <cell r="AY117">
            <v>964261.51</v>
          </cell>
          <cell r="AZ117">
            <v>0</v>
          </cell>
          <cell r="BA117">
            <v>964261.51</v>
          </cell>
          <cell r="BB117" t="str">
            <v>Other services - translations</v>
          </cell>
          <cell r="BH117">
            <v>9076</v>
          </cell>
          <cell r="BI117">
            <v>38302</v>
          </cell>
        </row>
        <row r="118">
          <cell r="A118">
            <v>5180266</v>
          </cell>
          <cell r="AM118">
            <v>0</v>
          </cell>
          <cell r="AN118" t="e">
            <v>#N/A</v>
          </cell>
          <cell r="AO118" t="e">
            <v>#N/A</v>
          </cell>
          <cell r="AQ118">
            <v>51833</v>
          </cell>
          <cell r="AR118" t="str">
            <v>Ostatní služby-úklid</v>
          </cell>
          <cell r="AS118">
            <v>110921.5</v>
          </cell>
          <cell r="AT118">
            <v>110921.5</v>
          </cell>
          <cell r="AU118">
            <v>0</v>
          </cell>
          <cell r="AV118">
            <v>1825040.87</v>
          </cell>
          <cell r="AW118">
            <v>0</v>
          </cell>
          <cell r="AX118">
            <v>1825040.87</v>
          </cell>
          <cell r="AY118">
            <v>1935962.37</v>
          </cell>
          <cell r="AZ118">
            <v>0</v>
          </cell>
          <cell r="BA118">
            <v>1935962.37</v>
          </cell>
          <cell r="BB118" t="str">
            <v>Other services-cleaning</v>
          </cell>
          <cell r="BH118">
            <v>9076</v>
          </cell>
          <cell r="BI118">
            <v>38302</v>
          </cell>
        </row>
        <row r="119">
          <cell r="A119" t="str">
            <v>51803 CI</v>
          </cell>
          <cell r="AM119">
            <v>0</v>
          </cell>
          <cell r="AN119" t="e">
            <v>#N/A</v>
          </cell>
          <cell r="AO119" t="e">
            <v>#N/A</v>
          </cell>
          <cell r="AQ119">
            <v>51840</v>
          </cell>
          <cell r="AR119" t="str">
            <v xml:space="preserve">Ostatní služby - nájem leasing </v>
          </cell>
          <cell r="AS119">
            <v>488686.82</v>
          </cell>
          <cell r="AT119">
            <v>488686.82</v>
          </cell>
          <cell r="AU119">
            <v>0</v>
          </cell>
          <cell r="AV119">
            <v>968052.74</v>
          </cell>
          <cell r="AW119">
            <v>0</v>
          </cell>
          <cell r="AX119">
            <v>968052.74</v>
          </cell>
          <cell r="AY119">
            <v>1456739.56</v>
          </cell>
          <cell r="AZ119">
            <v>0</v>
          </cell>
          <cell r="BA119">
            <v>1456739.56</v>
          </cell>
          <cell r="BB119" t="str">
            <v>(OTHER SERVICES-LEASING)</v>
          </cell>
          <cell r="BH119">
            <v>2</v>
          </cell>
          <cell r="BI119">
            <v>37908</v>
          </cell>
        </row>
        <row r="120">
          <cell r="A120">
            <v>51803</v>
          </cell>
          <cell r="B120" t="str">
            <v>x</v>
          </cell>
          <cell r="C120" t="str">
            <v>x</v>
          </cell>
          <cell r="D120" t="str">
            <v>x</v>
          </cell>
          <cell r="E120">
            <v>3990909.14</v>
          </cell>
          <cell r="H120">
            <v>4130360.0700000003</v>
          </cell>
          <cell r="K120">
            <v>4213022.8899999997</v>
          </cell>
          <cell r="N120">
            <v>4279263.58</v>
          </cell>
          <cell r="Q120">
            <v>4495175.09</v>
          </cell>
          <cell r="T120">
            <v>5438297.3100000005</v>
          </cell>
          <cell r="W120">
            <v>4641965.32</v>
          </cell>
          <cell r="Z120">
            <v>4684711.4800000004</v>
          </cell>
          <cell r="AC120">
            <v>5380026.1399999997</v>
          </cell>
          <cell r="AF120">
            <v>4957533.43</v>
          </cell>
          <cell r="AI120">
            <v>4999294.4800000004</v>
          </cell>
          <cell r="AL120">
            <v>5790098.6299999999</v>
          </cell>
          <cell r="AM120">
            <v>57000657.56000001</v>
          </cell>
          <cell r="AN120">
            <v>1001086.1900000004</v>
          </cell>
          <cell r="AO120">
            <v>6381112.3300000001</v>
          </cell>
          <cell r="AQ120">
            <v>51841</v>
          </cell>
          <cell r="AR120" t="str">
            <v>Ostatní služby - operativní leasing</v>
          </cell>
          <cell r="AS120">
            <v>164995.70000000001</v>
          </cell>
          <cell r="AT120">
            <v>164995.70000000001</v>
          </cell>
          <cell r="AU120">
            <v>0</v>
          </cell>
          <cell r="AV120">
            <v>1484961.3</v>
          </cell>
          <cell r="AW120">
            <v>0</v>
          </cell>
          <cell r="AX120">
            <v>1484961.3</v>
          </cell>
          <cell r="AY120">
            <v>1649957</v>
          </cell>
          <cell r="AZ120">
            <v>0</v>
          </cell>
          <cell r="BA120">
            <v>1649957</v>
          </cell>
          <cell r="BB120" t="str">
            <v>Other Services - Operative Leasing</v>
          </cell>
          <cell r="BH120">
            <v>1570</v>
          </cell>
          <cell r="BI120">
            <v>38132</v>
          </cell>
        </row>
        <row r="121">
          <cell r="A121">
            <v>5180366</v>
          </cell>
          <cell r="E121">
            <v>22396</v>
          </cell>
          <cell r="H121">
            <v>1129228</v>
          </cell>
          <cell r="K121">
            <v>834129</v>
          </cell>
          <cell r="N121">
            <v>862784</v>
          </cell>
          <cell r="Q121">
            <v>837129</v>
          </cell>
          <cell r="T121">
            <v>1485327.9</v>
          </cell>
          <cell r="W121">
            <v>837129</v>
          </cell>
          <cell r="Z121">
            <v>837129</v>
          </cell>
          <cell r="AC121">
            <v>1482671.96</v>
          </cell>
          <cell r="AF121">
            <v>1303050.3999999999</v>
          </cell>
          <cell r="AI121">
            <v>1111055</v>
          </cell>
          <cell r="AM121">
            <v>10742029.26</v>
          </cell>
          <cell r="AN121" t="e">
            <v>#N/A</v>
          </cell>
          <cell r="AO121" t="e">
            <v>#N/A</v>
          </cell>
          <cell r="AQ121">
            <v>5185</v>
          </cell>
          <cell r="AR121" t="str">
            <v>Ostatní služby - servis</v>
          </cell>
          <cell r="AS121">
            <v>0</v>
          </cell>
          <cell r="AT121">
            <v>0</v>
          </cell>
          <cell r="AU121">
            <v>0</v>
          </cell>
          <cell r="AV121">
            <v>379.82</v>
          </cell>
          <cell r="AW121">
            <v>0</v>
          </cell>
          <cell r="AX121">
            <v>379.82</v>
          </cell>
          <cell r="AY121">
            <v>379.82</v>
          </cell>
          <cell r="AZ121">
            <v>0</v>
          </cell>
          <cell r="BA121">
            <v>379.82</v>
          </cell>
          <cell r="BB121" t="str">
            <v>Other services - Sub-Contractors for Service</v>
          </cell>
          <cell r="BH121">
            <v>1570</v>
          </cell>
          <cell r="BI121">
            <v>38302</v>
          </cell>
        </row>
        <row r="122">
          <cell r="A122" t="str">
            <v>51804 CI</v>
          </cell>
          <cell r="AM122">
            <v>0</v>
          </cell>
          <cell r="AN122" t="e">
            <v>#N/A</v>
          </cell>
          <cell r="AO122" t="e">
            <v>#N/A</v>
          </cell>
          <cell r="AQ122">
            <v>51851</v>
          </cell>
          <cell r="AR122" t="str">
            <v>Subdodávky - servis prodej</v>
          </cell>
          <cell r="AS122">
            <v>0</v>
          </cell>
          <cell r="AT122">
            <v>0</v>
          </cell>
          <cell r="AU122">
            <v>0</v>
          </cell>
          <cell r="AV122">
            <v>379.82</v>
          </cell>
          <cell r="AW122">
            <v>0</v>
          </cell>
          <cell r="AX122">
            <v>379.82</v>
          </cell>
          <cell r="AY122">
            <v>379.82</v>
          </cell>
          <cell r="AZ122">
            <v>0</v>
          </cell>
          <cell r="BA122">
            <v>379.82</v>
          </cell>
          <cell r="BB122" t="str">
            <v>Sub-Contractors Used for Service Income</v>
          </cell>
          <cell r="BH122">
            <v>2</v>
          </cell>
          <cell r="BI122">
            <v>37908</v>
          </cell>
        </row>
        <row r="123">
          <cell r="A123">
            <v>51804</v>
          </cell>
          <cell r="B123" t="str">
            <v>x</v>
          </cell>
          <cell r="C123" t="str">
            <v>x</v>
          </cell>
          <cell r="D123" t="str">
            <v>x</v>
          </cell>
          <cell r="E123">
            <v>16200</v>
          </cell>
          <cell r="H123">
            <v>16200</v>
          </cell>
          <cell r="K123">
            <v>16200</v>
          </cell>
          <cell r="N123">
            <v>7200</v>
          </cell>
          <cell r="Q123">
            <v>0</v>
          </cell>
          <cell r="T123">
            <v>0</v>
          </cell>
          <cell r="Z123">
            <v>0</v>
          </cell>
          <cell r="AC123">
            <v>0</v>
          </cell>
          <cell r="AF123">
            <v>0</v>
          </cell>
          <cell r="AI123">
            <v>0</v>
          </cell>
          <cell r="AL123">
            <v>52429.98</v>
          </cell>
          <cell r="AM123">
            <v>108229.98000000001</v>
          </cell>
          <cell r="AN123">
            <v>44498.35</v>
          </cell>
          <cell r="AO123">
            <v>44498.35</v>
          </cell>
          <cell r="AQ123">
            <v>5187</v>
          </cell>
          <cell r="AR123" t="str">
            <v>Ostatní služby - vozy III.</v>
          </cell>
          <cell r="AS123">
            <v>5759782.9000000004</v>
          </cell>
          <cell r="AT123">
            <v>5759782.9000000004</v>
          </cell>
          <cell r="AU123">
            <v>0</v>
          </cell>
          <cell r="AV123">
            <v>59534983.579999998</v>
          </cell>
          <cell r="AW123">
            <v>95513.46</v>
          </cell>
          <cell r="AX123">
            <v>59439470.119999997</v>
          </cell>
          <cell r="AY123">
            <v>65294766.479999997</v>
          </cell>
          <cell r="AZ123">
            <v>95513.46</v>
          </cell>
          <cell r="BA123">
            <v>65199253.020000003</v>
          </cell>
          <cell r="BB123" t="str">
            <v>Other Services Cars Related</v>
          </cell>
          <cell r="BH123">
            <v>1570</v>
          </cell>
          <cell r="BI123">
            <v>38302</v>
          </cell>
        </row>
        <row r="124">
          <cell r="A124">
            <v>5180466</v>
          </cell>
          <cell r="N124">
            <v>16200</v>
          </cell>
          <cell r="Q124">
            <v>16200</v>
          </cell>
          <cell r="T124">
            <v>16200</v>
          </cell>
          <cell r="W124">
            <v>16200</v>
          </cell>
          <cell r="Z124">
            <v>16200</v>
          </cell>
          <cell r="AC124">
            <v>16200</v>
          </cell>
          <cell r="AF124">
            <v>101096</v>
          </cell>
          <cell r="AI124">
            <v>44498.35</v>
          </cell>
          <cell r="AM124">
            <v>242794.35</v>
          </cell>
          <cell r="AN124" t="e">
            <v>#N/A</v>
          </cell>
          <cell r="AO124" t="e">
            <v>#N/A</v>
          </cell>
          <cell r="AQ124">
            <v>51870</v>
          </cell>
          <cell r="AR124" t="str">
            <v xml:space="preserve">Přeprava vozů </v>
          </cell>
          <cell r="AS124">
            <v>1712511.2</v>
          </cell>
          <cell r="AT124">
            <v>1712511.2</v>
          </cell>
          <cell r="AU124">
            <v>0</v>
          </cell>
          <cell r="AV124">
            <v>22057053.82</v>
          </cell>
          <cell r="AW124">
            <v>0</v>
          </cell>
          <cell r="AX124">
            <v>22057053.82</v>
          </cell>
          <cell r="AY124">
            <v>23769565.02</v>
          </cell>
          <cell r="AZ124">
            <v>0</v>
          </cell>
          <cell r="BA124">
            <v>23769565.02</v>
          </cell>
          <cell r="BB124" t="str">
            <v>Cars Transport</v>
          </cell>
          <cell r="BH124">
            <v>1570</v>
          </cell>
          <cell r="BI124">
            <v>38251</v>
          </cell>
        </row>
        <row r="125">
          <cell r="A125" t="str">
            <v>51805 CI</v>
          </cell>
          <cell r="AM125">
            <v>0</v>
          </cell>
          <cell r="AN125" t="e">
            <v>#N/A</v>
          </cell>
          <cell r="AO125" t="e">
            <v>#N/A</v>
          </cell>
          <cell r="AQ125">
            <v>518703</v>
          </cell>
          <cell r="AR125" t="str">
            <v>Přeprava vozů-dovoz</v>
          </cell>
          <cell r="AS125">
            <v>2676468.5</v>
          </cell>
          <cell r="AT125">
            <v>2676468.5</v>
          </cell>
          <cell r="AU125">
            <v>0</v>
          </cell>
          <cell r="AV125">
            <v>25056945.91</v>
          </cell>
          <cell r="AW125">
            <v>0</v>
          </cell>
          <cell r="AX125">
            <v>25056945.91</v>
          </cell>
          <cell r="AY125">
            <v>27733414.41</v>
          </cell>
          <cell r="AZ125">
            <v>0</v>
          </cell>
          <cell r="BA125">
            <v>27733414.41</v>
          </cell>
          <cell r="BB125" t="str">
            <v>Cars Transport - Imported Cars</v>
          </cell>
          <cell r="BH125">
            <v>1570</v>
          </cell>
          <cell r="BI125">
            <v>38251</v>
          </cell>
        </row>
        <row r="126">
          <cell r="A126">
            <v>51805</v>
          </cell>
          <cell r="B126" t="str">
            <v>x</v>
          </cell>
          <cell r="C126" t="str">
            <v>x</v>
          </cell>
          <cell r="D126" t="str">
            <v>x</v>
          </cell>
          <cell r="E126">
            <v>15736.87</v>
          </cell>
          <cell r="H126">
            <v>103758.38</v>
          </cell>
          <cell r="K126">
            <v>108928.41</v>
          </cell>
          <cell r="N126">
            <v>163217.25999999998</v>
          </cell>
          <cell r="Q126">
            <v>140398.64000000001</v>
          </cell>
          <cell r="T126">
            <v>191008.03000000003</v>
          </cell>
          <cell r="W126">
            <v>310880.08999999997</v>
          </cell>
          <cell r="Z126">
            <v>172990.48</v>
          </cell>
          <cell r="AC126">
            <v>206032.08999999997</v>
          </cell>
          <cell r="AF126">
            <v>126368.27000000002</v>
          </cell>
          <cell r="AI126">
            <v>431176.69999999995</v>
          </cell>
          <cell r="AL126">
            <v>464639.01</v>
          </cell>
          <cell r="AM126">
            <v>2435134.23</v>
          </cell>
          <cell r="AN126">
            <v>376116.84000000008</v>
          </cell>
          <cell r="AO126">
            <v>582148.93000000005</v>
          </cell>
          <cell r="AQ126">
            <v>51871</v>
          </cell>
          <cell r="AR126" t="str">
            <v xml:space="preserve">Lustrace </v>
          </cell>
          <cell r="AS126">
            <v>172754.77</v>
          </cell>
          <cell r="AT126">
            <v>172754.77</v>
          </cell>
          <cell r="AU126">
            <v>0</v>
          </cell>
          <cell r="AV126">
            <v>1602572.99</v>
          </cell>
          <cell r="AW126">
            <v>1950</v>
          </cell>
          <cell r="AX126">
            <v>1600622.99</v>
          </cell>
          <cell r="AY126">
            <v>1775327.76</v>
          </cell>
          <cell r="AZ126">
            <v>1950</v>
          </cell>
          <cell r="BA126">
            <v>1773377.76</v>
          </cell>
          <cell r="BB126" t="str">
            <v>Cars Screening</v>
          </cell>
          <cell r="BH126">
            <v>1570</v>
          </cell>
          <cell r="BI126">
            <v>38251</v>
          </cell>
        </row>
        <row r="127">
          <cell r="A127">
            <v>5180566</v>
          </cell>
          <cell r="N127">
            <v>3251.92</v>
          </cell>
          <cell r="T127">
            <v>120000</v>
          </cell>
          <cell r="W127">
            <v>-24499.229999999996</v>
          </cell>
          <cell r="AC127">
            <v>42330.69</v>
          </cell>
          <cell r="AF127">
            <v>392800</v>
          </cell>
          <cell r="AI127">
            <v>130933</v>
          </cell>
          <cell r="AM127">
            <v>664816.38</v>
          </cell>
          <cell r="AN127" t="e">
            <v>#N/A</v>
          </cell>
          <cell r="AO127" t="e">
            <v>#N/A</v>
          </cell>
          <cell r="AQ127">
            <v>51872</v>
          </cell>
          <cell r="AR127" t="str">
            <v xml:space="preserve">Měření emisí, STK </v>
          </cell>
          <cell r="AS127">
            <v>190030.83</v>
          </cell>
          <cell r="AT127">
            <v>190030.83</v>
          </cell>
          <cell r="AU127">
            <v>0</v>
          </cell>
          <cell r="AV127">
            <v>3110017.65</v>
          </cell>
          <cell r="AW127">
            <v>0</v>
          </cell>
          <cell r="AX127">
            <v>3110017.65</v>
          </cell>
          <cell r="AY127">
            <v>3300048.48</v>
          </cell>
          <cell r="AZ127">
            <v>0</v>
          </cell>
          <cell r="BA127">
            <v>3300048.48</v>
          </cell>
          <cell r="BB127" t="str">
            <v>Emissions Measurement, STK</v>
          </cell>
          <cell r="BH127">
            <v>1570</v>
          </cell>
          <cell r="BI127">
            <v>38251</v>
          </cell>
        </row>
        <row r="128">
          <cell r="A128" t="str">
            <v>5180566 oth.</v>
          </cell>
          <cell r="AM128">
            <v>0</v>
          </cell>
          <cell r="AN128" t="e">
            <v>#N/A</v>
          </cell>
          <cell r="AO128" t="e">
            <v>#N/A</v>
          </cell>
          <cell r="AQ128">
            <v>518723</v>
          </cell>
          <cell r="AR128" t="str">
            <v>Měření emisí, STK - dovoz</v>
          </cell>
          <cell r="AS128">
            <v>724672.47</v>
          </cell>
          <cell r="AT128">
            <v>724672.47</v>
          </cell>
          <cell r="AU128">
            <v>0</v>
          </cell>
          <cell r="AV128">
            <v>6561358.6200000001</v>
          </cell>
          <cell r="AW128">
            <v>0</v>
          </cell>
          <cell r="AX128">
            <v>6561358.6200000001</v>
          </cell>
          <cell r="AY128">
            <v>7286031.0899999999</v>
          </cell>
          <cell r="AZ128">
            <v>0</v>
          </cell>
          <cell r="BA128">
            <v>7286031.0899999999</v>
          </cell>
          <cell r="BB128" t="str">
            <v>Emissions Measurement, STK - Imported Cars</v>
          </cell>
          <cell r="BH128">
            <v>1570</v>
          </cell>
          <cell r="BI128">
            <v>38251</v>
          </cell>
        </row>
        <row r="129">
          <cell r="A129">
            <v>51806</v>
          </cell>
          <cell r="B129" t="str">
            <v>x</v>
          </cell>
          <cell r="C129" t="str">
            <v>x</v>
          </cell>
          <cell r="D129" t="str">
            <v>x</v>
          </cell>
          <cell r="E129">
            <v>86383.28</v>
          </cell>
          <cell r="H129">
            <v>110746.82</v>
          </cell>
          <cell r="K129">
            <v>169598.68</v>
          </cell>
          <cell r="N129">
            <v>209319.96</v>
          </cell>
          <cell r="Q129">
            <v>148854.35999999999</v>
          </cell>
          <cell r="T129">
            <v>154413.09</v>
          </cell>
          <cell r="W129">
            <v>117258.52</v>
          </cell>
          <cell r="Z129">
            <v>59658.78</v>
          </cell>
          <cell r="AC129">
            <v>167105.60000000001</v>
          </cell>
          <cell r="AF129">
            <v>154081.42000000001</v>
          </cell>
          <cell r="AI129">
            <v>89295.05</v>
          </cell>
          <cell r="AL129">
            <v>179172.86</v>
          </cell>
          <cell r="AM129">
            <v>1645888.42</v>
          </cell>
          <cell r="AN129">
            <v>-2529.0400000000081</v>
          </cell>
          <cell r="AO129">
            <v>164576.56</v>
          </cell>
          <cell r="AQ129">
            <v>51873</v>
          </cell>
          <cell r="AR129" t="str">
            <v xml:space="preserve">Čištění vozů </v>
          </cell>
          <cell r="AS129">
            <v>98464.320000000007</v>
          </cell>
          <cell r="AT129">
            <v>98464.320000000007</v>
          </cell>
          <cell r="AU129">
            <v>0</v>
          </cell>
          <cell r="AV129">
            <v>623161.80000000005</v>
          </cell>
          <cell r="AW129">
            <v>0</v>
          </cell>
          <cell r="AX129">
            <v>623161.80000000005</v>
          </cell>
          <cell r="AY129">
            <v>721626.12</v>
          </cell>
          <cell r="AZ129">
            <v>0</v>
          </cell>
          <cell r="BA129">
            <v>721626.12</v>
          </cell>
          <cell r="BB129" t="str">
            <v>Cars Cleaning</v>
          </cell>
          <cell r="BH129">
            <v>1570</v>
          </cell>
          <cell r="BI129">
            <v>38251</v>
          </cell>
        </row>
        <row r="130">
          <cell r="A130" t="str">
            <v>51807 CI, MA</v>
          </cell>
          <cell r="AM130">
            <v>0</v>
          </cell>
          <cell r="AN130" t="e">
            <v>#N/A</v>
          </cell>
          <cell r="AO130" t="e">
            <v>#N/A</v>
          </cell>
          <cell r="AQ130">
            <v>51874</v>
          </cell>
          <cell r="AR130" t="str">
            <v xml:space="preserve">Zprostředkovatelská odměna </v>
          </cell>
          <cell r="AS130">
            <v>169334.59</v>
          </cell>
          <cell r="AT130">
            <v>169334.59</v>
          </cell>
          <cell r="AU130">
            <v>0</v>
          </cell>
          <cell r="AV130">
            <v>394715.4</v>
          </cell>
          <cell r="AW130">
            <v>0</v>
          </cell>
          <cell r="AX130">
            <v>394715.4</v>
          </cell>
          <cell r="AY130">
            <v>564049.99</v>
          </cell>
          <cell r="AZ130">
            <v>0</v>
          </cell>
          <cell r="BA130">
            <v>564049.99</v>
          </cell>
          <cell r="BB130" t="str">
            <v>Customery Commission</v>
          </cell>
          <cell r="BH130">
            <v>1570</v>
          </cell>
          <cell r="BI130">
            <v>38251</v>
          </cell>
        </row>
        <row r="131">
          <cell r="A131">
            <v>5180666</v>
          </cell>
          <cell r="AM131">
            <v>0</v>
          </cell>
          <cell r="AN131" t="e">
            <v>#N/A</v>
          </cell>
          <cell r="AO131" t="e">
            <v>#N/A</v>
          </cell>
          <cell r="AQ131">
            <v>51875</v>
          </cell>
          <cell r="AR131" t="str">
            <v>Spoluúčast ABA karty</v>
          </cell>
          <cell r="AS131">
            <v>0</v>
          </cell>
          <cell r="AT131">
            <v>0</v>
          </cell>
          <cell r="AU131">
            <v>0</v>
          </cell>
          <cell r="AV131">
            <v>5531.7</v>
          </cell>
          <cell r="AW131">
            <v>0</v>
          </cell>
          <cell r="AX131">
            <v>5531.7</v>
          </cell>
          <cell r="AY131">
            <v>5531.7</v>
          </cell>
          <cell r="AZ131">
            <v>0</v>
          </cell>
          <cell r="BA131">
            <v>5531.7</v>
          </cell>
          <cell r="BB131" t="str">
            <v>ABA Cards Costs Paid By Company</v>
          </cell>
          <cell r="BH131">
            <v>1570</v>
          </cell>
          <cell r="BI131">
            <v>38251</v>
          </cell>
        </row>
        <row r="132">
          <cell r="A132">
            <v>51807</v>
          </cell>
          <cell r="B132" t="str">
            <v>x</v>
          </cell>
          <cell r="C132" t="str">
            <v>x</v>
          </cell>
          <cell r="D132" t="str">
            <v>x</v>
          </cell>
          <cell r="E132">
            <v>2539082</v>
          </cell>
          <cell r="H132">
            <v>-2484664.8200000003</v>
          </cell>
          <cell r="K132">
            <v>30142.820000000298</v>
          </cell>
          <cell r="N132">
            <v>90316.829999998212</v>
          </cell>
          <cell r="Q132">
            <v>58408.870000001043</v>
          </cell>
          <cell r="T132">
            <v>61744.019999999553</v>
          </cell>
          <cell r="W132">
            <v>70214.5</v>
          </cell>
          <cell r="Z132">
            <v>0</v>
          </cell>
          <cell r="AC132">
            <v>38796.219999998808</v>
          </cell>
          <cell r="AF132">
            <v>209225.18999999762</v>
          </cell>
          <cell r="AI132">
            <v>51916.800000000745</v>
          </cell>
          <cell r="AL132">
            <v>30274405.870000001</v>
          </cell>
          <cell r="AM132">
            <v>30939588.299999997</v>
          </cell>
          <cell r="AN132">
            <v>32409980.870000001</v>
          </cell>
          <cell r="AO132">
            <v>32448777.09</v>
          </cell>
          <cell r="AQ132">
            <v>51877</v>
          </cell>
          <cell r="AR132" t="str">
            <v xml:space="preserve">Montáž LPG </v>
          </cell>
          <cell r="AS132">
            <v>15546.22</v>
          </cell>
          <cell r="AT132">
            <v>15546.22</v>
          </cell>
          <cell r="AU132">
            <v>0</v>
          </cell>
          <cell r="AV132">
            <v>123625.69</v>
          </cell>
          <cell r="AW132">
            <v>93563.46</v>
          </cell>
          <cell r="AX132">
            <v>30062.23</v>
          </cell>
          <cell r="AY132">
            <v>139171.91</v>
          </cell>
          <cell r="AZ132">
            <v>93563.46</v>
          </cell>
          <cell r="BA132">
            <v>45608.45</v>
          </cell>
          <cell r="BB132" t="str">
            <v>LPG Assembly</v>
          </cell>
          <cell r="BH132">
            <v>1570</v>
          </cell>
          <cell r="BI132">
            <v>38251</v>
          </cell>
        </row>
        <row r="133">
          <cell r="A133">
            <v>5180766</v>
          </cell>
          <cell r="E133">
            <v>16029063.73</v>
          </cell>
          <cell r="H133">
            <v>21165198.129999999</v>
          </cell>
          <cell r="K133">
            <v>23033356.629999999</v>
          </cell>
          <cell r="N133">
            <v>22778628.870000001</v>
          </cell>
          <cell r="Q133">
            <v>25532978.48</v>
          </cell>
          <cell r="T133">
            <v>22809002.48</v>
          </cell>
          <cell r="W133">
            <v>20621594.48</v>
          </cell>
          <cell r="Z133">
            <v>23229109.039999999</v>
          </cell>
          <cell r="AC133">
            <v>29906950.07</v>
          </cell>
          <cell r="AF133">
            <v>28658863.550000001</v>
          </cell>
          <cell r="AI133">
            <v>26262614.879999999</v>
          </cell>
          <cell r="AM133">
            <v>260027360.34</v>
          </cell>
          <cell r="AN133" t="e">
            <v>#N/A</v>
          </cell>
          <cell r="AO133" t="e">
            <v>#N/A</v>
          </cell>
          <cell r="AQ133">
            <v>5189</v>
          </cell>
          <cell r="AR133" t="str">
            <v>Ostatní služby režie - ostantí, DNeuz.</v>
          </cell>
          <cell r="AS133">
            <v>921079.92</v>
          </cell>
          <cell r="AT133">
            <v>918721.72</v>
          </cell>
          <cell r="AU133">
            <v>2358.1999999999998</v>
          </cell>
          <cell r="AV133">
            <v>4892730.66</v>
          </cell>
          <cell r="AW133">
            <v>1188165.79</v>
          </cell>
          <cell r="AX133">
            <v>3704564.87</v>
          </cell>
          <cell r="AY133">
            <v>5813810.5800000001</v>
          </cell>
          <cell r="AZ133">
            <v>1190523.99</v>
          </cell>
          <cell r="BA133">
            <v>4623286.59</v>
          </cell>
          <cell r="BB133" t="str">
            <v>Other Services - Other And Non-Tax Deductible</v>
          </cell>
          <cell r="BH133">
            <v>1570</v>
          </cell>
          <cell r="BI133">
            <v>38302</v>
          </cell>
        </row>
        <row r="134">
          <cell r="A134">
            <v>51807666</v>
          </cell>
          <cell r="H134">
            <v>2028</v>
          </cell>
          <cell r="Q134">
            <v>127820</v>
          </cell>
          <cell r="AM134">
            <v>129848</v>
          </cell>
          <cell r="AN134" t="e">
            <v>#N/A</v>
          </cell>
          <cell r="AO134" t="e">
            <v>#N/A</v>
          </cell>
          <cell r="AQ134">
            <v>51898</v>
          </cell>
          <cell r="AR134" t="str">
            <v>Ostatní služby - sporné doklady</v>
          </cell>
          <cell r="AS134">
            <v>790394.72</v>
          </cell>
          <cell r="AT134">
            <v>788036.52</v>
          </cell>
          <cell r="AU134">
            <v>2358.1999999999998</v>
          </cell>
          <cell r="AV134">
            <v>4717570.66</v>
          </cell>
          <cell r="AW134">
            <v>1188165.79</v>
          </cell>
          <cell r="AX134">
            <v>3529404.87</v>
          </cell>
          <cell r="AY134">
            <v>5507965.3799999999</v>
          </cell>
          <cell r="AZ134">
            <v>1190523.99</v>
          </cell>
          <cell r="BA134">
            <v>4317441.3899999997</v>
          </cell>
          <cell r="BB134" t="str">
            <v>Other Services - Polemic Documents</v>
          </cell>
          <cell r="BH134">
            <v>1570</v>
          </cell>
          <cell r="BI134">
            <v>38251</v>
          </cell>
        </row>
        <row r="135">
          <cell r="A135">
            <v>518070</v>
          </cell>
          <cell r="H135">
            <v>300000</v>
          </cell>
          <cell r="K135">
            <v>300000</v>
          </cell>
          <cell r="N135">
            <v>510200</v>
          </cell>
          <cell r="Q135">
            <v>458000</v>
          </cell>
          <cell r="T135">
            <v>550125</v>
          </cell>
          <cell r="W135">
            <v>548000</v>
          </cell>
          <cell r="Z135">
            <v>908000</v>
          </cell>
          <cell r="AC135">
            <v>358000</v>
          </cell>
          <cell r="AF135">
            <v>258000</v>
          </cell>
          <cell r="AI135">
            <v>258000</v>
          </cell>
          <cell r="AL135">
            <v>1290086</v>
          </cell>
          <cell r="AM135">
            <v>5738411</v>
          </cell>
          <cell r="AN135">
            <v>866290</v>
          </cell>
          <cell r="AO135">
            <v>1224290</v>
          </cell>
          <cell r="AQ135">
            <v>51899</v>
          </cell>
          <cell r="AR135" t="str">
            <v xml:space="preserve">Ostatní služby nedaňové </v>
          </cell>
          <cell r="AS135">
            <v>130685.2</v>
          </cell>
          <cell r="AT135">
            <v>130685.2</v>
          </cell>
          <cell r="AU135">
            <v>0</v>
          </cell>
          <cell r="AV135">
            <v>175160</v>
          </cell>
          <cell r="AW135">
            <v>0</v>
          </cell>
          <cell r="AX135">
            <v>175160</v>
          </cell>
          <cell r="AY135">
            <v>305845.2</v>
          </cell>
          <cell r="AZ135">
            <v>0</v>
          </cell>
          <cell r="BA135">
            <v>305845.2</v>
          </cell>
          <cell r="BB135" t="str">
            <v>Other Services Non-Tax Deductible</v>
          </cell>
          <cell r="BH135">
            <v>1570</v>
          </cell>
          <cell r="BI135">
            <v>38251</v>
          </cell>
        </row>
        <row r="136">
          <cell r="A136">
            <v>518071</v>
          </cell>
          <cell r="E136">
            <v>81967.210000000006</v>
          </cell>
          <cell r="H136">
            <v>0</v>
          </cell>
          <cell r="K136">
            <v>0</v>
          </cell>
          <cell r="Q136">
            <v>0</v>
          </cell>
          <cell r="T136">
            <v>0</v>
          </cell>
          <cell r="W136">
            <v>0</v>
          </cell>
          <cell r="Z136">
            <v>9350.6200000000008</v>
          </cell>
          <cell r="AL136">
            <v>909</v>
          </cell>
          <cell r="AM136">
            <v>92226.83</v>
          </cell>
          <cell r="AO136">
            <v>0</v>
          </cell>
          <cell r="AQ136">
            <v>52</v>
          </cell>
          <cell r="AR136" t="str">
            <v xml:space="preserve">Osobní náklady </v>
          </cell>
          <cell r="AS136">
            <v>43012219.359999999</v>
          </cell>
          <cell r="AT136">
            <v>43012219.359999999</v>
          </cell>
          <cell r="AU136">
            <v>0</v>
          </cell>
          <cell r="AV136">
            <v>550803773.80999994</v>
          </cell>
          <cell r="AW136">
            <v>2109.4</v>
          </cell>
          <cell r="AX136">
            <v>550801664.40999997</v>
          </cell>
          <cell r="AY136">
            <v>593815993.16999996</v>
          </cell>
          <cell r="AZ136">
            <v>2109.4</v>
          </cell>
          <cell r="BA136">
            <v>593813883.76999998</v>
          </cell>
          <cell r="BB136" t="str">
            <v>Personel Expenses</v>
          </cell>
          <cell r="BH136">
            <v>1570</v>
          </cell>
          <cell r="BI136">
            <v>38302</v>
          </cell>
        </row>
        <row r="137">
          <cell r="A137">
            <v>518072</v>
          </cell>
          <cell r="Q137">
            <v>-127820</v>
          </cell>
          <cell r="T137">
            <v>0</v>
          </cell>
          <cell r="W137">
            <v>0</v>
          </cell>
          <cell r="Z137">
            <v>60000</v>
          </cell>
          <cell r="AM137">
            <v>-67820</v>
          </cell>
          <cell r="AN137">
            <v>0</v>
          </cell>
          <cell r="AO137">
            <v>0</v>
          </cell>
          <cell r="AQ137">
            <v>521</v>
          </cell>
          <cell r="AR137" t="str">
            <v xml:space="preserve">Mzdové náklady </v>
          </cell>
          <cell r="AS137">
            <v>30894364</v>
          </cell>
          <cell r="AT137">
            <v>30894364</v>
          </cell>
          <cell r="AU137">
            <v>0</v>
          </cell>
          <cell r="AV137">
            <v>407321830</v>
          </cell>
          <cell r="AW137">
            <v>2109.4</v>
          </cell>
          <cell r="AX137">
            <v>407319720.60000002</v>
          </cell>
          <cell r="AY137">
            <v>438216194</v>
          </cell>
          <cell r="AZ137">
            <v>2109.4</v>
          </cell>
          <cell r="BA137">
            <v>438214084.60000002</v>
          </cell>
          <cell r="BB137" t="str">
            <v>Wages And Salaries</v>
          </cell>
          <cell r="BH137">
            <v>1570</v>
          </cell>
          <cell r="BI137">
            <v>38302</v>
          </cell>
        </row>
        <row r="138">
          <cell r="A138">
            <v>518074</v>
          </cell>
          <cell r="E138">
            <v>610</v>
          </cell>
          <cell r="H138">
            <v>0</v>
          </cell>
          <cell r="K138">
            <v>7900</v>
          </cell>
          <cell r="Q138">
            <v>2508.7399999999998</v>
          </cell>
          <cell r="T138">
            <v>10400</v>
          </cell>
          <cell r="W138">
            <v>0</v>
          </cell>
          <cell r="Z138">
            <v>5340.16</v>
          </cell>
          <cell r="AF138">
            <v>699</v>
          </cell>
          <cell r="AL138">
            <v>11919</v>
          </cell>
          <cell r="AM138">
            <v>39376.899999999994</v>
          </cell>
          <cell r="AN138">
            <v>11919</v>
          </cell>
          <cell r="AO138">
            <v>11919</v>
          </cell>
          <cell r="AQ138">
            <v>52101</v>
          </cell>
          <cell r="AR138" t="str">
            <v xml:space="preserve">Mzdové náklady </v>
          </cell>
          <cell r="AS138">
            <v>33615216</v>
          </cell>
          <cell r="AT138">
            <v>33615216</v>
          </cell>
          <cell r="AU138">
            <v>0</v>
          </cell>
          <cell r="AV138">
            <v>400509257</v>
          </cell>
          <cell r="AW138">
            <v>2109.4</v>
          </cell>
          <cell r="AX138">
            <v>400507147.60000002</v>
          </cell>
          <cell r="AY138">
            <v>434124473</v>
          </cell>
          <cell r="AZ138">
            <v>2109.4</v>
          </cell>
          <cell r="BA138">
            <v>434122363.60000002</v>
          </cell>
          <cell r="BB138" t="str">
            <v>(WAGES)</v>
          </cell>
          <cell r="BH138">
            <v>2</v>
          </cell>
          <cell r="BI138">
            <v>37908</v>
          </cell>
        </row>
        <row r="139">
          <cell r="A139">
            <v>518075</v>
          </cell>
          <cell r="H139">
            <v>124256.11</v>
          </cell>
          <cell r="K139">
            <v>20083.13</v>
          </cell>
          <cell r="N139">
            <v>5984.66</v>
          </cell>
          <cell r="Q139">
            <v>8673.0400000000009</v>
          </cell>
          <cell r="T139">
            <v>8316</v>
          </cell>
          <cell r="W139">
            <v>179439.21</v>
          </cell>
          <cell r="Z139">
            <v>1842.6</v>
          </cell>
          <cell r="AL139">
            <v>2630.05</v>
          </cell>
          <cell r="AM139">
            <v>351224.8</v>
          </cell>
          <cell r="AN139">
            <v>2630.05</v>
          </cell>
          <cell r="AO139">
            <v>2630.05</v>
          </cell>
          <cell r="AQ139">
            <v>52102</v>
          </cell>
          <cell r="AR139" t="str">
            <v>Mzdové náklady - nevyčerpaná dovolená</v>
          </cell>
          <cell r="AS139">
            <v>-3068018</v>
          </cell>
          <cell r="AT139">
            <v>-3068018</v>
          </cell>
          <cell r="AU139">
            <v>0</v>
          </cell>
          <cell r="AV139">
            <v>5386124</v>
          </cell>
          <cell r="AW139">
            <v>0</v>
          </cell>
          <cell r="AX139">
            <v>5386124</v>
          </cell>
          <cell r="AY139">
            <v>2318106</v>
          </cell>
          <cell r="AZ139">
            <v>0</v>
          </cell>
          <cell r="BA139">
            <v>2318106</v>
          </cell>
          <cell r="BB139" t="str">
            <v>Wages Costs - Don't Spend Holiday</v>
          </cell>
          <cell r="BH139">
            <v>2</v>
          </cell>
          <cell r="BI139">
            <v>37908</v>
          </cell>
        </row>
        <row r="140">
          <cell r="A140">
            <v>51807566</v>
          </cell>
          <cell r="N140">
            <v>2720.5</v>
          </cell>
          <cell r="Q140">
            <v>2811.2</v>
          </cell>
          <cell r="T140">
            <v>3603.5</v>
          </cell>
          <cell r="AM140">
            <v>9135.2000000000007</v>
          </cell>
          <cell r="AN140" t="e">
            <v>#N/A</v>
          </cell>
          <cell r="AO140" t="e">
            <v>#N/A</v>
          </cell>
          <cell r="AQ140">
            <v>52103</v>
          </cell>
          <cell r="AR140" t="str">
            <v>Mzdové náklady - přefakturace</v>
          </cell>
          <cell r="AS140">
            <v>347166</v>
          </cell>
          <cell r="AT140">
            <v>347166</v>
          </cell>
          <cell r="AU140">
            <v>0</v>
          </cell>
          <cell r="AV140">
            <v>1426449</v>
          </cell>
          <cell r="AW140">
            <v>0</v>
          </cell>
          <cell r="AX140">
            <v>1426449</v>
          </cell>
          <cell r="AY140">
            <v>1773615</v>
          </cell>
          <cell r="AZ140">
            <v>0</v>
          </cell>
          <cell r="BA140">
            <v>1773615</v>
          </cell>
          <cell r="BB140" t="str">
            <v>Wages Costs - recharging</v>
          </cell>
          <cell r="BH140">
            <v>4101</v>
          </cell>
          <cell r="BI140">
            <v>38007</v>
          </cell>
        </row>
        <row r="141">
          <cell r="A141">
            <v>518076</v>
          </cell>
          <cell r="Z141">
            <v>7711</v>
          </cell>
          <cell r="AM141">
            <v>7711</v>
          </cell>
          <cell r="AN141">
            <v>0</v>
          </cell>
          <cell r="AO141">
            <v>0</v>
          </cell>
          <cell r="AQ141">
            <v>524</v>
          </cell>
          <cell r="AR141" t="str">
            <v xml:space="preserve">Zákonné sociální pojištění </v>
          </cell>
          <cell r="AS141">
            <v>11742387</v>
          </cell>
          <cell r="AT141">
            <v>11742387</v>
          </cell>
          <cell r="AU141">
            <v>0</v>
          </cell>
          <cell r="AV141">
            <v>139885847</v>
          </cell>
          <cell r="AW141">
            <v>0</v>
          </cell>
          <cell r="AX141">
            <v>139885847</v>
          </cell>
          <cell r="AY141">
            <v>151628234</v>
          </cell>
          <cell r="AZ141">
            <v>0</v>
          </cell>
          <cell r="BA141">
            <v>151628234</v>
          </cell>
          <cell r="BB141" t="str">
            <v xml:space="preserve"> (SOCIAL SECURITY INSURANCE)</v>
          </cell>
          <cell r="BH141">
            <v>1570</v>
          </cell>
          <cell r="BI141">
            <v>38302</v>
          </cell>
        </row>
        <row r="142">
          <cell r="A142">
            <v>518077</v>
          </cell>
          <cell r="N142">
            <v>74948.800000000003</v>
          </cell>
          <cell r="Q142">
            <v>0</v>
          </cell>
          <cell r="T142">
            <v>0</v>
          </cell>
          <cell r="W142">
            <v>74661.14</v>
          </cell>
          <cell r="Z142">
            <v>93563.46</v>
          </cell>
          <cell r="AC142">
            <v>27448.080000000002</v>
          </cell>
          <cell r="AF142">
            <v>52323.39</v>
          </cell>
          <cell r="AL142">
            <v>49624.21</v>
          </cell>
          <cell r="AM142">
            <v>372569.08000000007</v>
          </cell>
          <cell r="AN142">
            <v>-27448.080000000002</v>
          </cell>
          <cell r="AO142">
            <v>0</v>
          </cell>
          <cell r="AQ142">
            <v>52401</v>
          </cell>
          <cell r="AR142" t="str">
            <v xml:space="preserve">Zákonné sociální zabezpečení </v>
          </cell>
          <cell r="AS142">
            <v>8722897</v>
          </cell>
          <cell r="AT142">
            <v>8722897</v>
          </cell>
          <cell r="AU142">
            <v>0</v>
          </cell>
          <cell r="AV142">
            <v>103954668</v>
          </cell>
          <cell r="AW142">
            <v>0</v>
          </cell>
          <cell r="AX142">
            <v>103954668</v>
          </cell>
          <cell r="AY142">
            <v>112677565</v>
          </cell>
          <cell r="AZ142">
            <v>0</v>
          </cell>
          <cell r="BA142">
            <v>112677565</v>
          </cell>
          <cell r="BB142" t="str">
            <v>(OBBLIG. SOCIAL INSURANCE)</v>
          </cell>
          <cell r="BH142">
            <v>2</v>
          </cell>
          <cell r="BI142">
            <v>37908</v>
          </cell>
        </row>
        <row r="143">
          <cell r="A143">
            <v>518078</v>
          </cell>
          <cell r="AM143">
            <v>0</v>
          </cell>
          <cell r="AN143" t="e">
            <v>#N/A</v>
          </cell>
          <cell r="AO143" t="e">
            <v>#N/A</v>
          </cell>
          <cell r="AQ143">
            <v>52402</v>
          </cell>
          <cell r="AR143" t="str">
            <v>Zákonné zdravotní pojištění (OBBLIG. HEALTH INSURANCE)</v>
          </cell>
          <cell r="AS143">
            <v>3019490</v>
          </cell>
          <cell r="AT143">
            <v>3019490</v>
          </cell>
          <cell r="AU143">
            <v>0</v>
          </cell>
          <cell r="AV143">
            <v>35931179</v>
          </cell>
          <cell r="AW143">
            <v>0</v>
          </cell>
          <cell r="AX143">
            <v>35931179</v>
          </cell>
          <cell r="AY143">
            <v>38950669</v>
          </cell>
          <cell r="AZ143">
            <v>0</v>
          </cell>
          <cell r="BA143">
            <v>38950669</v>
          </cell>
          <cell r="BB143" t="str">
            <v xml:space="preserve"> (OBBLIG. HEALTH INSURANCE)</v>
          </cell>
          <cell r="BH143">
            <v>2</v>
          </cell>
          <cell r="BI143">
            <v>37908</v>
          </cell>
        </row>
        <row r="144">
          <cell r="A144">
            <v>518079</v>
          </cell>
          <cell r="H144">
            <v>30000</v>
          </cell>
          <cell r="K144">
            <v>0</v>
          </cell>
          <cell r="N144">
            <v>60000</v>
          </cell>
          <cell r="Q144">
            <v>2934.62</v>
          </cell>
          <cell r="T144">
            <v>379.8</v>
          </cell>
          <cell r="W144">
            <v>0</v>
          </cell>
          <cell r="Z144">
            <v>9718</v>
          </cell>
          <cell r="AM144">
            <v>103032.42</v>
          </cell>
          <cell r="AN144">
            <v>0</v>
          </cell>
          <cell r="AO144">
            <v>0</v>
          </cell>
          <cell r="AQ144">
            <v>527</v>
          </cell>
          <cell r="AR144" t="str">
            <v xml:space="preserve">Zákonné sociální náklady </v>
          </cell>
          <cell r="AS144">
            <v>286504.21999999997</v>
          </cell>
          <cell r="AT144">
            <v>286504.21999999997</v>
          </cell>
          <cell r="AU144">
            <v>0</v>
          </cell>
          <cell r="AV144">
            <v>2480119.04</v>
          </cell>
          <cell r="AW144">
            <v>0</v>
          </cell>
          <cell r="AX144">
            <v>2480119.04</v>
          </cell>
          <cell r="AY144">
            <v>2766623.26</v>
          </cell>
          <cell r="AZ144">
            <v>0</v>
          </cell>
          <cell r="BA144">
            <v>2766623.26</v>
          </cell>
          <cell r="BB144" t="str">
            <v>(FRINGE BENEFITS - STATUTORY)</v>
          </cell>
          <cell r="BH144">
            <v>1570</v>
          </cell>
          <cell r="BI144">
            <v>38302</v>
          </cell>
        </row>
        <row r="145">
          <cell r="A145">
            <v>51808</v>
          </cell>
          <cell r="B145" t="str">
            <v>x</v>
          </cell>
          <cell r="C145" t="str">
            <v>x</v>
          </cell>
          <cell r="D145" t="str">
            <v>x</v>
          </cell>
          <cell r="E145">
            <v>0</v>
          </cell>
          <cell r="H145">
            <v>1156977.1100000001</v>
          </cell>
          <cell r="K145">
            <v>754697.28</v>
          </cell>
          <cell r="N145">
            <v>476405.4</v>
          </cell>
          <cell r="Q145">
            <v>2144590.7599999998</v>
          </cell>
          <cell r="T145">
            <v>627171.27</v>
          </cell>
          <cell r="W145">
            <v>796053.37</v>
          </cell>
          <cell r="Z145">
            <v>444075.04</v>
          </cell>
          <cell r="AC145">
            <v>1583804.17</v>
          </cell>
          <cell r="AF145">
            <v>455510.04</v>
          </cell>
          <cell r="AI145">
            <v>569332.90999999992</v>
          </cell>
          <cell r="AL145">
            <v>1789748.62</v>
          </cell>
          <cell r="AM145">
            <v>10798365.969999999</v>
          </cell>
          <cell r="AN145">
            <v>998336.94</v>
          </cell>
          <cell r="AO145">
            <v>2582141.11</v>
          </cell>
          <cell r="AQ145">
            <v>52701</v>
          </cell>
          <cell r="AR145" t="str">
            <v xml:space="preserve">Pracovní oděvy </v>
          </cell>
          <cell r="AS145">
            <v>705.62</v>
          </cell>
          <cell r="AT145">
            <v>705.62</v>
          </cell>
          <cell r="AU145">
            <v>0</v>
          </cell>
          <cell r="AV145">
            <v>25384.09</v>
          </cell>
          <cell r="AW145">
            <v>0</v>
          </cell>
          <cell r="AX145">
            <v>25384.09</v>
          </cell>
          <cell r="AY145">
            <v>26089.71</v>
          </cell>
          <cell r="AZ145">
            <v>0</v>
          </cell>
          <cell r="BA145">
            <v>26089.71</v>
          </cell>
          <cell r="BB145" t="str">
            <v>(OVERALLS)</v>
          </cell>
          <cell r="BH145">
            <v>2</v>
          </cell>
          <cell r="BI145">
            <v>37908</v>
          </cell>
        </row>
        <row r="146">
          <cell r="A146">
            <v>5180866</v>
          </cell>
          <cell r="AM146">
            <v>0</v>
          </cell>
          <cell r="AN146" t="e">
            <v>#N/A</v>
          </cell>
          <cell r="AO146" t="e">
            <v>#N/A</v>
          </cell>
          <cell r="AQ146">
            <v>52702</v>
          </cell>
          <cell r="AR146" t="str">
            <v>Údržba pracovních oděvů, praní,ostatní čistírna</v>
          </cell>
          <cell r="AS146">
            <v>13380.9</v>
          </cell>
          <cell r="AT146">
            <v>13380.9</v>
          </cell>
          <cell r="AU146">
            <v>0</v>
          </cell>
          <cell r="AV146">
            <v>119531.35</v>
          </cell>
          <cell r="AW146">
            <v>0</v>
          </cell>
          <cell r="AX146">
            <v>119531.35</v>
          </cell>
          <cell r="AY146">
            <v>132912.25</v>
          </cell>
          <cell r="AZ146">
            <v>0</v>
          </cell>
          <cell r="BA146">
            <v>132912.25</v>
          </cell>
          <cell r="BB146" t="str">
            <v>(OVERALLS CLEANING AND OTHER CLEANING SERVICE)</v>
          </cell>
          <cell r="BH146">
            <v>4101</v>
          </cell>
          <cell r="BI146">
            <v>37956</v>
          </cell>
        </row>
        <row r="147">
          <cell r="A147">
            <v>51808666</v>
          </cell>
          <cell r="AI147">
            <v>1500000</v>
          </cell>
          <cell r="AM147">
            <v>1500000</v>
          </cell>
          <cell r="AN147" t="e">
            <v>#N/A</v>
          </cell>
          <cell r="AO147" t="e">
            <v>#N/A</v>
          </cell>
          <cell r="AQ147">
            <v>52703</v>
          </cell>
          <cell r="AR147" t="str">
            <v xml:space="preserve">Penzijní připojištění </v>
          </cell>
          <cell r="AS147">
            <v>6225.2</v>
          </cell>
          <cell r="AT147">
            <v>6225.2</v>
          </cell>
          <cell r="AU147">
            <v>0</v>
          </cell>
          <cell r="AV147">
            <v>83000</v>
          </cell>
          <cell r="AW147">
            <v>0</v>
          </cell>
          <cell r="AX147">
            <v>83000</v>
          </cell>
          <cell r="AY147">
            <v>89225.2</v>
          </cell>
          <cell r="AZ147">
            <v>0</v>
          </cell>
          <cell r="BA147">
            <v>89225.2</v>
          </cell>
          <cell r="BB147" t="str">
            <v>Pensionen Insurance</v>
          </cell>
          <cell r="BH147">
            <v>2</v>
          </cell>
          <cell r="BI147">
            <v>37908</v>
          </cell>
        </row>
        <row r="148">
          <cell r="A148">
            <v>51809</v>
          </cell>
          <cell r="B148" t="str">
            <v>x</v>
          </cell>
          <cell r="C148" t="str">
            <v>x</v>
          </cell>
          <cell r="D148" t="str">
            <v>x</v>
          </cell>
          <cell r="E148">
            <v>597875</v>
          </cell>
          <cell r="H148">
            <v>687495.96</v>
          </cell>
          <cell r="K148">
            <v>587704.4</v>
          </cell>
          <cell r="N148">
            <v>813184.4</v>
          </cell>
          <cell r="Q148">
            <v>647563.72</v>
          </cell>
          <cell r="T148">
            <v>231144.56000000006</v>
          </cell>
          <cell r="W148">
            <v>220808.06000000006</v>
          </cell>
          <cell r="Z148">
            <v>205857.88</v>
          </cell>
          <cell r="AC148">
            <v>174966.58000000007</v>
          </cell>
          <cell r="AF148">
            <v>220973.22999999998</v>
          </cell>
          <cell r="AI148">
            <v>243434.26</v>
          </cell>
          <cell r="AL148">
            <v>1299051.23</v>
          </cell>
          <cell r="AM148">
            <v>5930059.2799999993</v>
          </cell>
          <cell r="AN148">
            <v>1123674.6499999999</v>
          </cell>
          <cell r="AO148">
            <v>1298641.23</v>
          </cell>
          <cell r="AQ148">
            <v>52704</v>
          </cell>
          <cell r="AR148" t="str">
            <v>Bezp. a ochrana zdraví při práci</v>
          </cell>
          <cell r="AS148">
            <v>206637.5</v>
          </cell>
          <cell r="AT148">
            <v>206637.5</v>
          </cell>
          <cell r="AU148">
            <v>0</v>
          </cell>
          <cell r="AV148">
            <v>1638346.6</v>
          </cell>
          <cell r="AW148">
            <v>0</v>
          </cell>
          <cell r="AX148">
            <v>1638346.6</v>
          </cell>
          <cell r="AY148">
            <v>1844984.1</v>
          </cell>
          <cell r="AZ148">
            <v>0</v>
          </cell>
          <cell r="BA148">
            <v>1844984.1</v>
          </cell>
          <cell r="BB148" t="str">
            <v>(LEGAL EMPLOYEES INSURANCE)</v>
          </cell>
          <cell r="BH148">
            <v>2</v>
          </cell>
          <cell r="BI148">
            <v>37908</v>
          </cell>
        </row>
        <row r="149">
          <cell r="A149" t="str">
            <v>51810 CI</v>
          </cell>
          <cell r="AM149">
            <v>0</v>
          </cell>
          <cell r="AN149" t="e">
            <v>#N/A</v>
          </cell>
          <cell r="AO149" t="e">
            <v>#N/A</v>
          </cell>
          <cell r="AQ149">
            <v>52705</v>
          </cell>
          <cell r="AR149" t="str">
            <v xml:space="preserve">Stravenky </v>
          </cell>
          <cell r="AS149">
            <v>59555</v>
          </cell>
          <cell r="AT149">
            <v>59555</v>
          </cell>
          <cell r="AU149">
            <v>0</v>
          </cell>
          <cell r="AV149">
            <v>613857</v>
          </cell>
          <cell r="AW149">
            <v>0</v>
          </cell>
          <cell r="AX149">
            <v>613857</v>
          </cell>
          <cell r="AY149">
            <v>673412</v>
          </cell>
          <cell r="AZ149">
            <v>0</v>
          </cell>
          <cell r="BA149">
            <v>673412</v>
          </cell>
          <cell r="BB149" t="str">
            <v>(MEAL TICKETS)</v>
          </cell>
          <cell r="BH149">
            <v>2</v>
          </cell>
          <cell r="BI149">
            <v>37908</v>
          </cell>
        </row>
        <row r="150">
          <cell r="A150">
            <v>5180966</v>
          </cell>
          <cell r="Q150">
            <v>2000</v>
          </cell>
          <cell r="T150">
            <v>3900</v>
          </cell>
          <cell r="W150">
            <v>2920</v>
          </cell>
          <cell r="AM150">
            <v>8820</v>
          </cell>
          <cell r="AN150" t="e">
            <v>#N/A</v>
          </cell>
          <cell r="AO150" t="e">
            <v>#N/A</v>
          </cell>
          <cell r="AQ150">
            <v>528</v>
          </cell>
          <cell r="AR150" t="str">
            <v xml:space="preserve">Ostatní sociální náklady </v>
          </cell>
          <cell r="AS150">
            <v>88964.14</v>
          </cell>
          <cell r="AT150">
            <v>88964.14</v>
          </cell>
          <cell r="AU150">
            <v>0</v>
          </cell>
          <cell r="AV150">
            <v>1115977.77</v>
          </cell>
          <cell r="AW150">
            <v>0</v>
          </cell>
          <cell r="AX150">
            <v>1115977.77</v>
          </cell>
          <cell r="AY150">
            <v>1204941.9099999999</v>
          </cell>
          <cell r="AZ150">
            <v>0</v>
          </cell>
          <cell r="BA150">
            <v>1204941.9099999999</v>
          </cell>
          <cell r="BB150" t="str">
            <v>(FRINGE BENEFITS - OTHER)</v>
          </cell>
          <cell r="BH150">
            <v>1570</v>
          </cell>
          <cell r="BI150">
            <v>38302</v>
          </cell>
        </row>
        <row r="151">
          <cell r="A151">
            <v>51809666</v>
          </cell>
          <cell r="T151">
            <v>400000</v>
          </cell>
          <cell r="W151">
            <v>400000</v>
          </cell>
          <cell r="Z151">
            <v>400000</v>
          </cell>
          <cell r="AC151">
            <v>2200000</v>
          </cell>
          <cell r="AF151">
            <v>602050</v>
          </cell>
          <cell r="AI151">
            <v>667100</v>
          </cell>
          <cell r="AM151">
            <v>4669150</v>
          </cell>
          <cell r="AN151" t="e">
            <v>#N/A</v>
          </cell>
          <cell r="AO151" t="e">
            <v>#N/A</v>
          </cell>
          <cell r="AQ151">
            <v>52801</v>
          </cell>
          <cell r="AR151" t="str">
            <v>DNeuz Nealko nápoje pro zaměstnance</v>
          </cell>
          <cell r="AS151">
            <v>88964.14</v>
          </cell>
          <cell r="AT151">
            <v>88964.14</v>
          </cell>
          <cell r="AU151">
            <v>0</v>
          </cell>
          <cell r="AV151">
            <v>1115977.77</v>
          </cell>
          <cell r="AW151">
            <v>0</v>
          </cell>
          <cell r="AX151">
            <v>1115977.77</v>
          </cell>
          <cell r="AY151">
            <v>1204941.9099999999</v>
          </cell>
          <cell r="AZ151">
            <v>0</v>
          </cell>
          <cell r="BA151">
            <v>1204941.9099999999</v>
          </cell>
          <cell r="BB151" t="str">
            <v>(DRINKS FOR EMPLOYEES)</v>
          </cell>
          <cell r="BH151">
            <v>2</v>
          </cell>
          <cell r="BI151">
            <v>37908</v>
          </cell>
        </row>
        <row r="152">
          <cell r="A152">
            <v>51810</v>
          </cell>
          <cell r="B152" t="str">
            <v>x</v>
          </cell>
          <cell r="C152" t="str">
            <v>x</v>
          </cell>
          <cell r="D152" t="str">
            <v>x</v>
          </cell>
          <cell r="H152">
            <v>246199</v>
          </cell>
          <cell r="K152">
            <v>228643</v>
          </cell>
          <cell r="N152">
            <v>599325</v>
          </cell>
          <cell r="Q152">
            <v>33384.080000000002</v>
          </cell>
          <cell r="T152">
            <v>318031</v>
          </cell>
          <cell r="W152">
            <v>318893.65999999997</v>
          </cell>
          <cell r="Z152">
            <v>258376.33</v>
          </cell>
          <cell r="AC152">
            <v>180519</v>
          </cell>
          <cell r="AF152">
            <v>307032.34000000003</v>
          </cell>
          <cell r="AI152">
            <v>270409.64</v>
          </cell>
          <cell r="AL152">
            <v>277880</v>
          </cell>
          <cell r="AM152">
            <v>3038693.0500000003</v>
          </cell>
          <cell r="AN152">
            <v>97361</v>
          </cell>
          <cell r="AO152">
            <v>277880</v>
          </cell>
          <cell r="AQ152">
            <v>53</v>
          </cell>
          <cell r="AR152" t="str">
            <v>Daně a poplatky</v>
          </cell>
          <cell r="AS152">
            <v>1693162.7</v>
          </cell>
          <cell r="AT152">
            <v>1693162.7</v>
          </cell>
          <cell r="AU152">
            <v>0</v>
          </cell>
          <cell r="AV152">
            <v>16824784.289999999</v>
          </cell>
          <cell r="AW152">
            <v>1800</v>
          </cell>
          <cell r="AX152">
            <v>16822984.289999999</v>
          </cell>
          <cell r="AY152">
            <v>18517946.989999998</v>
          </cell>
          <cell r="AZ152">
            <v>1800</v>
          </cell>
          <cell r="BA152">
            <v>18516146.989999998</v>
          </cell>
          <cell r="BB152" t="str">
            <v>TAXES AND FEES)</v>
          </cell>
          <cell r="BH152">
            <v>1570</v>
          </cell>
          <cell r="BI152">
            <v>38302</v>
          </cell>
        </row>
        <row r="153">
          <cell r="A153">
            <v>51811</v>
          </cell>
          <cell r="C153" t="str">
            <v>x</v>
          </cell>
          <cell r="AM153">
            <v>0</v>
          </cell>
          <cell r="AN153" t="e">
            <v>#N/A</v>
          </cell>
          <cell r="AO153" t="e">
            <v>#N/A</v>
          </cell>
          <cell r="AQ153">
            <v>531</v>
          </cell>
          <cell r="AR153" t="str">
            <v>Daň silniční</v>
          </cell>
          <cell r="AS153">
            <v>82000</v>
          </cell>
          <cell r="AT153">
            <v>82000</v>
          </cell>
          <cell r="AU153">
            <v>0</v>
          </cell>
          <cell r="AV153">
            <v>1000000</v>
          </cell>
          <cell r="AW153">
            <v>0</v>
          </cell>
          <cell r="AX153">
            <v>1000000</v>
          </cell>
          <cell r="AY153">
            <v>1082000</v>
          </cell>
          <cell r="AZ153">
            <v>0</v>
          </cell>
          <cell r="BA153">
            <v>1082000</v>
          </cell>
          <cell r="BB153" t="str">
            <v>(HIGHWAY TAX)</v>
          </cell>
          <cell r="BH153">
            <v>1570</v>
          </cell>
          <cell r="BI153">
            <v>38302</v>
          </cell>
        </row>
        <row r="154">
          <cell r="A154">
            <v>51812</v>
          </cell>
          <cell r="C154" t="str">
            <v>x</v>
          </cell>
          <cell r="E154">
            <v>818842.44</v>
          </cell>
          <cell r="H154">
            <v>254436.75</v>
          </cell>
          <cell r="K154">
            <v>2071125.5</v>
          </cell>
          <cell r="N154">
            <v>1352043.86</v>
          </cell>
          <cell r="Q154">
            <v>1320018.43</v>
          </cell>
          <cell r="T154">
            <v>1230190.07</v>
          </cell>
          <cell r="W154">
            <v>1262314.49</v>
          </cell>
          <cell r="Z154">
            <v>1203351.5</v>
          </cell>
          <cell r="AC154">
            <v>1312216.08</v>
          </cell>
          <cell r="AF154">
            <v>1239910.5</v>
          </cell>
          <cell r="AI154">
            <v>1227514.8799999999</v>
          </cell>
          <cell r="AL154">
            <v>1128700.25</v>
          </cell>
          <cell r="AM154">
            <v>14420664.75</v>
          </cell>
          <cell r="AN154">
            <v>-170198.22999999998</v>
          </cell>
          <cell r="AO154">
            <v>1142017.8500000001</v>
          </cell>
          <cell r="AQ154">
            <v>53101</v>
          </cell>
          <cell r="AR154" t="str">
            <v xml:space="preserve">Daň silniční </v>
          </cell>
          <cell r="AS154">
            <v>82000</v>
          </cell>
          <cell r="AT154">
            <v>82000</v>
          </cell>
          <cell r="AU154">
            <v>0</v>
          </cell>
          <cell r="AV154">
            <v>1000000</v>
          </cell>
          <cell r="AW154">
            <v>0</v>
          </cell>
          <cell r="AX154">
            <v>1000000</v>
          </cell>
          <cell r="AY154">
            <v>1082000</v>
          </cell>
          <cell r="AZ154">
            <v>0</v>
          </cell>
          <cell r="BA154">
            <v>1082000</v>
          </cell>
          <cell r="BB154" t="str">
            <v>(HIGHWAY TAX)</v>
          </cell>
          <cell r="BH154">
            <v>2</v>
          </cell>
          <cell r="BI154">
            <v>37908</v>
          </cell>
        </row>
        <row r="155">
          <cell r="A155">
            <v>51813</v>
          </cell>
          <cell r="B155" t="str">
            <v>x</v>
          </cell>
          <cell r="C155" t="str">
            <v>x</v>
          </cell>
          <cell r="D155" t="str">
            <v>x</v>
          </cell>
          <cell r="E155">
            <v>2520.37</v>
          </cell>
          <cell r="H155">
            <v>6538.9</v>
          </cell>
          <cell r="K155">
            <v>2865.99</v>
          </cell>
          <cell r="N155">
            <v>7585.48</v>
          </cell>
          <cell r="Q155">
            <v>5758.57</v>
          </cell>
          <cell r="T155">
            <v>8132.47</v>
          </cell>
          <cell r="W155">
            <v>7502.18</v>
          </cell>
          <cell r="Z155">
            <v>17561.37</v>
          </cell>
          <cell r="AC155">
            <v>4857.99</v>
          </cell>
          <cell r="AF155">
            <v>3944.49</v>
          </cell>
          <cell r="AI155">
            <v>3803.07</v>
          </cell>
          <cell r="AL155">
            <v>2349.0500000000002</v>
          </cell>
          <cell r="AM155">
            <v>73419.930000000008</v>
          </cell>
          <cell r="AN155">
            <v>-2508.9399999999996</v>
          </cell>
          <cell r="AO155">
            <v>2349.0500000000002</v>
          </cell>
          <cell r="AQ155">
            <v>532</v>
          </cell>
          <cell r="AR155" t="str">
            <v xml:space="preserve">Daň z nemovitostí </v>
          </cell>
          <cell r="AS155">
            <v>7553</v>
          </cell>
          <cell r="AT155">
            <v>7553</v>
          </cell>
          <cell r="AU155">
            <v>0</v>
          </cell>
          <cell r="AV155">
            <v>338120.81</v>
          </cell>
          <cell r="AW155">
            <v>0</v>
          </cell>
          <cell r="AX155">
            <v>338120.81</v>
          </cell>
          <cell r="AY155">
            <v>345673.81</v>
          </cell>
          <cell r="AZ155">
            <v>0</v>
          </cell>
          <cell r="BA155">
            <v>345673.81</v>
          </cell>
          <cell r="BB155" t="str">
            <v xml:space="preserve"> (PROPERTY TAX)</v>
          </cell>
          <cell r="BH155">
            <v>1570</v>
          </cell>
          <cell r="BI155">
            <v>38302</v>
          </cell>
        </row>
        <row r="156">
          <cell r="A156">
            <v>51814</v>
          </cell>
          <cell r="B156" t="str">
            <v>x</v>
          </cell>
          <cell r="C156" t="str">
            <v>x</v>
          </cell>
          <cell r="D156" t="str">
            <v>x</v>
          </cell>
          <cell r="E156">
            <v>15763.12</v>
          </cell>
          <cell r="H156">
            <v>4748.13</v>
          </cell>
          <cell r="K156">
            <v>7773.21</v>
          </cell>
          <cell r="N156">
            <v>7376.13</v>
          </cell>
          <cell r="Q156">
            <v>7857.8</v>
          </cell>
          <cell r="T156">
            <v>7398.39</v>
          </cell>
          <cell r="W156">
            <v>5269.52</v>
          </cell>
          <cell r="Z156">
            <v>8293.2000000000007</v>
          </cell>
          <cell r="AC156">
            <v>13623.64</v>
          </cell>
          <cell r="AF156">
            <v>7394.2</v>
          </cell>
          <cell r="AI156">
            <v>19446.91</v>
          </cell>
          <cell r="AL156">
            <v>9867.82</v>
          </cell>
          <cell r="AM156">
            <v>114812.07</v>
          </cell>
          <cell r="AN156">
            <v>-3755.8199999999997</v>
          </cell>
          <cell r="AO156">
            <v>9867.82</v>
          </cell>
          <cell r="AQ156">
            <v>53201</v>
          </cell>
          <cell r="AR156" t="str">
            <v>Daň z nemovitostí</v>
          </cell>
          <cell r="AS156">
            <v>7553</v>
          </cell>
          <cell r="AT156">
            <v>7553</v>
          </cell>
          <cell r="AU156">
            <v>0</v>
          </cell>
          <cell r="AV156">
            <v>23120.81</v>
          </cell>
          <cell r="AW156">
            <v>0</v>
          </cell>
          <cell r="AX156">
            <v>23120.81</v>
          </cell>
          <cell r="AY156">
            <v>30673.81</v>
          </cell>
          <cell r="AZ156">
            <v>0</v>
          </cell>
          <cell r="BA156">
            <v>30673.81</v>
          </cell>
          <cell r="BB156" t="str">
            <v>(PROPERTY TAX)</v>
          </cell>
          <cell r="BH156">
            <v>2</v>
          </cell>
          <cell r="BI156">
            <v>37908</v>
          </cell>
        </row>
        <row r="157">
          <cell r="A157">
            <v>51815</v>
          </cell>
          <cell r="B157" t="str">
            <v>x</v>
          </cell>
          <cell r="C157" t="str">
            <v>x</v>
          </cell>
          <cell r="D157" t="str">
            <v>x</v>
          </cell>
          <cell r="AM157">
            <v>0</v>
          </cell>
          <cell r="AN157" t="e">
            <v>#N/A</v>
          </cell>
          <cell r="AO157" t="e">
            <v>#N/A</v>
          </cell>
          <cell r="AQ157">
            <v>53202</v>
          </cell>
          <cell r="AR157" t="str">
            <v xml:space="preserve">Daň z převodu nemovitostí </v>
          </cell>
          <cell r="AS157">
            <v>0</v>
          </cell>
          <cell r="AT157">
            <v>0</v>
          </cell>
          <cell r="AU157">
            <v>0</v>
          </cell>
          <cell r="AV157">
            <v>315000</v>
          </cell>
          <cell r="AW157">
            <v>0</v>
          </cell>
          <cell r="AX157">
            <v>315000</v>
          </cell>
          <cell r="AY157">
            <v>315000</v>
          </cell>
          <cell r="AZ157">
            <v>0</v>
          </cell>
          <cell r="BA157">
            <v>315000</v>
          </cell>
          <cell r="BB157" t="str">
            <v>Property Transfer Tax</v>
          </cell>
          <cell r="BH157">
            <v>2</v>
          </cell>
          <cell r="BI157">
            <v>37908</v>
          </cell>
        </row>
        <row r="158">
          <cell r="A158">
            <v>51816</v>
          </cell>
          <cell r="N158">
            <v>41700</v>
          </cell>
          <cell r="Q158">
            <v>1162.98</v>
          </cell>
          <cell r="T158">
            <v>0</v>
          </cell>
          <cell r="W158">
            <v>0</v>
          </cell>
          <cell r="AM158">
            <v>42862.98</v>
          </cell>
          <cell r="AN158">
            <v>0</v>
          </cell>
          <cell r="AO158">
            <v>0</v>
          </cell>
          <cell r="AQ158">
            <v>538</v>
          </cell>
          <cell r="AR158" t="str">
            <v xml:space="preserve">Ostatní daně a poplatky </v>
          </cell>
          <cell r="AS158">
            <v>1603609.7</v>
          </cell>
          <cell r="AT158">
            <v>1603609.7</v>
          </cell>
          <cell r="AU158">
            <v>0</v>
          </cell>
          <cell r="AV158">
            <v>15486663.48</v>
          </cell>
          <cell r="AW158">
            <v>1800</v>
          </cell>
          <cell r="AX158">
            <v>15484863.48</v>
          </cell>
          <cell r="AY158">
            <v>17090273.18</v>
          </cell>
          <cell r="AZ158">
            <v>1800</v>
          </cell>
          <cell r="BA158">
            <v>17088473.18</v>
          </cell>
          <cell r="BB158" t="str">
            <v xml:space="preserve"> (OTHER TAXES AND FEES)</v>
          </cell>
          <cell r="BH158">
            <v>1570</v>
          </cell>
          <cell r="BI158">
            <v>38302</v>
          </cell>
        </row>
        <row r="159">
          <cell r="A159" t="str">
            <v>51817 CI, MA</v>
          </cell>
          <cell r="AM159">
            <v>0</v>
          </cell>
          <cell r="AN159" t="e">
            <v>#N/A</v>
          </cell>
          <cell r="AO159" t="e">
            <v>#N/A</v>
          </cell>
          <cell r="AQ159">
            <v>53801</v>
          </cell>
          <cell r="AR159" t="str">
            <v>Kolky, notářské a správní poplatky</v>
          </cell>
          <cell r="AS159">
            <v>65170.27</v>
          </cell>
          <cell r="AT159">
            <v>65170.27</v>
          </cell>
          <cell r="AU159">
            <v>0</v>
          </cell>
          <cell r="AV159">
            <v>1389913.06</v>
          </cell>
          <cell r="AW159">
            <v>0</v>
          </cell>
          <cell r="AX159">
            <v>1389913.06</v>
          </cell>
          <cell r="AY159">
            <v>1455083.33</v>
          </cell>
          <cell r="AZ159">
            <v>0</v>
          </cell>
          <cell r="BA159">
            <v>1455083.33</v>
          </cell>
          <cell r="BB159" t="str">
            <v>(Stamps and other legal fees)</v>
          </cell>
          <cell r="BH159">
            <v>4101</v>
          </cell>
          <cell r="BI159">
            <v>37956</v>
          </cell>
        </row>
        <row r="160">
          <cell r="A160">
            <v>51817</v>
          </cell>
          <cell r="B160" t="str">
            <v>x</v>
          </cell>
          <cell r="C160" t="str">
            <v>x</v>
          </cell>
          <cell r="D160" t="str">
            <v>x</v>
          </cell>
          <cell r="N160">
            <v>1500</v>
          </cell>
          <cell r="Q160">
            <v>0</v>
          </cell>
          <cell r="T160">
            <v>0</v>
          </cell>
          <cell r="W160">
            <v>0</v>
          </cell>
          <cell r="AM160">
            <v>1500</v>
          </cell>
          <cell r="AN160">
            <v>0</v>
          </cell>
          <cell r="AO160">
            <v>0</v>
          </cell>
          <cell r="AQ160">
            <v>53802</v>
          </cell>
          <cell r="AR160" t="str">
            <v xml:space="preserve">Ostatní daně a poplatky </v>
          </cell>
          <cell r="AS160">
            <v>7699.28</v>
          </cell>
          <cell r="AT160">
            <v>7699.28</v>
          </cell>
          <cell r="AU160">
            <v>0</v>
          </cell>
          <cell r="AV160">
            <v>574317.31999999995</v>
          </cell>
          <cell r="AW160">
            <v>1800</v>
          </cell>
          <cell r="AX160">
            <v>572517.31999999995</v>
          </cell>
          <cell r="AY160">
            <v>582016.6</v>
          </cell>
          <cell r="AZ160">
            <v>1800</v>
          </cell>
          <cell r="BA160">
            <v>580216.6</v>
          </cell>
          <cell r="BB160" t="str">
            <v>(OTHER TAXES AND FEES)</v>
          </cell>
          <cell r="BH160">
            <v>2</v>
          </cell>
          <cell r="BI160">
            <v>37908</v>
          </cell>
        </row>
        <row r="161">
          <cell r="A161">
            <v>5181766</v>
          </cell>
          <cell r="AM161">
            <v>0</v>
          </cell>
          <cell r="AN161" t="e">
            <v>#N/A</v>
          </cell>
          <cell r="AO161" t="e">
            <v>#N/A</v>
          </cell>
          <cell r="AQ161">
            <v>53803</v>
          </cell>
          <cell r="AR161" t="str">
            <v>Akreditace,přihlašovací,celní poplatky - dovoz</v>
          </cell>
          <cell r="AS161">
            <v>1791206.15</v>
          </cell>
          <cell r="AT161">
            <v>1791206.15</v>
          </cell>
          <cell r="AU161">
            <v>0</v>
          </cell>
          <cell r="AV161">
            <v>13124838.630000001</v>
          </cell>
          <cell r="AW161">
            <v>0</v>
          </cell>
          <cell r="AX161">
            <v>13124838.630000001</v>
          </cell>
          <cell r="AY161">
            <v>14916044.779999999</v>
          </cell>
          <cell r="AZ161">
            <v>0</v>
          </cell>
          <cell r="BA161">
            <v>14916044.779999999</v>
          </cell>
          <cell r="BB161" t="str">
            <v>(Acreditation,customs, administrat.fees-import.cars)</v>
          </cell>
          <cell r="BH161">
            <v>4101</v>
          </cell>
          <cell r="BI161">
            <v>37956</v>
          </cell>
        </row>
        <row r="162">
          <cell r="A162">
            <v>51818</v>
          </cell>
          <cell r="E162">
            <v>29550</v>
          </cell>
          <cell r="H162">
            <v>17260</v>
          </cell>
          <cell r="K162">
            <v>43136.06</v>
          </cell>
          <cell r="N162">
            <v>75560.320000000007</v>
          </cell>
          <cell r="Q162">
            <v>75358.070000000007</v>
          </cell>
          <cell r="T162">
            <v>72776</v>
          </cell>
          <cell r="W162">
            <v>185518.22</v>
          </cell>
          <cell r="Z162">
            <v>104470.5</v>
          </cell>
          <cell r="AC162">
            <v>39733</v>
          </cell>
          <cell r="AF162">
            <v>74662.67</v>
          </cell>
          <cell r="AI162">
            <v>118874.57</v>
          </cell>
          <cell r="AL162">
            <v>295713</v>
          </cell>
          <cell r="AM162">
            <v>1132612.4100000001</v>
          </cell>
          <cell r="AN162">
            <v>20005</v>
          </cell>
          <cell r="AO162">
            <v>59738</v>
          </cell>
          <cell r="AQ162">
            <v>53805</v>
          </cell>
          <cell r="AR162" t="str">
            <v>Spotřeba dálničních známek</v>
          </cell>
          <cell r="AS162">
            <v>-264756</v>
          </cell>
          <cell r="AT162">
            <v>-264756</v>
          </cell>
          <cell r="AU162">
            <v>0</v>
          </cell>
          <cell r="AV162">
            <v>389223.91</v>
          </cell>
          <cell r="AW162">
            <v>0</v>
          </cell>
          <cell r="AX162">
            <v>389223.91</v>
          </cell>
          <cell r="AY162">
            <v>124467.91</v>
          </cell>
          <cell r="AZ162">
            <v>0</v>
          </cell>
          <cell r="BA162">
            <v>124467.91</v>
          </cell>
          <cell r="BB162" t="str">
            <v xml:space="preserve">Highway Stamps </v>
          </cell>
          <cell r="BH162">
            <v>1570</v>
          </cell>
          <cell r="BI162">
            <v>38057</v>
          </cell>
        </row>
        <row r="163">
          <cell r="AM163">
            <v>0</v>
          </cell>
          <cell r="AN163" t="e">
            <v>#N/A</v>
          </cell>
          <cell r="AO163" t="e">
            <v>#N/A</v>
          </cell>
          <cell r="AQ163">
            <v>53899</v>
          </cell>
          <cell r="AR163" t="str">
            <v>Dneu Ostatní daně a poplatky</v>
          </cell>
          <cell r="AS163">
            <v>4290</v>
          </cell>
          <cell r="AT163">
            <v>4290</v>
          </cell>
          <cell r="AU163">
            <v>0</v>
          </cell>
          <cell r="AV163">
            <v>8370.56</v>
          </cell>
          <cell r="AW163">
            <v>0</v>
          </cell>
          <cell r="AX163">
            <v>8370.56</v>
          </cell>
          <cell r="AY163">
            <v>12660.56</v>
          </cell>
          <cell r="AZ163">
            <v>0</v>
          </cell>
          <cell r="BA163">
            <v>12660.56</v>
          </cell>
          <cell r="BB163" t="str">
            <v xml:space="preserve"> (OTHER TAXES AND FEES)</v>
          </cell>
          <cell r="BH163">
            <v>2</v>
          </cell>
          <cell r="BI163">
            <v>37908</v>
          </cell>
        </row>
        <row r="164">
          <cell r="A164">
            <v>5181966</v>
          </cell>
          <cell r="AM164">
            <v>0</v>
          </cell>
          <cell r="AN164" t="e">
            <v>#N/A</v>
          </cell>
          <cell r="AO164" t="e">
            <v>#N/A</v>
          </cell>
          <cell r="AQ164">
            <v>54</v>
          </cell>
          <cell r="AR164" t="str">
            <v>Jiné provozní náklady (OTHER OPERATIONAL EXPENSES)</v>
          </cell>
          <cell r="AS164">
            <v>6663898.3899999997</v>
          </cell>
          <cell r="AT164">
            <v>6663898.3899999997</v>
          </cell>
          <cell r="AU164">
            <v>0</v>
          </cell>
          <cell r="AV164">
            <v>64399861.859999999</v>
          </cell>
          <cell r="AW164">
            <v>115000.5</v>
          </cell>
          <cell r="AX164">
            <v>64284861.359999999</v>
          </cell>
          <cell r="AY164">
            <v>71063760.25</v>
          </cell>
          <cell r="AZ164">
            <v>115000.5</v>
          </cell>
          <cell r="BA164">
            <v>70948759.75</v>
          </cell>
          <cell r="BH164">
            <v>1570</v>
          </cell>
          <cell r="BI164">
            <v>38302</v>
          </cell>
        </row>
        <row r="165">
          <cell r="A165">
            <v>51819</v>
          </cell>
          <cell r="E165">
            <v>306787.09999999998</v>
          </cell>
          <cell r="H165">
            <v>300661.2</v>
          </cell>
          <cell r="K165">
            <v>342384.85</v>
          </cell>
          <cell r="N165">
            <v>263423.92</v>
          </cell>
          <cell r="Q165">
            <v>396781.5</v>
          </cell>
          <cell r="T165">
            <v>345012.53</v>
          </cell>
          <cell r="W165">
            <v>563076</v>
          </cell>
          <cell r="Z165">
            <v>594140.19999999995</v>
          </cell>
          <cell r="AC165">
            <v>420912.4</v>
          </cell>
          <cell r="AF165">
            <v>186953.7</v>
          </cell>
          <cell r="AI165">
            <v>231838.95</v>
          </cell>
          <cell r="AL165">
            <v>239340.98</v>
          </cell>
          <cell r="AM165">
            <v>4191313.33</v>
          </cell>
          <cell r="AO165">
            <v>489340.98</v>
          </cell>
          <cell r="AQ165">
            <v>541</v>
          </cell>
          <cell r="AR165" t="str">
            <v>ZC prod.DNM a DHM(NET BOOK VALUE INT.FIX.ASS.+TAN.FIX.ASS.]</v>
          </cell>
          <cell r="AS165">
            <v>2688026.29</v>
          </cell>
          <cell r="AT165">
            <v>2688026.29</v>
          </cell>
          <cell r="AU165">
            <v>0</v>
          </cell>
          <cell r="AV165">
            <v>25809800.399999999</v>
          </cell>
          <cell r="AW165">
            <v>0</v>
          </cell>
          <cell r="AX165">
            <v>25809800.399999999</v>
          </cell>
          <cell r="AY165">
            <v>28497826.690000001</v>
          </cell>
          <cell r="AZ165">
            <v>0</v>
          </cell>
          <cell r="BA165">
            <v>28497826.690000001</v>
          </cell>
          <cell r="BH165">
            <v>1570</v>
          </cell>
          <cell r="BI165">
            <v>38302</v>
          </cell>
        </row>
        <row r="166">
          <cell r="A166">
            <v>51820</v>
          </cell>
          <cell r="E166">
            <v>33600</v>
          </cell>
          <cell r="H166">
            <v>19200</v>
          </cell>
          <cell r="K166">
            <v>0</v>
          </cell>
          <cell r="N166">
            <v>0</v>
          </cell>
          <cell r="Q166">
            <v>274896</v>
          </cell>
          <cell r="T166">
            <v>222662</v>
          </cell>
          <cell r="W166">
            <v>267269.2</v>
          </cell>
          <cell r="Z166">
            <v>200000</v>
          </cell>
          <cell r="AC166">
            <v>20400</v>
          </cell>
          <cell r="AF166">
            <v>367190</v>
          </cell>
          <cell r="AI166">
            <v>724000</v>
          </cell>
          <cell r="AL166">
            <v>-178000</v>
          </cell>
          <cell r="AM166">
            <v>1951217.2000000002</v>
          </cell>
          <cell r="AO166">
            <v>116000</v>
          </cell>
          <cell r="AQ166">
            <v>54101</v>
          </cell>
          <cell r="AR166" t="str">
            <v>ZC prod.DNM a DHM(NET BOOK VAL. INT.FIX.ASS. +TAN.FIX.ASS.]</v>
          </cell>
          <cell r="AS166">
            <v>2688026.29</v>
          </cell>
          <cell r="AT166">
            <v>2688026.29</v>
          </cell>
          <cell r="AU166">
            <v>0</v>
          </cell>
          <cell r="AV166">
            <v>25784542.34</v>
          </cell>
          <cell r="AW166">
            <v>0</v>
          </cell>
          <cell r="AX166">
            <v>25784542.34</v>
          </cell>
          <cell r="AY166">
            <v>28472568.629999999</v>
          </cell>
          <cell r="AZ166">
            <v>0</v>
          </cell>
          <cell r="BA166">
            <v>28472568.629999999</v>
          </cell>
          <cell r="BH166">
            <v>2</v>
          </cell>
          <cell r="BI166">
            <v>37908</v>
          </cell>
        </row>
        <row r="167">
          <cell r="A167">
            <v>5182066</v>
          </cell>
          <cell r="K167">
            <v>13964.5</v>
          </cell>
          <cell r="N167">
            <v>13512.5</v>
          </cell>
          <cell r="Q167">
            <v>13964.5</v>
          </cell>
          <cell r="AM167">
            <v>41441.5</v>
          </cell>
          <cell r="AO167" t="e">
            <v>#N/A</v>
          </cell>
          <cell r="AQ167">
            <v>54199</v>
          </cell>
          <cell r="AR167" t="str">
            <v>DneZC prod.DNM a DHM (NON TAX DEDUC. NET BOOK VALUE IFA+TFA]</v>
          </cell>
          <cell r="AS167">
            <v>0</v>
          </cell>
          <cell r="AT167">
            <v>0</v>
          </cell>
          <cell r="AU167">
            <v>0</v>
          </cell>
          <cell r="AV167">
            <v>25258.06</v>
          </cell>
          <cell r="AW167">
            <v>0</v>
          </cell>
          <cell r="AX167">
            <v>25258.06</v>
          </cell>
          <cell r="AY167">
            <v>25258.06</v>
          </cell>
          <cell r="AZ167">
            <v>0</v>
          </cell>
          <cell r="BA167">
            <v>25258.06</v>
          </cell>
          <cell r="BH167">
            <v>2</v>
          </cell>
          <cell r="BI167">
            <v>37908</v>
          </cell>
        </row>
        <row r="168">
          <cell r="A168">
            <v>51830</v>
          </cell>
          <cell r="B168" t="str">
            <v>x</v>
          </cell>
          <cell r="C168" t="str">
            <v>x</v>
          </cell>
          <cell r="D168" t="str">
            <v>x</v>
          </cell>
          <cell r="E168">
            <v>426538.43</v>
          </cell>
          <cell r="H168">
            <v>-214223.23</v>
          </cell>
          <cell r="K168">
            <v>193631.4</v>
          </cell>
          <cell r="N168">
            <v>321452.28000000003</v>
          </cell>
          <cell r="Q168">
            <v>342787.24</v>
          </cell>
          <cell r="T168">
            <v>102586.11</v>
          </cell>
          <cell r="W168">
            <v>294567.89</v>
          </cell>
          <cell r="Z168">
            <v>273602.48</v>
          </cell>
          <cell r="AC168">
            <v>152819.89000000001</v>
          </cell>
          <cell r="AF168">
            <v>205525.42</v>
          </cell>
          <cell r="AI168">
            <v>206254.68</v>
          </cell>
          <cell r="AL168">
            <v>816683.35</v>
          </cell>
          <cell r="AM168">
            <v>3122225.9400000004</v>
          </cell>
          <cell r="AN168">
            <v>649308.43999999994</v>
          </cell>
          <cell r="AO168">
            <v>802128.33</v>
          </cell>
          <cell r="AQ168">
            <v>543</v>
          </cell>
          <cell r="AR168" t="str">
            <v xml:space="preserve">Dary </v>
          </cell>
          <cell r="AS168">
            <v>75000</v>
          </cell>
          <cell r="AT168">
            <v>75000</v>
          </cell>
          <cell r="AU168">
            <v>0</v>
          </cell>
          <cell r="AV168">
            <v>360140</v>
          </cell>
          <cell r="AW168">
            <v>0</v>
          </cell>
          <cell r="AX168">
            <v>360140</v>
          </cell>
          <cell r="AY168">
            <v>435140</v>
          </cell>
          <cell r="AZ168">
            <v>0</v>
          </cell>
          <cell r="BA168">
            <v>435140</v>
          </cell>
          <cell r="BB168" t="str">
            <v>(GIFTS AND DONATIONS)</v>
          </cell>
          <cell r="BH168">
            <v>1570</v>
          </cell>
          <cell r="BI168">
            <v>38302</v>
          </cell>
        </row>
        <row r="169">
          <cell r="A169">
            <v>5183066</v>
          </cell>
          <cell r="E169">
            <v>37400</v>
          </cell>
          <cell r="H169">
            <v>41955.39</v>
          </cell>
          <cell r="K169">
            <v>2811.2</v>
          </cell>
          <cell r="T169">
            <v>3038.53</v>
          </cell>
          <cell r="AM169">
            <v>85205.119999999995</v>
          </cell>
          <cell r="AN169" t="e">
            <v>#N/A</v>
          </cell>
          <cell r="AO169" t="e">
            <v>#N/A</v>
          </cell>
          <cell r="AQ169">
            <v>54302</v>
          </cell>
          <cell r="AR169" t="str">
            <v xml:space="preserve">Dary charitativní </v>
          </cell>
          <cell r="AS169">
            <v>75000</v>
          </cell>
          <cell r="AT169">
            <v>75000</v>
          </cell>
          <cell r="AU169">
            <v>0</v>
          </cell>
          <cell r="AV169">
            <v>360140</v>
          </cell>
          <cell r="AW169">
            <v>0</v>
          </cell>
          <cell r="AX169">
            <v>360140</v>
          </cell>
          <cell r="AY169">
            <v>435140</v>
          </cell>
          <cell r="AZ169">
            <v>0</v>
          </cell>
          <cell r="BA169">
            <v>435140</v>
          </cell>
          <cell r="BB169" t="str">
            <v>(PRESENTS-TAX DED.CHARITABLE)</v>
          </cell>
          <cell r="BH169">
            <v>2</v>
          </cell>
          <cell r="BI169">
            <v>37908</v>
          </cell>
        </row>
        <row r="170">
          <cell r="A170">
            <v>51831</v>
          </cell>
          <cell r="H170">
            <v>523933</v>
          </cell>
          <cell r="K170">
            <v>285055.46999999997</v>
          </cell>
          <cell r="N170">
            <v>619275.65</v>
          </cell>
          <cell r="Q170">
            <v>338175</v>
          </cell>
          <cell r="T170">
            <v>243718.35</v>
          </cell>
          <cell r="W170">
            <v>279889.2</v>
          </cell>
          <cell r="Z170">
            <v>417706.65</v>
          </cell>
          <cell r="AC170">
            <v>161530</v>
          </cell>
          <cell r="AF170">
            <v>839976.95</v>
          </cell>
          <cell r="AI170">
            <v>1215791.6100000001</v>
          </cell>
          <cell r="AL170">
            <v>-62334.8</v>
          </cell>
          <cell r="AM170">
            <v>4862717.080000001</v>
          </cell>
          <cell r="AO170">
            <v>320484.2</v>
          </cell>
          <cell r="AQ170">
            <v>544</v>
          </cell>
          <cell r="AR170" t="str">
            <v xml:space="preserve">Smluvní pokuty a úroky z prodlení </v>
          </cell>
          <cell r="AS170">
            <v>126928.5</v>
          </cell>
          <cell r="AT170">
            <v>126928.5</v>
          </cell>
          <cell r="AU170">
            <v>0</v>
          </cell>
          <cell r="AV170">
            <v>2599811.89</v>
          </cell>
          <cell r="AW170">
            <v>0</v>
          </cell>
          <cell r="AX170">
            <v>2599811.89</v>
          </cell>
          <cell r="AY170">
            <v>2726740.39</v>
          </cell>
          <cell r="AZ170">
            <v>0</v>
          </cell>
          <cell r="BA170">
            <v>2726740.39</v>
          </cell>
          <cell r="BB170" t="str">
            <v xml:space="preserve"> (CONTRACT FINES)</v>
          </cell>
          <cell r="BH170">
            <v>1570</v>
          </cell>
          <cell r="BI170">
            <v>38302</v>
          </cell>
        </row>
        <row r="171">
          <cell r="A171">
            <v>5183166</v>
          </cell>
          <cell r="AM171">
            <v>0</v>
          </cell>
          <cell r="AN171" t="e">
            <v>#N/A</v>
          </cell>
          <cell r="AO171" t="e">
            <v>#N/A</v>
          </cell>
          <cell r="AQ171">
            <v>54401</v>
          </cell>
          <cell r="AR171" t="str">
            <v>Smluvní pokuty a úroky z prodlení (CONTRACT FINES)</v>
          </cell>
          <cell r="AS171">
            <v>126928.5</v>
          </cell>
          <cell r="AT171">
            <v>126928.5</v>
          </cell>
          <cell r="AU171">
            <v>0</v>
          </cell>
          <cell r="AV171">
            <v>2599811.89</v>
          </cell>
          <cell r="AW171">
            <v>0</v>
          </cell>
          <cell r="AX171">
            <v>2599811.89</v>
          </cell>
          <cell r="AY171">
            <v>2726740.39</v>
          </cell>
          <cell r="AZ171">
            <v>0</v>
          </cell>
          <cell r="BA171">
            <v>2726740.39</v>
          </cell>
          <cell r="BB171" t="str">
            <v>(CONTRACT FINES)</v>
          </cell>
          <cell r="BH171">
            <v>2</v>
          </cell>
          <cell r="BI171">
            <v>37908</v>
          </cell>
        </row>
        <row r="172">
          <cell r="A172">
            <v>51832</v>
          </cell>
          <cell r="H172">
            <v>113127</v>
          </cell>
          <cell r="K172">
            <v>99570.89</v>
          </cell>
          <cell r="N172">
            <v>82039.5</v>
          </cell>
          <cell r="Q172">
            <v>50322.2</v>
          </cell>
          <cell r="T172">
            <v>111425</v>
          </cell>
          <cell r="W172">
            <v>193764.17</v>
          </cell>
          <cell r="Z172">
            <v>117154.6</v>
          </cell>
          <cell r="AC172">
            <v>30203</v>
          </cell>
          <cell r="AF172">
            <v>97384</v>
          </cell>
          <cell r="AI172">
            <v>32932.5</v>
          </cell>
          <cell r="AL172">
            <v>36338.65</v>
          </cell>
          <cell r="AM172">
            <v>964261.51</v>
          </cell>
          <cell r="AN172">
            <v>6135.6500000000015</v>
          </cell>
          <cell r="AO172">
            <v>36338.65</v>
          </cell>
          <cell r="AQ172">
            <v>545</v>
          </cell>
          <cell r="AR172" t="str">
            <v xml:space="preserve">Ostatní pokuty a penále </v>
          </cell>
          <cell r="AS172">
            <v>19774</v>
          </cell>
          <cell r="AT172">
            <v>19774</v>
          </cell>
          <cell r="AU172">
            <v>0</v>
          </cell>
          <cell r="AV172">
            <v>47523.6</v>
          </cell>
          <cell r="AW172">
            <v>0</v>
          </cell>
          <cell r="AX172">
            <v>47523.6</v>
          </cell>
          <cell r="AY172">
            <v>67297.600000000006</v>
          </cell>
          <cell r="AZ172">
            <v>0</v>
          </cell>
          <cell r="BA172">
            <v>67297.600000000006</v>
          </cell>
          <cell r="BB172" t="str">
            <v xml:space="preserve"> (FINES TAX NON DEDUCTIBLE)</v>
          </cell>
          <cell r="BH172">
            <v>1570</v>
          </cell>
          <cell r="BI172">
            <v>38302</v>
          </cell>
        </row>
        <row r="173">
          <cell r="A173">
            <v>5183266</v>
          </cell>
          <cell r="AM173">
            <v>0</v>
          </cell>
          <cell r="AN173" t="e">
            <v>#N/A</v>
          </cell>
          <cell r="AO173" t="e">
            <v>#N/A</v>
          </cell>
          <cell r="AQ173">
            <v>54501</v>
          </cell>
          <cell r="AR173" t="str">
            <v>Ostatní pokuty a penále - DNeuz.</v>
          </cell>
          <cell r="AS173">
            <v>19774</v>
          </cell>
          <cell r="AT173">
            <v>19774</v>
          </cell>
          <cell r="AU173">
            <v>0</v>
          </cell>
          <cell r="AV173">
            <v>47523.6</v>
          </cell>
          <cell r="AW173">
            <v>0</v>
          </cell>
          <cell r="AX173">
            <v>47523.6</v>
          </cell>
          <cell r="AY173">
            <v>67297.600000000006</v>
          </cell>
          <cell r="AZ173">
            <v>0</v>
          </cell>
          <cell r="BA173">
            <v>67297.600000000006</v>
          </cell>
          <cell r="BB173" t="str">
            <v>(FINES TAX NON DEDUCTIBLE)</v>
          </cell>
          <cell r="BH173">
            <v>2</v>
          </cell>
          <cell r="BI173">
            <v>37908</v>
          </cell>
        </row>
        <row r="174">
          <cell r="A174">
            <v>51833</v>
          </cell>
          <cell r="H174">
            <v>167149.41</v>
          </cell>
          <cell r="K174">
            <v>71631.399999999994</v>
          </cell>
          <cell r="N174">
            <v>199035.1</v>
          </cell>
          <cell r="Q174">
            <v>245727</v>
          </cell>
          <cell r="T174">
            <v>207736.3</v>
          </cell>
          <cell r="W174">
            <v>138000.95999999999</v>
          </cell>
          <cell r="Z174">
            <v>312231.09999999998</v>
          </cell>
          <cell r="AC174">
            <v>243793.7</v>
          </cell>
          <cell r="AF174">
            <v>137001.20000000001</v>
          </cell>
          <cell r="AI174">
            <v>102734.7</v>
          </cell>
          <cell r="AL174">
            <v>110921.5</v>
          </cell>
          <cell r="AM174">
            <v>1935962.3699999999</v>
          </cell>
          <cell r="AN174">
            <v>-132872.20000000001</v>
          </cell>
          <cell r="AO174">
            <v>110921.5</v>
          </cell>
          <cell r="AQ174">
            <v>546</v>
          </cell>
          <cell r="AR174" t="str">
            <v xml:space="preserve">Odpis pohledávky </v>
          </cell>
          <cell r="AS174">
            <v>236790</v>
          </cell>
          <cell r="AT174">
            <v>236790</v>
          </cell>
          <cell r="AU174">
            <v>0</v>
          </cell>
          <cell r="AV174">
            <v>5617033</v>
          </cell>
          <cell r="AW174">
            <v>0</v>
          </cell>
          <cell r="AX174">
            <v>5617033</v>
          </cell>
          <cell r="AY174">
            <v>5853823</v>
          </cell>
          <cell r="AZ174">
            <v>0</v>
          </cell>
          <cell r="BA174">
            <v>5853823</v>
          </cell>
          <cell r="BB174" t="str">
            <v>WRITE-OF CLAIMS</v>
          </cell>
          <cell r="BH174">
            <v>1570</v>
          </cell>
          <cell r="BI174">
            <v>38302</v>
          </cell>
        </row>
        <row r="175">
          <cell r="A175">
            <v>51840</v>
          </cell>
          <cell r="K175">
            <v>88417.62</v>
          </cell>
          <cell r="N175">
            <v>88417.62</v>
          </cell>
          <cell r="Q175">
            <v>88417.62</v>
          </cell>
          <cell r="T175">
            <v>88417.62</v>
          </cell>
          <cell r="W175">
            <v>88417.62</v>
          </cell>
          <cell r="Z175">
            <v>88417.62</v>
          </cell>
          <cell r="AC175">
            <v>88417.62</v>
          </cell>
          <cell r="AF175">
            <v>145133.38</v>
          </cell>
          <cell r="AI175">
            <v>203996.02</v>
          </cell>
          <cell r="AL175">
            <v>-144934.14000000001</v>
          </cell>
          <cell r="AM175">
            <v>823118.6</v>
          </cell>
          <cell r="AN175">
            <v>400269.2</v>
          </cell>
          <cell r="AO175">
            <v>488686.82</v>
          </cell>
          <cell r="AQ175">
            <v>54601</v>
          </cell>
          <cell r="AR175" t="str">
            <v>Odpis pohledávky</v>
          </cell>
          <cell r="AS175">
            <v>234406</v>
          </cell>
          <cell r="AT175">
            <v>234406</v>
          </cell>
          <cell r="AU175">
            <v>0</v>
          </cell>
          <cell r="AV175">
            <v>5617033</v>
          </cell>
          <cell r="AW175">
            <v>0</v>
          </cell>
          <cell r="AX175">
            <v>5617033</v>
          </cell>
          <cell r="AY175">
            <v>5851439</v>
          </cell>
          <cell r="AZ175">
            <v>0</v>
          </cell>
          <cell r="BA175">
            <v>5851439</v>
          </cell>
          <cell r="BB175" t="str">
            <v>WRITE-OF CLAIMS</v>
          </cell>
          <cell r="BH175">
            <v>2</v>
          </cell>
          <cell r="BI175">
            <v>37908</v>
          </cell>
        </row>
        <row r="176">
          <cell r="A176">
            <v>51841</v>
          </cell>
          <cell r="Q176">
            <v>494987.1</v>
          </cell>
          <cell r="T176">
            <v>164995.70000000001</v>
          </cell>
          <cell r="W176">
            <v>164995.70000000001</v>
          </cell>
          <cell r="Z176">
            <v>164995.70000000001</v>
          </cell>
          <cell r="AC176">
            <v>164995.70000000001</v>
          </cell>
          <cell r="AF176">
            <v>164995.70000000001</v>
          </cell>
          <cell r="AI176">
            <v>164995.70000000001</v>
          </cell>
          <cell r="AL176">
            <v>164995.70000000001</v>
          </cell>
          <cell r="AM176">
            <v>1649956.9999999998</v>
          </cell>
          <cell r="AN176">
            <v>0</v>
          </cell>
          <cell r="AO176">
            <v>164995.70000000001</v>
          </cell>
          <cell r="AQ176">
            <v>54602</v>
          </cell>
          <cell r="AR176" t="str">
            <v>Odpis pohledávky DNeuz.</v>
          </cell>
          <cell r="AS176">
            <v>2384</v>
          </cell>
          <cell r="AT176">
            <v>2384</v>
          </cell>
          <cell r="AU176">
            <v>0</v>
          </cell>
          <cell r="AV176">
            <v>0</v>
          </cell>
          <cell r="AW176">
            <v>0</v>
          </cell>
          <cell r="AX176">
            <v>0</v>
          </cell>
          <cell r="AY176">
            <v>2384</v>
          </cell>
          <cell r="AZ176">
            <v>0</v>
          </cell>
          <cell r="BA176">
            <v>2384</v>
          </cell>
          <cell r="BB176" t="str">
            <v xml:space="preserve"> (WRITE-OF CLAIMS TAX NON DEDUCT.)</v>
          </cell>
          <cell r="BH176">
            <v>2</v>
          </cell>
          <cell r="BI176">
            <v>37908</v>
          </cell>
        </row>
        <row r="177">
          <cell r="A177">
            <v>51850</v>
          </cell>
          <cell r="B177" t="str">
            <v>x</v>
          </cell>
          <cell r="C177" t="str">
            <v>x</v>
          </cell>
          <cell r="D177" t="str">
            <v>x</v>
          </cell>
          <cell r="E177">
            <v>0</v>
          </cell>
          <cell r="K177">
            <v>0</v>
          </cell>
          <cell r="Q177">
            <v>0</v>
          </cell>
          <cell r="T177">
            <v>0</v>
          </cell>
          <cell r="W177">
            <v>0</v>
          </cell>
          <cell r="AM177">
            <v>0</v>
          </cell>
          <cell r="AN177" t="e">
            <v>#N/A</v>
          </cell>
          <cell r="AO177" t="e">
            <v>#N/A</v>
          </cell>
          <cell r="AQ177">
            <v>548</v>
          </cell>
          <cell r="AR177" t="str">
            <v>Ostatní provozní náklady</v>
          </cell>
          <cell r="AS177">
            <v>3358919.64</v>
          </cell>
          <cell r="AT177">
            <v>3358919.64</v>
          </cell>
          <cell r="AU177">
            <v>0</v>
          </cell>
          <cell r="AV177">
            <v>29202118.969999999</v>
          </cell>
          <cell r="AW177">
            <v>5000.5</v>
          </cell>
          <cell r="AX177">
            <v>29197118.469999999</v>
          </cell>
          <cell r="AY177">
            <v>32561038.609999999</v>
          </cell>
          <cell r="AZ177">
            <v>5000.5</v>
          </cell>
          <cell r="BA177">
            <v>32556038.109999999</v>
          </cell>
          <cell r="BB177" t="str">
            <v xml:space="preserve"> (OTHER OPERATING EXPENSES)</v>
          </cell>
          <cell r="BH177">
            <v>1570</v>
          </cell>
          <cell r="BI177">
            <v>38302</v>
          </cell>
        </row>
        <row r="178">
          <cell r="A178">
            <v>51851</v>
          </cell>
          <cell r="B178" t="str">
            <v>x</v>
          </cell>
          <cell r="C178" t="str">
            <v>x</v>
          </cell>
          <cell r="D178" t="str">
            <v>x</v>
          </cell>
          <cell r="T178">
            <v>379.82</v>
          </cell>
          <cell r="W178">
            <v>0</v>
          </cell>
          <cell r="AM178">
            <v>379.82</v>
          </cell>
          <cell r="AN178">
            <v>0</v>
          </cell>
          <cell r="AO178">
            <v>0</v>
          </cell>
          <cell r="AQ178">
            <v>54801</v>
          </cell>
          <cell r="AR178" t="str">
            <v>Ost.prov.nakl. - Slevovy kupon</v>
          </cell>
          <cell r="AS178">
            <v>3074548</v>
          </cell>
          <cell r="AT178">
            <v>3074548</v>
          </cell>
          <cell r="AU178">
            <v>0</v>
          </cell>
          <cell r="AV178">
            <v>27652847.48</v>
          </cell>
          <cell r="AW178">
            <v>5000</v>
          </cell>
          <cell r="AX178">
            <v>27647847.48</v>
          </cell>
          <cell r="AY178">
            <v>30727395.48</v>
          </cell>
          <cell r="AZ178">
            <v>5000</v>
          </cell>
          <cell r="BA178">
            <v>30722395.48</v>
          </cell>
          <cell r="BB178" t="str">
            <v>Other oper.expnes - Discount coupon</v>
          </cell>
          <cell r="BH178">
            <v>4101</v>
          </cell>
          <cell r="BI178">
            <v>38077</v>
          </cell>
        </row>
        <row r="179">
          <cell r="A179">
            <v>518510</v>
          </cell>
          <cell r="B179" t="str">
            <v>TZZ</v>
          </cell>
          <cell r="AM179">
            <v>0</v>
          </cell>
          <cell r="AN179" t="e">
            <v>#N/A</v>
          </cell>
          <cell r="AO179" t="e">
            <v>#N/A</v>
          </cell>
          <cell r="AQ179">
            <v>54802</v>
          </cell>
          <cell r="AR179" t="str">
            <v>Ostatní provozní náklady DNeuz.</v>
          </cell>
          <cell r="AS179">
            <v>76228.639999999999</v>
          </cell>
          <cell r="AT179">
            <v>76228.639999999999</v>
          </cell>
          <cell r="AU179">
            <v>0</v>
          </cell>
          <cell r="AV179">
            <v>208977</v>
          </cell>
          <cell r="AW179">
            <v>0</v>
          </cell>
          <cell r="AX179">
            <v>208977</v>
          </cell>
          <cell r="AY179">
            <v>285205.64</v>
          </cell>
          <cell r="AZ179">
            <v>0</v>
          </cell>
          <cell r="BA179">
            <v>285205.64</v>
          </cell>
          <cell r="BB179" t="str">
            <v>Other Operational Costs - Tax Non Deductible</v>
          </cell>
          <cell r="BH179">
            <v>2</v>
          </cell>
          <cell r="BI179">
            <v>37908</v>
          </cell>
        </row>
        <row r="180">
          <cell r="A180">
            <v>51852</v>
          </cell>
          <cell r="B180" t="str">
            <v>x</v>
          </cell>
          <cell r="C180" t="str">
            <v>x</v>
          </cell>
          <cell r="D180" t="str">
            <v>x</v>
          </cell>
          <cell r="AM180">
            <v>0</v>
          </cell>
          <cell r="AN180" t="e">
            <v>#N/A</v>
          </cell>
          <cell r="AO180" t="e">
            <v>#N/A</v>
          </cell>
          <cell r="AQ180">
            <v>54803</v>
          </cell>
          <cell r="AR180" t="str">
            <v>Ost. prov. náklady - ostatní</v>
          </cell>
          <cell r="AS180">
            <v>193110.39999999999</v>
          </cell>
          <cell r="AT180">
            <v>193110.39999999999</v>
          </cell>
          <cell r="AU180">
            <v>0</v>
          </cell>
          <cell r="AV180">
            <v>323910.5</v>
          </cell>
          <cell r="AW180">
            <v>0</v>
          </cell>
          <cell r="AX180">
            <v>323910.5</v>
          </cell>
          <cell r="AY180">
            <v>517020.9</v>
          </cell>
          <cell r="AZ180">
            <v>0</v>
          </cell>
          <cell r="BA180">
            <v>517020.9</v>
          </cell>
          <cell r="BB180" t="str">
            <v>(OTH.OPER.COSTS-REKLAMATION)</v>
          </cell>
          <cell r="BH180">
            <v>9076</v>
          </cell>
          <cell r="BI180">
            <v>38106</v>
          </cell>
        </row>
        <row r="181">
          <cell r="A181">
            <v>5185266</v>
          </cell>
          <cell r="AM181">
            <v>0</v>
          </cell>
          <cell r="AN181" t="e">
            <v>#N/A</v>
          </cell>
          <cell r="AO181" t="e">
            <v>#N/A</v>
          </cell>
          <cell r="AQ181">
            <v>54804</v>
          </cell>
          <cell r="AR181" t="str">
            <v>Haléřové vyrovnání</v>
          </cell>
          <cell r="AS181">
            <v>10232.6</v>
          </cell>
          <cell r="AT181">
            <v>10232.6</v>
          </cell>
          <cell r="AU181">
            <v>0</v>
          </cell>
          <cell r="AV181">
            <v>26382.99</v>
          </cell>
          <cell r="AW181">
            <v>0.5</v>
          </cell>
          <cell r="AX181">
            <v>26382.49</v>
          </cell>
          <cell r="AY181">
            <v>36615.589999999997</v>
          </cell>
          <cell r="AZ181">
            <v>0.5</v>
          </cell>
          <cell r="BA181">
            <v>36615.089999999997</v>
          </cell>
          <cell r="BB181" t="str">
            <v>(ROUNDING OFF)</v>
          </cell>
          <cell r="BH181">
            <v>2</v>
          </cell>
          <cell r="BI181">
            <v>37908</v>
          </cell>
        </row>
        <row r="182">
          <cell r="A182">
            <v>51853</v>
          </cell>
          <cell r="B182" t="str">
            <v>x</v>
          </cell>
          <cell r="C182" t="str">
            <v>x</v>
          </cell>
          <cell r="D182" t="str">
            <v>x</v>
          </cell>
          <cell r="AM182">
            <v>0</v>
          </cell>
          <cell r="AN182" t="e">
            <v>#N/A</v>
          </cell>
          <cell r="AO182" t="e">
            <v>#N/A</v>
          </cell>
          <cell r="AQ182">
            <v>54805</v>
          </cell>
          <cell r="AR182" t="str">
            <v>Prodej dálničních známek</v>
          </cell>
          <cell r="AS182">
            <v>4800</v>
          </cell>
          <cell r="AT182">
            <v>4800</v>
          </cell>
          <cell r="AU182">
            <v>0</v>
          </cell>
          <cell r="AV182">
            <v>990001</v>
          </cell>
          <cell r="AW182">
            <v>0</v>
          </cell>
          <cell r="AX182">
            <v>990001</v>
          </cell>
          <cell r="AY182">
            <v>994801</v>
          </cell>
          <cell r="AZ182">
            <v>0</v>
          </cell>
          <cell r="BA182">
            <v>994801</v>
          </cell>
          <cell r="BB182" t="str">
            <v>Highway Stamps Costs</v>
          </cell>
          <cell r="BH182">
            <v>1570</v>
          </cell>
          <cell r="BI182">
            <v>38056</v>
          </cell>
        </row>
        <row r="183">
          <cell r="A183">
            <v>51854</v>
          </cell>
          <cell r="AM183">
            <v>0</v>
          </cell>
          <cell r="AN183" t="e">
            <v>#N/A</v>
          </cell>
          <cell r="AO183" t="e">
            <v>#N/A</v>
          </cell>
          <cell r="AQ183">
            <v>549</v>
          </cell>
          <cell r="AR183" t="str">
            <v xml:space="preserve">Manka a škody </v>
          </cell>
          <cell r="AS183">
            <v>158459.96</v>
          </cell>
          <cell r="AT183">
            <v>158459.96</v>
          </cell>
          <cell r="AU183">
            <v>0</v>
          </cell>
          <cell r="AV183">
            <v>763434</v>
          </cell>
          <cell r="AW183">
            <v>110000</v>
          </cell>
          <cell r="AX183">
            <v>653434</v>
          </cell>
          <cell r="AY183">
            <v>921893.96</v>
          </cell>
          <cell r="AZ183">
            <v>110000</v>
          </cell>
          <cell r="BA183">
            <v>811893.96</v>
          </cell>
          <cell r="BB183" t="str">
            <v>(LOSSES)</v>
          </cell>
          <cell r="BH183">
            <v>1570</v>
          </cell>
          <cell r="BI183">
            <v>38302</v>
          </cell>
        </row>
        <row r="184">
          <cell r="A184">
            <v>51855</v>
          </cell>
          <cell r="AM184">
            <v>0</v>
          </cell>
          <cell r="AN184" t="e">
            <v>#N/A</v>
          </cell>
          <cell r="AO184" t="e">
            <v>#N/A</v>
          </cell>
          <cell r="AQ184">
            <v>54901</v>
          </cell>
          <cell r="AR184" t="str">
            <v xml:space="preserve">Manka a škody </v>
          </cell>
          <cell r="AS184">
            <v>158459.96</v>
          </cell>
          <cell r="AT184">
            <v>158459.96</v>
          </cell>
          <cell r="AU184">
            <v>0</v>
          </cell>
          <cell r="AV184">
            <v>763434</v>
          </cell>
          <cell r="AW184">
            <v>110000</v>
          </cell>
          <cell r="AX184">
            <v>653434</v>
          </cell>
          <cell r="AY184">
            <v>921893.96</v>
          </cell>
          <cell r="AZ184">
            <v>110000</v>
          </cell>
          <cell r="BA184">
            <v>811893.96</v>
          </cell>
          <cell r="BB184" t="str">
            <v>(LOSSES)</v>
          </cell>
          <cell r="BH184">
            <v>2</v>
          </cell>
          <cell r="BI184">
            <v>37908</v>
          </cell>
        </row>
        <row r="185">
          <cell r="A185">
            <v>51856</v>
          </cell>
          <cell r="AM185">
            <v>0</v>
          </cell>
          <cell r="AN185" t="e">
            <v>#N/A</v>
          </cell>
          <cell r="AO185" t="e">
            <v>#N/A</v>
          </cell>
          <cell r="AQ185">
            <v>55</v>
          </cell>
          <cell r="AR185" t="str">
            <v>Odp., rez. a opr. pol. prov. N (DEPREC., AMORTIZ., RESERVES)</v>
          </cell>
          <cell r="AS185">
            <v>4045293.5</v>
          </cell>
          <cell r="AT185">
            <v>4045293.5</v>
          </cell>
          <cell r="AU185">
            <v>0</v>
          </cell>
          <cell r="AV185">
            <v>39706489</v>
          </cell>
          <cell r="AW185">
            <v>0</v>
          </cell>
          <cell r="AX185">
            <v>39706489</v>
          </cell>
          <cell r="AY185">
            <v>43751782.5</v>
          </cell>
          <cell r="AZ185">
            <v>0</v>
          </cell>
          <cell r="BA185">
            <v>43751782.5</v>
          </cell>
          <cell r="BH185">
            <v>1570</v>
          </cell>
          <cell r="BI185">
            <v>38302</v>
          </cell>
        </row>
        <row r="186">
          <cell r="A186">
            <v>51857</v>
          </cell>
          <cell r="AM186">
            <v>0</v>
          </cell>
          <cell r="AN186" t="e">
            <v>#N/A</v>
          </cell>
          <cell r="AO186" t="e">
            <v>#N/A</v>
          </cell>
          <cell r="AQ186">
            <v>551</v>
          </cell>
          <cell r="AR186" t="str">
            <v>Odpisy DNM, DHM (DEPRECIATION AND AMORTIZATION)</v>
          </cell>
          <cell r="AS186">
            <v>4094814.5</v>
          </cell>
          <cell r="AT186">
            <v>4094814.5</v>
          </cell>
          <cell r="AU186">
            <v>0</v>
          </cell>
          <cell r="AV186">
            <v>37491444</v>
          </cell>
          <cell r="AW186">
            <v>0</v>
          </cell>
          <cell r="AX186">
            <v>37491444</v>
          </cell>
          <cell r="AY186">
            <v>41586258.5</v>
          </cell>
          <cell r="AZ186">
            <v>0</v>
          </cell>
          <cell r="BA186">
            <v>41586258.5</v>
          </cell>
          <cell r="BH186">
            <v>1570</v>
          </cell>
          <cell r="BI186">
            <v>38302</v>
          </cell>
        </row>
        <row r="187">
          <cell r="A187">
            <v>51858</v>
          </cell>
          <cell r="AM187">
            <v>0</v>
          </cell>
          <cell r="AN187" t="e">
            <v>#N/A</v>
          </cell>
          <cell r="AO187" t="e">
            <v>#N/A</v>
          </cell>
          <cell r="AQ187">
            <v>55101</v>
          </cell>
          <cell r="AR187" t="str">
            <v xml:space="preserve">Odpisy služební vozy </v>
          </cell>
          <cell r="AS187">
            <v>1708789.5</v>
          </cell>
          <cell r="AT187">
            <v>1708789.5</v>
          </cell>
          <cell r="AU187">
            <v>0</v>
          </cell>
          <cell r="AV187">
            <v>17376209</v>
          </cell>
          <cell r="AW187">
            <v>0</v>
          </cell>
          <cell r="AX187">
            <v>17376209</v>
          </cell>
          <cell r="AY187">
            <v>19084998.5</v>
          </cell>
          <cell r="AZ187">
            <v>0</v>
          </cell>
          <cell r="BA187">
            <v>19084998.5</v>
          </cell>
          <cell r="BB187" t="str">
            <v>Depreciation Of Company Cars</v>
          </cell>
          <cell r="BH187">
            <v>2</v>
          </cell>
          <cell r="BI187">
            <v>37908</v>
          </cell>
        </row>
        <row r="188">
          <cell r="A188">
            <v>51859</v>
          </cell>
          <cell r="AM188">
            <v>0</v>
          </cell>
          <cell r="AN188" t="e">
            <v>#N/A</v>
          </cell>
          <cell r="AO188" t="e">
            <v>#N/A</v>
          </cell>
          <cell r="AQ188">
            <v>55105</v>
          </cell>
          <cell r="AR188" t="str">
            <v xml:space="preserve">Odpisy DRDHIM služební vozy </v>
          </cell>
          <cell r="AS188">
            <v>35007</v>
          </cell>
          <cell r="AT188">
            <v>35007</v>
          </cell>
          <cell r="AU188">
            <v>0</v>
          </cell>
          <cell r="AV188">
            <v>617839</v>
          </cell>
          <cell r="AW188">
            <v>0</v>
          </cell>
          <cell r="AX188">
            <v>617839</v>
          </cell>
          <cell r="AY188">
            <v>652846</v>
          </cell>
          <cell r="AZ188">
            <v>0</v>
          </cell>
          <cell r="BA188">
            <v>652846</v>
          </cell>
          <cell r="BB188" t="str">
            <v>Depreciation Of Company Cars</v>
          </cell>
          <cell r="BH188">
            <v>2</v>
          </cell>
          <cell r="BI188">
            <v>37908</v>
          </cell>
        </row>
        <row r="189">
          <cell r="A189">
            <v>51860</v>
          </cell>
          <cell r="B189" t="str">
            <v>x</v>
          </cell>
          <cell r="C189" t="str">
            <v>x</v>
          </cell>
          <cell r="AM189">
            <v>0</v>
          </cell>
          <cell r="AN189" t="e">
            <v>#N/A</v>
          </cell>
          <cell r="AO189" t="e">
            <v>#N/A</v>
          </cell>
          <cell r="AQ189">
            <v>55111</v>
          </cell>
          <cell r="AR189" t="str">
            <v>Odpisy výpočetní technika</v>
          </cell>
          <cell r="AS189">
            <v>345627</v>
          </cell>
          <cell r="AT189">
            <v>345627</v>
          </cell>
          <cell r="AU189">
            <v>0</v>
          </cell>
          <cell r="AV189">
            <v>3337347</v>
          </cell>
          <cell r="AW189">
            <v>0</v>
          </cell>
          <cell r="AX189">
            <v>3337347</v>
          </cell>
          <cell r="AY189">
            <v>3682974</v>
          </cell>
          <cell r="AZ189">
            <v>0</v>
          </cell>
          <cell r="BA189">
            <v>3682974</v>
          </cell>
          <cell r="BB189" t="str">
            <v>Depreciation Of IT Assets</v>
          </cell>
          <cell r="BH189">
            <v>2</v>
          </cell>
          <cell r="BI189">
            <v>37908</v>
          </cell>
        </row>
        <row r="190">
          <cell r="A190">
            <v>51861</v>
          </cell>
          <cell r="B190" t="str">
            <v>x</v>
          </cell>
          <cell r="C190" t="str">
            <v>x</v>
          </cell>
          <cell r="D190" t="str">
            <v>x</v>
          </cell>
          <cell r="K190">
            <v>0</v>
          </cell>
          <cell r="AM190">
            <v>0</v>
          </cell>
          <cell r="AN190" t="e">
            <v>#N/A</v>
          </cell>
          <cell r="AO190" t="e">
            <v>#N/A</v>
          </cell>
          <cell r="AQ190">
            <v>55115</v>
          </cell>
          <cell r="AR190" t="str">
            <v>Odpisy DRDHM výpočetní technika</v>
          </cell>
          <cell r="AS190">
            <v>571414</v>
          </cell>
          <cell r="AT190">
            <v>571414</v>
          </cell>
          <cell r="AU190">
            <v>0</v>
          </cell>
          <cell r="AV190">
            <v>4583211</v>
          </cell>
          <cell r="AW190">
            <v>0</v>
          </cell>
          <cell r="AX190">
            <v>4583211</v>
          </cell>
          <cell r="AY190">
            <v>5154625</v>
          </cell>
          <cell r="AZ190">
            <v>0</v>
          </cell>
          <cell r="BA190">
            <v>5154625</v>
          </cell>
          <cell r="BB190" t="str">
            <v>Depreciation Of Small IT Assets</v>
          </cell>
          <cell r="BH190">
            <v>2</v>
          </cell>
          <cell r="BI190">
            <v>37908</v>
          </cell>
        </row>
        <row r="191">
          <cell r="A191">
            <v>518610</v>
          </cell>
          <cell r="B191" t="str">
            <v>OST</v>
          </cell>
          <cell r="AM191">
            <v>0</v>
          </cell>
          <cell r="AN191" t="e">
            <v>#N/A</v>
          </cell>
          <cell r="AO191" t="e">
            <v>#N/A</v>
          </cell>
          <cell r="AQ191">
            <v>55121</v>
          </cell>
          <cell r="AR191" t="str">
            <v xml:space="preserve">Odpisy nábytek, vybavení kanceláří </v>
          </cell>
          <cell r="AS191">
            <v>109553</v>
          </cell>
          <cell r="AT191">
            <v>109553</v>
          </cell>
          <cell r="AU191">
            <v>0</v>
          </cell>
          <cell r="AV191">
            <v>879959</v>
          </cell>
          <cell r="AW191">
            <v>0</v>
          </cell>
          <cell r="AX191">
            <v>879959</v>
          </cell>
          <cell r="AY191">
            <v>989512</v>
          </cell>
          <cell r="AZ191">
            <v>0</v>
          </cell>
          <cell r="BA191">
            <v>989512</v>
          </cell>
          <cell r="BB191" t="str">
            <v>Depreciation Of Funiture And Office Equipmet</v>
          </cell>
          <cell r="BH191">
            <v>0</v>
          </cell>
          <cell r="BI191">
            <v>37921</v>
          </cell>
        </row>
        <row r="192">
          <cell r="A192">
            <v>51870</v>
          </cell>
          <cell r="B192" t="str">
            <v>x</v>
          </cell>
          <cell r="C192" t="str">
            <v>x</v>
          </cell>
          <cell r="D192" t="str">
            <v>x</v>
          </cell>
          <cell r="E192">
            <v>1539281.52</v>
          </cell>
          <cell r="H192">
            <v>1827545.95</v>
          </cell>
          <cell r="K192">
            <v>2138025.5</v>
          </cell>
          <cell r="N192">
            <v>2086138.35</v>
          </cell>
          <cell r="Q192">
            <v>2683634.5</v>
          </cell>
          <cell r="T192">
            <v>2151874</v>
          </cell>
          <cell r="W192">
            <v>1948258</v>
          </cell>
          <cell r="Z192">
            <v>1588392</v>
          </cell>
          <cell r="AC192">
            <v>2326573.2999999998</v>
          </cell>
          <cell r="AF192">
            <v>1727159.3</v>
          </cell>
          <cell r="AI192">
            <v>2040171.4</v>
          </cell>
          <cell r="AL192">
            <v>1712511.2</v>
          </cell>
          <cell r="AM192">
            <v>23769565.02</v>
          </cell>
          <cell r="AN192">
            <v>-614062.09999999986</v>
          </cell>
          <cell r="AO192">
            <v>1712511.2</v>
          </cell>
          <cell r="AQ192">
            <v>55125</v>
          </cell>
          <cell r="AR192" t="str">
            <v>Odpisy DRDHM nábytek, vyb. kanc.</v>
          </cell>
          <cell r="AS192">
            <v>232840</v>
          </cell>
          <cell r="AT192">
            <v>232840</v>
          </cell>
          <cell r="AU192">
            <v>0</v>
          </cell>
          <cell r="AV192">
            <v>2031863</v>
          </cell>
          <cell r="AW192">
            <v>0</v>
          </cell>
          <cell r="AX192">
            <v>2031863</v>
          </cell>
          <cell r="AY192">
            <v>2264703</v>
          </cell>
          <cell r="AZ192">
            <v>0</v>
          </cell>
          <cell r="BA192">
            <v>2264703</v>
          </cell>
          <cell r="BB192" t="str">
            <v>Depreciation Of Small Funiture And Office Equipment</v>
          </cell>
          <cell r="BH192">
            <v>0</v>
          </cell>
          <cell r="BI192">
            <v>37921</v>
          </cell>
        </row>
        <row r="193">
          <cell r="A193">
            <v>518703</v>
          </cell>
          <cell r="E193">
            <v>743521.4</v>
          </cell>
          <cell r="H193">
            <v>2088596.24</v>
          </cell>
          <cell r="K193">
            <v>2243291.5699999998</v>
          </cell>
          <cell r="N193">
            <v>2112367.7999999998</v>
          </cell>
          <cell r="Q193">
            <v>2386041.9500000002</v>
          </cell>
          <cell r="T193">
            <v>2315110.33</v>
          </cell>
          <cell r="W193">
            <v>2559184.39</v>
          </cell>
          <cell r="Z193">
            <v>3354002.84</v>
          </cell>
          <cell r="AC193">
            <v>1238785.75</v>
          </cell>
          <cell r="AF193">
            <v>3641216.82</v>
          </cell>
          <cell r="AI193">
            <v>2374826.8199999998</v>
          </cell>
          <cell r="AL193">
            <v>2747745.5</v>
          </cell>
          <cell r="AM193">
            <v>27804691.410000004</v>
          </cell>
          <cell r="AN193">
            <v>1437682.75</v>
          </cell>
          <cell r="AO193">
            <v>2676468.5</v>
          </cell>
          <cell r="AQ193">
            <v>55131</v>
          </cell>
          <cell r="AR193" t="str">
            <v xml:space="preserve">Odpisy vybavení bazar </v>
          </cell>
          <cell r="AS193">
            <v>350279</v>
          </cell>
          <cell r="AT193">
            <v>350279</v>
          </cell>
          <cell r="AU193">
            <v>0</v>
          </cell>
          <cell r="AV193">
            <v>2624922</v>
          </cell>
          <cell r="AW193">
            <v>0</v>
          </cell>
          <cell r="AX193">
            <v>2624922</v>
          </cell>
          <cell r="AY193">
            <v>2975201</v>
          </cell>
          <cell r="AZ193">
            <v>0</v>
          </cell>
          <cell r="BA193">
            <v>2975201</v>
          </cell>
          <cell r="BB193" t="str">
            <v>Depreciation Of Bazaar Equipment</v>
          </cell>
        </row>
        <row r="194">
          <cell r="A194">
            <v>51871</v>
          </cell>
          <cell r="E194">
            <v>19552.11</v>
          </cell>
          <cell r="H194">
            <v>11006.07</v>
          </cell>
          <cell r="K194">
            <v>9733.0400000000009</v>
          </cell>
          <cell r="N194">
            <v>165026.92000000001</v>
          </cell>
          <cell r="Q194">
            <v>189487.49</v>
          </cell>
          <cell r="T194">
            <v>171551</v>
          </cell>
          <cell r="W194">
            <v>309111.64</v>
          </cell>
          <cell r="Z194">
            <v>226236.2</v>
          </cell>
          <cell r="AC194">
            <v>161796.04999999999</v>
          </cell>
          <cell r="AF194">
            <v>169424.5</v>
          </cell>
          <cell r="AI194">
            <v>167697.97</v>
          </cell>
          <cell r="AL194">
            <v>172754.77</v>
          </cell>
          <cell r="AM194">
            <v>1773377.76</v>
          </cell>
          <cell r="AN194">
            <v>10958.720000000001</v>
          </cell>
          <cell r="AO194">
            <v>172754.77</v>
          </cell>
          <cell r="AQ194">
            <v>55135</v>
          </cell>
          <cell r="AR194" t="str">
            <v>Odpisy DRDHM vybavení bazar</v>
          </cell>
          <cell r="AS194">
            <v>342420</v>
          </cell>
          <cell r="AT194">
            <v>342420</v>
          </cell>
          <cell r="AU194">
            <v>0</v>
          </cell>
          <cell r="AV194">
            <v>2559759</v>
          </cell>
          <cell r="AW194">
            <v>0</v>
          </cell>
          <cell r="AX194">
            <v>2559759</v>
          </cell>
          <cell r="AY194">
            <v>2902179</v>
          </cell>
          <cell r="AZ194">
            <v>0</v>
          </cell>
          <cell r="BA194">
            <v>2902179</v>
          </cell>
          <cell r="BB194" t="str">
            <v>Depreciation Of Small Bazaar Equipment</v>
          </cell>
        </row>
        <row r="195">
          <cell r="A195">
            <v>51872</v>
          </cell>
          <cell r="E195">
            <v>308884.78999999998</v>
          </cell>
          <cell r="H195">
            <v>169274.35</v>
          </cell>
          <cell r="K195">
            <v>360337.48</v>
          </cell>
          <cell r="N195">
            <v>252425.72</v>
          </cell>
          <cell r="Q195">
            <v>363004.42</v>
          </cell>
          <cell r="T195">
            <v>220701.71</v>
          </cell>
          <cell r="W195">
            <v>219607.32</v>
          </cell>
          <cell r="Z195">
            <v>312018</v>
          </cell>
          <cell r="AC195">
            <v>344382.03</v>
          </cell>
          <cell r="AF195">
            <v>313752.28999999998</v>
          </cell>
          <cell r="AI195">
            <v>245629.54</v>
          </cell>
          <cell r="AL195">
            <v>190030.83</v>
          </cell>
          <cell r="AM195">
            <v>3300048.4800000004</v>
          </cell>
          <cell r="AN195">
            <v>-154351.20000000004</v>
          </cell>
          <cell r="AO195">
            <v>190030.83</v>
          </cell>
          <cell r="AQ195">
            <v>55171</v>
          </cell>
          <cell r="AR195" t="str">
            <v xml:space="preserve">Odpisy DNM - software </v>
          </cell>
          <cell r="AS195">
            <v>194155</v>
          </cell>
          <cell r="AT195">
            <v>194155</v>
          </cell>
          <cell r="AU195">
            <v>0</v>
          </cell>
          <cell r="AV195">
            <v>1021574</v>
          </cell>
          <cell r="AW195">
            <v>0</v>
          </cell>
          <cell r="AX195">
            <v>1021574</v>
          </cell>
          <cell r="AY195">
            <v>1215729</v>
          </cell>
          <cell r="AZ195">
            <v>0</v>
          </cell>
          <cell r="BA195">
            <v>1215729</v>
          </cell>
          <cell r="BB195" t="str">
            <v>Depreciation Of Small Software</v>
          </cell>
        </row>
        <row r="196">
          <cell r="A196">
            <v>518723</v>
          </cell>
          <cell r="E196">
            <v>61723.35</v>
          </cell>
          <cell r="H196">
            <v>582789.79</v>
          </cell>
          <cell r="K196">
            <v>597155.9</v>
          </cell>
          <cell r="N196">
            <v>324658.21999999997</v>
          </cell>
          <cell r="Q196">
            <v>653752.76</v>
          </cell>
          <cell r="T196">
            <v>622019.85</v>
          </cell>
          <cell r="W196">
            <v>703653.2</v>
          </cell>
          <cell r="Z196">
            <v>885053.75</v>
          </cell>
          <cell r="AC196">
            <v>699854.98</v>
          </cell>
          <cell r="AF196">
            <v>733574.57</v>
          </cell>
          <cell r="AI196">
            <v>697122.25</v>
          </cell>
          <cell r="AL196">
            <v>724672.47</v>
          </cell>
          <cell r="AM196">
            <v>7286031.0900000008</v>
          </cell>
          <cell r="AN196">
            <v>24817.489999999991</v>
          </cell>
          <cell r="AO196">
            <v>724672.47</v>
          </cell>
          <cell r="AQ196">
            <v>55175</v>
          </cell>
          <cell r="AR196" t="str">
            <v>Odpisy DRDNM - software</v>
          </cell>
          <cell r="AS196">
            <v>26470</v>
          </cell>
          <cell r="AT196">
            <v>26470</v>
          </cell>
          <cell r="AU196">
            <v>0</v>
          </cell>
          <cell r="AV196">
            <v>178218</v>
          </cell>
          <cell r="AW196">
            <v>0</v>
          </cell>
          <cell r="AX196">
            <v>178218</v>
          </cell>
          <cell r="AY196">
            <v>204688</v>
          </cell>
          <cell r="AZ196">
            <v>0</v>
          </cell>
          <cell r="BA196">
            <v>204688</v>
          </cell>
          <cell r="BB196" t="str">
            <v>Depreciation Of Small Software</v>
          </cell>
        </row>
        <row r="197">
          <cell r="A197">
            <v>51873</v>
          </cell>
          <cell r="E197">
            <v>89360.04</v>
          </cell>
          <cell r="H197">
            <v>64012.39</v>
          </cell>
          <cell r="K197">
            <v>109372.53</v>
          </cell>
          <cell r="N197">
            <v>62323.82</v>
          </cell>
          <cell r="Q197">
            <v>37283.96</v>
          </cell>
          <cell r="T197">
            <v>30033.52</v>
          </cell>
          <cell r="W197">
            <v>17743.93</v>
          </cell>
          <cell r="Z197">
            <v>71856.83</v>
          </cell>
          <cell r="AC197">
            <v>100604.03</v>
          </cell>
          <cell r="AF197">
            <v>37020.910000000003</v>
          </cell>
          <cell r="AI197">
            <v>3549.84</v>
          </cell>
          <cell r="AL197">
            <v>98464.320000000007</v>
          </cell>
          <cell r="AM197">
            <v>721626.12000000011</v>
          </cell>
          <cell r="AN197">
            <v>-2139.7099999999919</v>
          </cell>
          <cell r="AO197">
            <v>98464.320000000007</v>
          </cell>
          <cell r="AQ197">
            <v>55181</v>
          </cell>
          <cell r="AR197" t="str">
            <v xml:space="preserve">Odpisy budov </v>
          </cell>
          <cell r="AS197">
            <v>161741</v>
          </cell>
          <cell r="AT197">
            <v>161741</v>
          </cell>
          <cell r="AU197">
            <v>0</v>
          </cell>
          <cell r="AV197">
            <v>1156873</v>
          </cell>
          <cell r="AW197">
            <v>0</v>
          </cell>
          <cell r="AX197">
            <v>1156873</v>
          </cell>
          <cell r="AY197">
            <v>1318614</v>
          </cell>
          <cell r="AZ197">
            <v>0</v>
          </cell>
          <cell r="BA197">
            <v>1318614</v>
          </cell>
          <cell r="BB197" t="str">
            <v>Depreciation Of Buldings</v>
          </cell>
        </row>
        <row r="198">
          <cell r="A198">
            <v>51874</v>
          </cell>
          <cell r="E198">
            <v>8000</v>
          </cell>
          <cell r="H198">
            <v>34196.5</v>
          </cell>
          <cell r="K198">
            <v>15639.4</v>
          </cell>
          <cell r="N198">
            <v>38098.5</v>
          </cell>
          <cell r="Q198">
            <v>51501.5</v>
          </cell>
          <cell r="T198">
            <v>21927.5</v>
          </cell>
          <cell r="W198">
            <v>69000</v>
          </cell>
          <cell r="Z198">
            <v>80652</v>
          </cell>
          <cell r="AC198">
            <v>22000</v>
          </cell>
          <cell r="AF198">
            <v>43700</v>
          </cell>
          <cell r="AI198">
            <v>10000</v>
          </cell>
          <cell r="AL198">
            <v>169334.59</v>
          </cell>
          <cell r="AM198">
            <v>564049.99</v>
          </cell>
          <cell r="AN198">
            <v>147334.59</v>
          </cell>
          <cell r="AO198">
            <v>169334.59</v>
          </cell>
          <cell r="AQ198">
            <v>55185</v>
          </cell>
          <cell r="AR198" t="str">
            <v>Odpisy budov do 40 tis.</v>
          </cell>
          <cell r="AS198">
            <v>4501</v>
          </cell>
          <cell r="AT198">
            <v>4501</v>
          </cell>
          <cell r="AU198">
            <v>0</v>
          </cell>
          <cell r="AV198">
            <v>46605</v>
          </cell>
          <cell r="AW198">
            <v>0</v>
          </cell>
          <cell r="AX198">
            <v>46605</v>
          </cell>
          <cell r="AY198">
            <v>51106</v>
          </cell>
          <cell r="AZ198">
            <v>0</v>
          </cell>
          <cell r="BA198">
            <v>51106</v>
          </cell>
          <cell r="BB198" t="str">
            <v>Depreciation of buildings</v>
          </cell>
        </row>
        <row r="199">
          <cell r="A199">
            <v>5187466</v>
          </cell>
          <cell r="AM199">
            <v>0</v>
          </cell>
          <cell r="AN199" t="e">
            <v>#N/A</v>
          </cell>
          <cell r="AO199" t="e">
            <v>#N/A</v>
          </cell>
          <cell r="AQ199">
            <v>55190</v>
          </cell>
          <cell r="AR199" t="str">
            <v xml:space="preserve">Odpisy drob.maj. - korekce </v>
          </cell>
          <cell r="AS199">
            <v>0</v>
          </cell>
          <cell r="AT199">
            <v>0</v>
          </cell>
          <cell r="AU199">
            <v>0</v>
          </cell>
          <cell r="AV199">
            <v>-2501</v>
          </cell>
          <cell r="AW199">
            <v>0</v>
          </cell>
          <cell r="AX199">
            <v>-2501</v>
          </cell>
          <cell r="AY199">
            <v>-2501</v>
          </cell>
          <cell r="AZ199">
            <v>0</v>
          </cell>
          <cell r="BA199">
            <v>-2501</v>
          </cell>
          <cell r="BB199" t="str">
            <v>Depreciation Of Small Tangibles - Corrections</v>
          </cell>
        </row>
        <row r="200">
          <cell r="A200" t="str">
            <v>5187466 oth.</v>
          </cell>
          <cell r="AM200">
            <v>0</v>
          </cell>
          <cell r="AQ200">
            <v>559</v>
          </cell>
          <cell r="AR200" t="str">
            <v>Tvorba opravných položek</v>
          </cell>
          <cell r="AS200">
            <v>3351</v>
          </cell>
          <cell r="AT200">
            <v>3351</v>
          </cell>
          <cell r="AU200">
            <v>0</v>
          </cell>
          <cell r="AV200">
            <v>2211694</v>
          </cell>
          <cell r="AW200">
            <v>0</v>
          </cell>
          <cell r="AX200">
            <v>2211694</v>
          </cell>
          <cell r="AY200">
            <v>2215045</v>
          </cell>
          <cell r="AZ200">
            <v>0</v>
          </cell>
          <cell r="BA200">
            <v>2215045</v>
          </cell>
          <cell r="BB200" t="str">
            <v>CREATION OF ADJUSTMENTS)</v>
          </cell>
        </row>
        <row r="201">
          <cell r="A201">
            <v>51875</v>
          </cell>
          <cell r="T201">
            <v>0</v>
          </cell>
          <cell r="AM201">
            <v>0</v>
          </cell>
          <cell r="AQ201">
            <v>55901</v>
          </cell>
          <cell r="AR201" t="str">
            <v xml:space="preserve">Tvorba opravných položek </v>
          </cell>
          <cell r="AS201">
            <v>3351</v>
          </cell>
          <cell r="AT201">
            <v>3351</v>
          </cell>
          <cell r="AU201">
            <v>0</v>
          </cell>
          <cell r="AV201">
            <v>2211694</v>
          </cell>
          <cell r="AW201">
            <v>0</v>
          </cell>
          <cell r="AX201">
            <v>2211694</v>
          </cell>
          <cell r="AY201">
            <v>2215045</v>
          </cell>
          <cell r="AZ201">
            <v>0</v>
          </cell>
          <cell r="BA201">
            <v>2215045</v>
          </cell>
          <cell r="BB201" t="str">
            <v>CREATION OF ADJUSTMENTS)</v>
          </cell>
        </row>
        <row r="202">
          <cell r="A202">
            <v>5187566</v>
          </cell>
          <cell r="T202">
            <v>5531.7</v>
          </cell>
          <cell r="AM202">
            <v>5531.7</v>
          </cell>
          <cell r="AQ202">
            <v>56</v>
          </cell>
          <cell r="AR202" t="str">
            <v xml:space="preserve">Finanční náklady </v>
          </cell>
          <cell r="AS202">
            <v>6179042.7199999997</v>
          </cell>
          <cell r="AT202">
            <v>6179042.7199999997</v>
          </cell>
          <cell r="AU202">
            <v>0</v>
          </cell>
          <cell r="AV202">
            <v>49862883.859999999</v>
          </cell>
          <cell r="AW202">
            <v>14672.7</v>
          </cell>
          <cell r="AX202">
            <v>49848211.159999996</v>
          </cell>
          <cell r="AY202">
            <v>56041926.579999998</v>
          </cell>
          <cell r="AZ202">
            <v>14672.7</v>
          </cell>
          <cell r="BA202">
            <v>56027253.880000003</v>
          </cell>
          <cell r="BB202" t="str">
            <v xml:space="preserve"> (FINANCIAL EXPENSES)</v>
          </cell>
        </row>
        <row r="203">
          <cell r="A203">
            <v>51877</v>
          </cell>
          <cell r="E203">
            <v>0</v>
          </cell>
          <cell r="K203">
            <v>6364.75</v>
          </cell>
          <cell r="T203">
            <v>0</v>
          </cell>
          <cell r="W203">
            <v>106168.5</v>
          </cell>
          <cell r="Z203">
            <v>-93563.46</v>
          </cell>
          <cell r="AC203">
            <v>11092.44</v>
          </cell>
          <cell r="AL203">
            <v>15546.22</v>
          </cell>
          <cell r="AM203">
            <v>45608.45</v>
          </cell>
          <cell r="AN203">
            <v>4453.7799999999988</v>
          </cell>
          <cell r="AO203">
            <v>15546.22</v>
          </cell>
          <cell r="AQ203">
            <v>561</v>
          </cell>
          <cell r="AR203" t="str">
            <v>Prodané cenné papíry a podíly</v>
          </cell>
          <cell r="AS203">
            <v>0</v>
          </cell>
          <cell r="AT203">
            <v>0</v>
          </cell>
          <cell r="AU203">
            <v>0</v>
          </cell>
          <cell r="AV203">
            <v>347787</v>
          </cell>
          <cell r="AW203">
            <v>0</v>
          </cell>
          <cell r="AX203">
            <v>347787</v>
          </cell>
          <cell r="AY203">
            <v>347787</v>
          </cell>
          <cell r="AZ203">
            <v>0</v>
          </cell>
          <cell r="BA203">
            <v>347787</v>
          </cell>
          <cell r="BB203" t="str">
            <v>Cost for securities and shares sold</v>
          </cell>
        </row>
        <row r="204">
          <cell r="A204">
            <v>5187766</v>
          </cell>
          <cell r="AM204">
            <v>0</v>
          </cell>
          <cell r="AN204" t="e">
            <v>#N/A</v>
          </cell>
          <cell r="AO204" t="e">
            <v>#N/A</v>
          </cell>
          <cell r="AQ204">
            <v>56101</v>
          </cell>
          <cell r="AR204" t="str">
            <v>Prodané cenné papíry a podíly</v>
          </cell>
          <cell r="AS204">
            <v>0</v>
          </cell>
          <cell r="AT204">
            <v>0</v>
          </cell>
          <cell r="AU204">
            <v>0</v>
          </cell>
          <cell r="AV204">
            <v>347787</v>
          </cell>
          <cell r="AW204">
            <v>0</v>
          </cell>
          <cell r="AX204">
            <v>347787</v>
          </cell>
          <cell r="AY204">
            <v>347787</v>
          </cell>
          <cell r="AZ204">
            <v>0</v>
          </cell>
          <cell r="BA204">
            <v>347787</v>
          </cell>
          <cell r="BB204" t="str">
            <v>Cost for securities and shares sold</v>
          </cell>
        </row>
        <row r="205">
          <cell r="A205">
            <v>51888</v>
          </cell>
          <cell r="AM205">
            <v>0</v>
          </cell>
          <cell r="AN205" t="e">
            <v>#N/A</v>
          </cell>
          <cell r="AO205" t="e">
            <v>#N/A</v>
          </cell>
          <cell r="AQ205">
            <v>562</v>
          </cell>
          <cell r="AR205" t="str">
            <v>Úroky</v>
          </cell>
          <cell r="AS205">
            <v>3635621.37</v>
          </cell>
          <cell r="AT205">
            <v>3635621.37</v>
          </cell>
          <cell r="AU205">
            <v>0</v>
          </cell>
          <cell r="AV205">
            <v>30892344.899999999</v>
          </cell>
          <cell r="AW205">
            <v>0</v>
          </cell>
          <cell r="AX205">
            <v>30892344.899999999</v>
          </cell>
          <cell r="AY205">
            <v>34527966.270000003</v>
          </cell>
          <cell r="AZ205">
            <v>0</v>
          </cell>
          <cell r="BA205">
            <v>34527966.270000003</v>
          </cell>
          <cell r="BB205" t="str">
            <v>(INTERESTS PAID)</v>
          </cell>
        </row>
        <row r="206">
          <cell r="A206">
            <v>5188866</v>
          </cell>
          <cell r="AM206">
            <v>0</v>
          </cell>
          <cell r="AN206" t="e">
            <v>#N/A</v>
          </cell>
          <cell r="AO206" t="e">
            <v>#N/A</v>
          </cell>
          <cell r="AQ206">
            <v>56201</v>
          </cell>
          <cell r="AR206" t="str">
            <v xml:space="preserve">Úroky placené bance </v>
          </cell>
          <cell r="AS206">
            <v>575834.56000000006</v>
          </cell>
          <cell r="AT206">
            <v>575834.56000000006</v>
          </cell>
          <cell r="AU206">
            <v>0</v>
          </cell>
          <cell r="AV206">
            <v>3597673.22</v>
          </cell>
          <cell r="AW206">
            <v>0</v>
          </cell>
          <cell r="AX206">
            <v>3597673.22</v>
          </cell>
          <cell r="AY206">
            <v>4173507.78</v>
          </cell>
          <cell r="AZ206">
            <v>0</v>
          </cell>
          <cell r="BA206">
            <v>4173507.78</v>
          </cell>
          <cell r="BB206" t="str">
            <v>(BANK INTERESTS PAID)</v>
          </cell>
        </row>
        <row r="207">
          <cell r="A207">
            <v>51893</v>
          </cell>
          <cell r="AM207">
            <v>0</v>
          </cell>
          <cell r="AN207" t="e">
            <v>#N/A</v>
          </cell>
          <cell r="AO207" t="e">
            <v>#N/A</v>
          </cell>
          <cell r="AQ207">
            <v>56202</v>
          </cell>
          <cell r="AR207" t="str">
            <v xml:space="preserve">Úroky ostatní </v>
          </cell>
          <cell r="AS207">
            <v>2610000</v>
          </cell>
          <cell r="AT207">
            <v>2610000</v>
          </cell>
          <cell r="AU207">
            <v>0</v>
          </cell>
          <cell r="AV207">
            <v>26022977.629999999</v>
          </cell>
          <cell r="AW207">
            <v>0</v>
          </cell>
          <cell r="AX207">
            <v>26022977.629999999</v>
          </cell>
          <cell r="AY207">
            <v>28632977.629999999</v>
          </cell>
          <cell r="AZ207">
            <v>0</v>
          </cell>
          <cell r="BA207">
            <v>28632977.629999999</v>
          </cell>
          <cell r="BB207" t="str">
            <v>(OTHER INTERESTS PAID)</v>
          </cell>
        </row>
        <row r="208">
          <cell r="A208">
            <v>51898</v>
          </cell>
          <cell r="B208" t="str">
            <v>Tony</v>
          </cell>
          <cell r="E208">
            <v>99650.57</v>
          </cell>
          <cell r="H208">
            <v>235957.58</v>
          </cell>
          <cell r="K208">
            <v>169181.71</v>
          </cell>
          <cell r="N208">
            <v>81783.67</v>
          </cell>
          <cell r="Q208">
            <v>112390</v>
          </cell>
          <cell r="T208">
            <v>201950.5</v>
          </cell>
          <cell r="W208">
            <v>19177.089999999997</v>
          </cell>
          <cell r="Z208">
            <v>131523.15999999997</v>
          </cell>
          <cell r="AC208">
            <v>472158.14</v>
          </cell>
          <cell r="AF208">
            <v>1445433.25</v>
          </cell>
          <cell r="AI208">
            <v>964362.43</v>
          </cell>
          <cell r="AL208">
            <v>711648.44</v>
          </cell>
          <cell r="AM208">
            <v>4645216.54</v>
          </cell>
          <cell r="AN208">
            <v>315878.38</v>
          </cell>
          <cell r="AO208">
            <v>788036.52</v>
          </cell>
          <cell r="AQ208">
            <v>56203</v>
          </cell>
          <cell r="AR208" t="str">
            <v xml:space="preserve">Úroky CCB kredit-financ.skladu </v>
          </cell>
          <cell r="AS208">
            <v>449786.81</v>
          </cell>
          <cell r="AT208">
            <v>449786.81</v>
          </cell>
          <cell r="AU208">
            <v>0</v>
          </cell>
          <cell r="AV208">
            <v>1271694.05</v>
          </cell>
          <cell r="AW208">
            <v>0</v>
          </cell>
          <cell r="AX208">
            <v>1271694.05</v>
          </cell>
          <cell r="AY208">
            <v>1721480.86</v>
          </cell>
          <cell r="AZ208">
            <v>0</v>
          </cell>
          <cell r="BA208">
            <v>1721480.86</v>
          </cell>
          <cell r="BB208" t="str">
            <v>Stock Financing - Interest</v>
          </cell>
        </row>
        <row r="209">
          <cell r="A209">
            <v>5189866</v>
          </cell>
          <cell r="Z209">
            <v>-22828.61</v>
          </cell>
          <cell r="AM209">
            <v>-22828.61</v>
          </cell>
          <cell r="AN209" t="e">
            <v>#N/A</v>
          </cell>
          <cell r="AO209" t="e">
            <v>#N/A</v>
          </cell>
          <cell r="AQ209">
            <v>563</v>
          </cell>
          <cell r="AR209" t="str">
            <v xml:space="preserve">Kursové ztráty </v>
          </cell>
          <cell r="AS209">
            <v>464618.53</v>
          </cell>
          <cell r="AT209">
            <v>464618.53</v>
          </cell>
          <cell r="AU209">
            <v>0</v>
          </cell>
          <cell r="AV209">
            <v>4348258.79</v>
          </cell>
          <cell r="AW209">
            <v>0</v>
          </cell>
          <cell r="AX209">
            <v>4348258.79</v>
          </cell>
          <cell r="AY209">
            <v>4812877.32</v>
          </cell>
          <cell r="AZ209">
            <v>0</v>
          </cell>
          <cell r="BA209">
            <v>4812877.32</v>
          </cell>
          <cell r="BB209" t="str">
            <v>(EXCHANGE RATE LOSSES)</v>
          </cell>
        </row>
        <row r="210">
          <cell r="A210">
            <v>51898666</v>
          </cell>
          <cell r="W210">
            <v>-157143.75</v>
          </cell>
          <cell r="Z210">
            <v>-177400.87</v>
          </cell>
          <cell r="AM210">
            <v>-334544.62</v>
          </cell>
          <cell r="AN210" t="e">
            <v>#N/A</v>
          </cell>
          <cell r="AO210" t="e">
            <v>#N/A</v>
          </cell>
          <cell r="AQ210">
            <v>56301</v>
          </cell>
          <cell r="AR210" t="str">
            <v xml:space="preserve">Kursové ztráty </v>
          </cell>
          <cell r="AS210">
            <v>420177.48</v>
          </cell>
          <cell r="AT210">
            <v>420177.48</v>
          </cell>
          <cell r="AU210">
            <v>0</v>
          </cell>
          <cell r="AV210">
            <v>3061627.45</v>
          </cell>
          <cell r="AW210">
            <v>0</v>
          </cell>
          <cell r="AX210">
            <v>3061627.45</v>
          </cell>
          <cell r="AY210">
            <v>3481804.93</v>
          </cell>
          <cell r="AZ210">
            <v>0</v>
          </cell>
          <cell r="BA210">
            <v>3481804.93</v>
          </cell>
          <cell r="BB210" t="str">
            <v>EXCHANGE RATE LOSSES)</v>
          </cell>
        </row>
        <row r="211">
          <cell r="A211" t="str">
            <v>51899 MA</v>
          </cell>
          <cell r="AM211">
            <v>0</v>
          </cell>
          <cell r="AN211" t="e">
            <v>#N/A</v>
          </cell>
          <cell r="AO211" t="e">
            <v>#N/A</v>
          </cell>
          <cell r="AQ211">
            <v>56303</v>
          </cell>
          <cell r="AR211" t="str">
            <v xml:space="preserve">Kursové ztráty-dovoz </v>
          </cell>
          <cell r="AS211">
            <v>44441.05</v>
          </cell>
          <cell r="AT211">
            <v>44441.05</v>
          </cell>
          <cell r="AU211">
            <v>0</v>
          </cell>
          <cell r="AV211">
            <v>1286631.3400000001</v>
          </cell>
          <cell r="AW211">
            <v>0</v>
          </cell>
          <cell r="AX211">
            <v>1286631.3400000001</v>
          </cell>
          <cell r="AY211">
            <v>1331072.3899999999</v>
          </cell>
          <cell r="AZ211">
            <v>0</v>
          </cell>
          <cell r="BA211">
            <v>1331072.3899999999</v>
          </cell>
          <cell r="BB211" t="str">
            <v>(EXCHANGE RATE LOSSES-IMPORT.CARS)</v>
          </cell>
        </row>
        <row r="212">
          <cell r="A212">
            <v>51899</v>
          </cell>
          <cell r="B212" t="str">
            <v>x</v>
          </cell>
          <cell r="C212" t="str">
            <v>x</v>
          </cell>
          <cell r="D212" t="str">
            <v>x</v>
          </cell>
          <cell r="E212">
            <v>35803</v>
          </cell>
          <cell r="H212">
            <v>39139</v>
          </cell>
          <cell r="K212">
            <v>42815</v>
          </cell>
          <cell r="N212">
            <v>6615</v>
          </cell>
          <cell r="Q212">
            <v>2820</v>
          </cell>
          <cell r="T212">
            <v>770</v>
          </cell>
          <cell r="Z212">
            <v>2565</v>
          </cell>
          <cell r="AC212">
            <v>22333</v>
          </cell>
          <cell r="AF212">
            <v>550</v>
          </cell>
          <cell r="AI212">
            <v>21750</v>
          </cell>
          <cell r="AL212">
            <v>2871976.48</v>
          </cell>
          <cell r="AM212">
            <v>3047136.48</v>
          </cell>
          <cell r="AN212">
            <v>108352.2</v>
          </cell>
          <cell r="AO212">
            <v>130685.2</v>
          </cell>
          <cell r="AQ212">
            <v>568</v>
          </cell>
          <cell r="AR212" t="str">
            <v>Ostatní finanční náklady</v>
          </cell>
          <cell r="AS212">
            <v>2078802.82</v>
          </cell>
          <cell r="AT212">
            <v>2078802.82</v>
          </cell>
          <cell r="AU212">
            <v>0</v>
          </cell>
          <cell r="AV212">
            <v>14274493.17</v>
          </cell>
          <cell r="AW212">
            <v>14672.7</v>
          </cell>
          <cell r="AX212">
            <v>14259820.470000001</v>
          </cell>
          <cell r="AY212">
            <v>16353295.99</v>
          </cell>
          <cell r="AZ212">
            <v>14672.7</v>
          </cell>
          <cell r="BA212">
            <v>16338623.289999999</v>
          </cell>
          <cell r="BB212" t="str">
            <v>(OTHER FINANCIAL EXP.)</v>
          </cell>
        </row>
        <row r="213">
          <cell r="A213">
            <v>5189966</v>
          </cell>
          <cell r="W213">
            <v>-46790</v>
          </cell>
          <cell r="AM213">
            <v>-46790</v>
          </cell>
          <cell r="AN213" t="e">
            <v>#N/A</v>
          </cell>
          <cell r="AO213" t="e">
            <v>#N/A</v>
          </cell>
          <cell r="AQ213">
            <v>5680</v>
          </cell>
          <cell r="AR213" t="str">
            <v>Ostatní finanční náklady - provoz</v>
          </cell>
          <cell r="AS213">
            <v>1073030.3700000001</v>
          </cell>
          <cell r="AT213">
            <v>1073030.3700000001</v>
          </cell>
          <cell r="AU213">
            <v>0</v>
          </cell>
          <cell r="AV213">
            <v>7983274.4100000001</v>
          </cell>
          <cell r="AW213">
            <v>14672.7</v>
          </cell>
          <cell r="AX213">
            <v>7968601.71</v>
          </cell>
          <cell r="AY213">
            <v>9056304.7799999993</v>
          </cell>
          <cell r="AZ213">
            <v>14672.7</v>
          </cell>
          <cell r="BA213">
            <v>9041632.0800000001</v>
          </cell>
          <cell r="BB213" t="str">
            <v>(OTHER FINANCIAL EXP.)</v>
          </cell>
        </row>
        <row r="214">
          <cell r="A214">
            <v>51899660</v>
          </cell>
          <cell r="AM214">
            <v>0</v>
          </cell>
          <cell r="AN214" t="e">
            <v>#N/A</v>
          </cell>
          <cell r="AO214" t="e">
            <v>#N/A</v>
          </cell>
          <cell r="AQ214">
            <v>56801</v>
          </cell>
          <cell r="AR214" t="str">
            <v>Ostatní finanční náklady</v>
          </cell>
          <cell r="AS214">
            <v>31.76</v>
          </cell>
          <cell r="AT214">
            <v>31.76</v>
          </cell>
          <cell r="AU214">
            <v>0</v>
          </cell>
          <cell r="AV214">
            <v>624345.11</v>
          </cell>
          <cell r="AW214">
            <v>0</v>
          </cell>
          <cell r="AX214">
            <v>624345.11</v>
          </cell>
          <cell r="AY214">
            <v>624376.87</v>
          </cell>
          <cell r="AZ214">
            <v>0</v>
          </cell>
          <cell r="BA214">
            <v>624376.87</v>
          </cell>
          <cell r="BB214" t="str">
            <v>(OTHER FINANCIAL COST)</v>
          </cell>
        </row>
        <row r="215">
          <cell r="A215">
            <v>52101</v>
          </cell>
          <cell r="B215" t="str">
            <v>x</v>
          </cell>
          <cell r="C215" t="str">
            <v>x</v>
          </cell>
          <cell r="E215">
            <v>31595533</v>
          </cell>
          <cell r="H215">
            <v>33729094</v>
          </cell>
          <cell r="K215">
            <v>35106239</v>
          </cell>
          <cell r="N215">
            <v>37259542</v>
          </cell>
          <cell r="Q215">
            <v>38144166</v>
          </cell>
          <cell r="T215">
            <v>36586972</v>
          </cell>
          <cell r="W215">
            <v>36869825</v>
          </cell>
          <cell r="Z215">
            <v>37672480</v>
          </cell>
          <cell r="AC215">
            <v>36323109</v>
          </cell>
          <cell r="AF215">
            <v>37697397</v>
          </cell>
          <cell r="AI215">
            <v>39522790.600000001</v>
          </cell>
          <cell r="AL215">
            <v>33615216</v>
          </cell>
          <cell r="AM215">
            <v>434122363.60000002</v>
          </cell>
          <cell r="AN215">
            <v>-2707893</v>
          </cell>
          <cell r="AO215">
            <v>33615216</v>
          </cell>
          <cell r="AQ215">
            <v>56802</v>
          </cell>
          <cell r="AR215" t="str">
            <v xml:space="preserve">Poplatky banky </v>
          </cell>
          <cell r="AS215">
            <v>644026.31999999995</v>
          </cell>
          <cell r="AT215">
            <v>644026.31999999995</v>
          </cell>
          <cell r="AU215">
            <v>0</v>
          </cell>
          <cell r="AV215">
            <v>4251009.8099999996</v>
          </cell>
          <cell r="AW215">
            <v>14672.7</v>
          </cell>
          <cell r="AX215">
            <v>4236337.1100000003</v>
          </cell>
          <cell r="AY215">
            <v>4895036.13</v>
          </cell>
          <cell r="AZ215">
            <v>14672.7</v>
          </cell>
          <cell r="BA215">
            <v>4880363.43</v>
          </cell>
          <cell r="BB215" t="str">
            <v>(BANK FEES)</v>
          </cell>
        </row>
        <row r="216">
          <cell r="A216">
            <v>52102</v>
          </cell>
          <cell r="E216">
            <v>6159234</v>
          </cell>
          <cell r="H216">
            <v>-2788268</v>
          </cell>
          <cell r="K216">
            <v>202319</v>
          </cell>
          <cell r="N216">
            <v>1920587</v>
          </cell>
          <cell r="Q216">
            <v>161897</v>
          </cell>
          <cell r="T216">
            <v>861896</v>
          </cell>
          <cell r="W216">
            <v>-1781298</v>
          </cell>
          <cell r="Z216">
            <v>-1089670</v>
          </cell>
          <cell r="AC216">
            <v>-2595906</v>
          </cell>
          <cell r="AF216">
            <v>2600981</v>
          </cell>
          <cell r="AI216">
            <v>1734352</v>
          </cell>
          <cell r="AL216">
            <v>-3068018</v>
          </cell>
          <cell r="AM216">
            <v>2318106</v>
          </cell>
          <cell r="AN216">
            <v>-472112</v>
          </cell>
          <cell r="AO216">
            <v>-3068018</v>
          </cell>
          <cell r="AQ216">
            <v>56803</v>
          </cell>
          <cell r="AR216" t="str">
            <v xml:space="preserve">Pojistné ostatní </v>
          </cell>
          <cell r="AS216">
            <v>428972.29</v>
          </cell>
          <cell r="AT216">
            <v>428972.29</v>
          </cell>
          <cell r="AU216">
            <v>0</v>
          </cell>
          <cell r="AV216">
            <v>3107919.49</v>
          </cell>
          <cell r="AW216">
            <v>0</v>
          </cell>
          <cell r="AX216">
            <v>3107919.49</v>
          </cell>
          <cell r="AY216">
            <v>3536891.78</v>
          </cell>
          <cell r="AZ216">
            <v>0</v>
          </cell>
          <cell r="BA216">
            <v>3536891.78</v>
          </cell>
          <cell r="BB216" t="str">
            <v>(OTHER INSURANCE)</v>
          </cell>
        </row>
        <row r="217">
          <cell r="A217">
            <v>5210366</v>
          </cell>
          <cell r="AF217">
            <v>1283269</v>
          </cell>
          <cell r="AI217">
            <v>143180</v>
          </cell>
          <cell r="AL217">
            <v>347166</v>
          </cell>
          <cell r="AM217">
            <v>1773615</v>
          </cell>
          <cell r="AN217" t="e">
            <v>#N/A</v>
          </cell>
          <cell r="AO217" t="e">
            <v>#N/A</v>
          </cell>
          <cell r="AQ217">
            <v>5682</v>
          </cell>
          <cell r="AR217" t="str">
            <v>Ostatní finanční náklady - pojištění vozy</v>
          </cell>
          <cell r="AS217">
            <v>1005772.45</v>
          </cell>
          <cell r="AT217">
            <v>1005772.45</v>
          </cell>
          <cell r="AU217">
            <v>0</v>
          </cell>
          <cell r="AV217">
            <v>6291218.7599999998</v>
          </cell>
          <cell r="AW217">
            <v>0</v>
          </cell>
          <cell r="AX217">
            <v>6291218.7599999998</v>
          </cell>
          <cell r="AY217">
            <v>7296991.21</v>
          </cell>
          <cell r="AZ217">
            <v>0</v>
          </cell>
          <cell r="BA217">
            <v>7296991.21</v>
          </cell>
          <cell r="BB217" t="str">
            <v>(OTHER FINANCIAL EXP.)</v>
          </cell>
        </row>
        <row r="218">
          <cell r="A218">
            <v>52301</v>
          </cell>
          <cell r="B218" t="str">
            <v>x</v>
          </cell>
          <cell r="C218" t="str">
            <v>x</v>
          </cell>
          <cell r="AM218">
            <v>0</v>
          </cell>
          <cell r="AN218" t="e">
            <v>#N/A</v>
          </cell>
          <cell r="AO218" t="e">
            <v>#N/A</v>
          </cell>
          <cell r="AQ218">
            <v>56821</v>
          </cell>
          <cell r="AR218" t="str">
            <v>Povinné ručení - vozy na skladě</v>
          </cell>
          <cell r="AS218">
            <v>172521</v>
          </cell>
          <cell r="AT218">
            <v>172521</v>
          </cell>
          <cell r="AU218">
            <v>0</v>
          </cell>
          <cell r="AV218">
            <v>203922</v>
          </cell>
          <cell r="AW218">
            <v>0</v>
          </cell>
          <cell r="AX218">
            <v>203922</v>
          </cell>
          <cell r="AY218">
            <v>376443</v>
          </cell>
          <cell r="AZ218">
            <v>0</v>
          </cell>
          <cell r="BA218">
            <v>376443</v>
          </cell>
          <cell r="BB218" t="str">
            <v>OBLIGATION INSURANCE - WAREHOUSE CARS</v>
          </cell>
        </row>
        <row r="219">
          <cell r="A219">
            <v>52401</v>
          </cell>
          <cell r="B219" t="str">
            <v>x</v>
          </cell>
          <cell r="C219" t="str">
            <v>x</v>
          </cell>
          <cell r="E219">
            <v>8214456</v>
          </cell>
          <cell r="H219">
            <v>8770113</v>
          </cell>
          <cell r="K219">
            <v>9124861</v>
          </cell>
          <cell r="N219">
            <v>9684851</v>
          </cell>
          <cell r="Q219">
            <v>9912696</v>
          </cell>
          <cell r="T219">
            <v>9509743</v>
          </cell>
          <cell r="W219">
            <v>9581000</v>
          </cell>
          <cell r="Z219">
            <v>9746969</v>
          </cell>
          <cell r="AC219">
            <v>9386733</v>
          </cell>
          <cell r="AF219">
            <v>9753941</v>
          </cell>
          <cell r="AI219">
            <v>10269305</v>
          </cell>
          <cell r="AL219">
            <v>8722897</v>
          </cell>
          <cell r="AM219">
            <v>112677565</v>
          </cell>
          <cell r="AN219">
            <v>-663836</v>
          </cell>
          <cell r="AO219">
            <v>8722897</v>
          </cell>
          <cell r="AQ219">
            <v>56824</v>
          </cell>
          <cell r="AR219" t="str">
            <v>Pojistné služební vozy</v>
          </cell>
          <cell r="AS219">
            <v>833251.45</v>
          </cell>
          <cell r="AT219">
            <v>833251.45</v>
          </cell>
          <cell r="AU219">
            <v>0</v>
          </cell>
          <cell r="AV219">
            <v>6087296.7599999998</v>
          </cell>
          <cell r="AW219">
            <v>0</v>
          </cell>
          <cell r="AX219">
            <v>6087296.7599999998</v>
          </cell>
          <cell r="AY219">
            <v>6920548.21</v>
          </cell>
          <cell r="AZ219">
            <v>0</v>
          </cell>
          <cell r="BA219">
            <v>6920548.21</v>
          </cell>
          <cell r="BB219" t="str">
            <v>(INSURANCE COMPANY CARS)</v>
          </cell>
        </row>
        <row r="220">
          <cell r="A220">
            <v>52402</v>
          </cell>
          <cell r="B220" t="str">
            <v>x</v>
          </cell>
          <cell r="C220" t="str">
            <v>x</v>
          </cell>
          <cell r="E220">
            <v>2838649</v>
          </cell>
          <cell r="H220">
            <v>3029936</v>
          </cell>
          <cell r="K220">
            <v>3152064</v>
          </cell>
          <cell r="N220">
            <v>3345086</v>
          </cell>
          <cell r="Q220">
            <v>3422212</v>
          </cell>
          <cell r="T220">
            <v>3282672</v>
          </cell>
          <cell r="W220">
            <v>3305763</v>
          </cell>
          <cell r="Z220">
            <v>3374149</v>
          </cell>
          <cell r="AC220">
            <v>3249337</v>
          </cell>
          <cell r="AF220">
            <v>3376363</v>
          </cell>
          <cell r="AI220">
            <v>3554948</v>
          </cell>
          <cell r="AL220">
            <v>3019490</v>
          </cell>
          <cell r="AM220">
            <v>38950669</v>
          </cell>
          <cell r="AN220">
            <v>-229847</v>
          </cell>
          <cell r="AO220">
            <v>3019490</v>
          </cell>
          <cell r="AQ220" t="str">
            <v>Účet</v>
          </cell>
          <cell r="AR220" t="str">
            <v>Název</v>
          </cell>
          <cell r="AS220" t="str">
            <v>Za období MD</v>
          </cell>
          <cell r="AT220" t="str">
            <v>Za období</v>
          </cell>
          <cell r="AU220" t="str">
            <v>Za období D</v>
          </cell>
          <cell r="AV220" t="str">
            <v>Před obdobím MD</v>
          </cell>
          <cell r="AW220" t="str">
            <v>Před obdobím D</v>
          </cell>
          <cell r="AX220" t="str">
            <v>Před obdobím</v>
          </cell>
          <cell r="AY220" t="str">
            <v>Stav MD</v>
          </cell>
          <cell r="AZ220" t="str">
            <v>Stav D</v>
          </cell>
          <cell r="BA220" t="str">
            <v>Stav</v>
          </cell>
          <cell r="BB220" t="str">
            <v>Název (2)</v>
          </cell>
          <cell r="BC220" t="str">
            <v>Název (3)</v>
          </cell>
          <cell r="BD220" t="str">
            <v>Atribut1</v>
          </cell>
          <cell r="BE220" t="str">
            <v>Atribut2</v>
          </cell>
          <cell r="BF220" t="str">
            <v>Atribut3</v>
          </cell>
          <cell r="BG220" t="str">
            <v>Atribut4</v>
          </cell>
          <cell r="BH220" t="str">
            <v>Zapsal</v>
          </cell>
          <cell r="BI220" t="str">
            <v>Zapsáno</v>
          </cell>
        </row>
        <row r="221">
          <cell r="A221">
            <v>5240366</v>
          </cell>
          <cell r="AM221">
            <v>0</v>
          </cell>
          <cell r="AN221" t="e">
            <v>#N/A</v>
          </cell>
          <cell r="AO221" t="e">
            <v>#N/A</v>
          </cell>
          <cell r="AQ221">
            <v>58</v>
          </cell>
          <cell r="AR221" t="str">
            <v xml:space="preserve">Mimořádné náklady </v>
          </cell>
          <cell r="AS221">
            <v>178110.99</v>
          </cell>
          <cell r="AT221">
            <v>178110.99</v>
          </cell>
          <cell r="AU221">
            <v>0</v>
          </cell>
          <cell r="AV221">
            <v>1038206</v>
          </cell>
          <cell r="AW221">
            <v>15000</v>
          </cell>
          <cell r="AX221">
            <v>1023206</v>
          </cell>
          <cell r="AY221">
            <v>1216316.99</v>
          </cell>
          <cell r="AZ221">
            <v>15000</v>
          </cell>
          <cell r="BA221">
            <v>1201316.99</v>
          </cell>
          <cell r="BB221" t="str">
            <v>(UNUSUAL OR EXTRAORD. EXP.)</v>
          </cell>
          <cell r="BH221">
            <v>1570</v>
          </cell>
          <cell r="BI221">
            <v>38302</v>
          </cell>
        </row>
        <row r="222">
          <cell r="A222">
            <v>52701</v>
          </cell>
          <cell r="B222" t="str">
            <v>x</v>
          </cell>
          <cell r="C222" t="str">
            <v>x</v>
          </cell>
          <cell r="E222">
            <v>2867.42</v>
          </cell>
          <cell r="H222">
            <v>10037.92</v>
          </cell>
          <cell r="K222">
            <v>1323.45</v>
          </cell>
          <cell r="N222">
            <v>2782.58</v>
          </cell>
          <cell r="Q222">
            <v>989.24</v>
          </cell>
          <cell r="T222">
            <v>500.96</v>
          </cell>
          <cell r="W222">
            <v>1358.34</v>
          </cell>
          <cell r="Z222">
            <v>3418.17</v>
          </cell>
          <cell r="AC222">
            <v>938</v>
          </cell>
          <cell r="AF222">
            <v>241.91</v>
          </cell>
          <cell r="AI222">
            <v>926.1</v>
          </cell>
          <cell r="AL222">
            <v>705.62</v>
          </cell>
          <cell r="AM222">
            <v>26089.71</v>
          </cell>
          <cell r="AN222">
            <v>-232.38</v>
          </cell>
          <cell r="AO222">
            <v>705.62</v>
          </cell>
          <cell r="AQ222">
            <v>582</v>
          </cell>
          <cell r="AR222" t="str">
            <v xml:space="preserve">Škody - Mimořádné </v>
          </cell>
          <cell r="AS222">
            <v>0</v>
          </cell>
          <cell r="AT222">
            <v>0</v>
          </cell>
          <cell r="AU222">
            <v>0</v>
          </cell>
          <cell r="AV222">
            <v>149075</v>
          </cell>
          <cell r="AW222">
            <v>0</v>
          </cell>
          <cell r="AX222">
            <v>149075</v>
          </cell>
          <cell r="AY222">
            <v>149075</v>
          </cell>
          <cell r="AZ222">
            <v>0</v>
          </cell>
          <cell r="BA222">
            <v>149075</v>
          </cell>
          <cell r="BB222" t="str">
            <v>Extraordinary Losses</v>
          </cell>
          <cell r="BH222">
            <v>1570</v>
          </cell>
          <cell r="BI222">
            <v>38302</v>
          </cell>
        </row>
        <row r="223">
          <cell r="A223">
            <v>52702</v>
          </cell>
          <cell r="B223" t="str">
            <v>x</v>
          </cell>
          <cell r="C223" t="str">
            <v>x</v>
          </cell>
          <cell r="E223">
            <v>13112.87</v>
          </cell>
          <cell r="H223">
            <v>5747.8</v>
          </cell>
          <cell r="K223">
            <v>4465.47</v>
          </cell>
          <cell r="N223">
            <v>10697.5</v>
          </cell>
          <cell r="Q223">
            <v>10423.34</v>
          </cell>
          <cell r="T223">
            <v>11080.32</v>
          </cell>
          <cell r="W223">
            <v>9757.17</v>
          </cell>
          <cell r="Z223">
            <v>5761.69</v>
          </cell>
          <cell r="AC223">
            <v>16023.89</v>
          </cell>
          <cell r="AF223">
            <v>13776.69</v>
          </cell>
          <cell r="AI223">
            <v>18684.61</v>
          </cell>
          <cell r="AL223">
            <v>13606.1</v>
          </cell>
          <cell r="AM223">
            <v>133137.44999999998</v>
          </cell>
          <cell r="AN223">
            <v>-2642.99</v>
          </cell>
          <cell r="AO223">
            <v>13380.9</v>
          </cell>
          <cell r="AQ223">
            <v>58201</v>
          </cell>
          <cell r="AR223" t="str">
            <v>Škody - Mimořádné</v>
          </cell>
          <cell r="AS223">
            <v>0</v>
          </cell>
          <cell r="AT223">
            <v>0</v>
          </cell>
          <cell r="AU223">
            <v>0</v>
          </cell>
          <cell r="AV223">
            <v>149075</v>
          </cell>
          <cell r="AW223">
            <v>0</v>
          </cell>
          <cell r="AX223">
            <v>149075</v>
          </cell>
          <cell r="AY223">
            <v>149075</v>
          </cell>
          <cell r="AZ223">
            <v>0</v>
          </cell>
          <cell r="BA223">
            <v>149075</v>
          </cell>
          <cell r="BB223" t="str">
            <v>Extraordinary Loses</v>
          </cell>
          <cell r="BH223">
            <v>2</v>
          </cell>
          <cell r="BI223">
            <v>37908</v>
          </cell>
        </row>
        <row r="224">
          <cell r="A224">
            <v>52703</v>
          </cell>
          <cell r="B224" t="str">
            <v>x</v>
          </cell>
          <cell r="C224" t="str">
            <v>x</v>
          </cell>
          <cell r="E224">
            <v>2800</v>
          </cell>
          <cell r="H224">
            <v>9200</v>
          </cell>
          <cell r="K224">
            <v>9200</v>
          </cell>
          <cell r="N224">
            <v>0</v>
          </cell>
          <cell r="Q224">
            <v>8400</v>
          </cell>
          <cell r="T224">
            <v>17200</v>
          </cell>
          <cell r="W224">
            <v>8000</v>
          </cell>
          <cell r="Z224">
            <v>7600</v>
          </cell>
          <cell r="AC224">
            <v>7200</v>
          </cell>
          <cell r="AF224">
            <v>7000</v>
          </cell>
          <cell r="AI224">
            <v>6400</v>
          </cell>
          <cell r="AL224">
            <v>6000</v>
          </cell>
          <cell r="AM224">
            <v>89000</v>
          </cell>
          <cell r="AN224">
            <v>-974.80000000000018</v>
          </cell>
          <cell r="AO224">
            <v>6225.2</v>
          </cell>
          <cell r="AQ224">
            <v>588</v>
          </cell>
          <cell r="AR224" t="str">
            <v xml:space="preserve">Ostatní mimořádné náklady </v>
          </cell>
          <cell r="AS224">
            <v>178110.99</v>
          </cell>
          <cell r="AT224">
            <v>178110.99</v>
          </cell>
          <cell r="AU224">
            <v>0</v>
          </cell>
          <cell r="AV224">
            <v>889131</v>
          </cell>
          <cell r="AW224">
            <v>15000</v>
          </cell>
          <cell r="AX224">
            <v>874131</v>
          </cell>
          <cell r="AY224">
            <v>1067241.99</v>
          </cell>
          <cell r="AZ224">
            <v>15000</v>
          </cell>
          <cell r="BA224">
            <v>1052241.99</v>
          </cell>
          <cell r="BB224" t="str">
            <v xml:space="preserve"> (OTHER EXTRAORD. COST)</v>
          </cell>
          <cell r="BH224">
            <v>1570</v>
          </cell>
          <cell r="BI224">
            <v>38302</v>
          </cell>
        </row>
        <row r="225">
          <cell r="A225">
            <v>52704</v>
          </cell>
          <cell r="B225" t="str">
            <v>x</v>
          </cell>
          <cell r="C225" t="str">
            <v>x</v>
          </cell>
          <cell r="E225">
            <v>0</v>
          </cell>
          <cell r="H225">
            <v>28232.959999999999</v>
          </cell>
          <cell r="K225">
            <v>4793.3</v>
          </cell>
          <cell r="N225">
            <v>563785.14</v>
          </cell>
          <cell r="Q225">
            <v>0</v>
          </cell>
          <cell r="T225">
            <v>0</v>
          </cell>
          <cell r="W225">
            <v>626963.5</v>
          </cell>
          <cell r="Z225">
            <v>0</v>
          </cell>
          <cell r="AF225">
            <v>207376</v>
          </cell>
          <cell r="AI225">
            <v>207195.7</v>
          </cell>
          <cell r="AL225">
            <v>206637.5</v>
          </cell>
          <cell r="AM225">
            <v>1844984.0999999999</v>
          </cell>
          <cell r="AN225">
            <v>206637.5</v>
          </cell>
          <cell r="AO225">
            <v>206637.5</v>
          </cell>
          <cell r="AQ225">
            <v>58801</v>
          </cell>
          <cell r="AR225" t="str">
            <v xml:space="preserve">Ostatní mimořádné náklady </v>
          </cell>
          <cell r="AS225">
            <v>16650</v>
          </cell>
          <cell r="AT225">
            <v>16650</v>
          </cell>
          <cell r="AU225">
            <v>0</v>
          </cell>
          <cell r="AV225">
            <v>464421</v>
          </cell>
          <cell r="AW225">
            <v>15000</v>
          </cell>
          <cell r="AX225">
            <v>449421</v>
          </cell>
          <cell r="AY225">
            <v>481071</v>
          </cell>
          <cell r="AZ225">
            <v>15000</v>
          </cell>
          <cell r="BA225">
            <v>466071</v>
          </cell>
          <cell r="BB225" t="str">
            <v xml:space="preserve"> (OTHER EXTRAORD. COST)</v>
          </cell>
          <cell r="BH225">
            <v>2</v>
          </cell>
          <cell r="BI225">
            <v>37908</v>
          </cell>
        </row>
        <row r="226">
          <cell r="A226">
            <v>52705</v>
          </cell>
          <cell r="E226">
            <v>0</v>
          </cell>
          <cell r="H226">
            <v>104189</v>
          </cell>
          <cell r="K226">
            <v>0</v>
          </cell>
          <cell r="N226">
            <v>115154</v>
          </cell>
          <cell r="Q226">
            <v>52288</v>
          </cell>
          <cell r="T226">
            <v>54438</v>
          </cell>
          <cell r="W226">
            <v>52933</v>
          </cell>
          <cell r="Z226">
            <v>54696</v>
          </cell>
          <cell r="AC226">
            <v>55083</v>
          </cell>
          <cell r="AF226">
            <v>57964</v>
          </cell>
          <cell r="AI226">
            <v>67112</v>
          </cell>
          <cell r="AL226">
            <v>59555</v>
          </cell>
          <cell r="AM226">
            <v>673412</v>
          </cell>
          <cell r="AN226">
            <v>4472</v>
          </cell>
          <cell r="AO226">
            <v>59555</v>
          </cell>
          <cell r="AQ226">
            <v>58802</v>
          </cell>
          <cell r="AR226" t="str">
            <v>Ostatní mimořádné náklady DNeuz.- LS, ostatní</v>
          </cell>
          <cell r="AS226">
            <v>74460.990000000005</v>
          </cell>
          <cell r="AT226">
            <v>74460.990000000005</v>
          </cell>
          <cell r="AU226">
            <v>0</v>
          </cell>
          <cell r="AV226">
            <v>9500</v>
          </cell>
          <cell r="AW226">
            <v>0</v>
          </cell>
          <cell r="AX226">
            <v>9500</v>
          </cell>
          <cell r="AY226">
            <v>83960.99</v>
          </cell>
          <cell r="AZ226">
            <v>0</v>
          </cell>
          <cell r="BA226">
            <v>83960.99</v>
          </cell>
          <cell r="BB226" t="str">
            <v>(OTHER EXTRAOR. COST - LEAS. FEE)</v>
          </cell>
          <cell r="BH226">
            <v>2</v>
          </cell>
          <cell r="BI226">
            <v>37908</v>
          </cell>
        </row>
        <row r="227">
          <cell r="A227">
            <v>52706</v>
          </cell>
          <cell r="AM227">
            <v>0</v>
          </cell>
          <cell r="AN227" t="e">
            <v>#N/A</v>
          </cell>
          <cell r="AO227" t="e">
            <v>#N/A</v>
          </cell>
          <cell r="AQ227">
            <v>58803</v>
          </cell>
          <cell r="AR227" t="str">
            <v>Reklamace vozu - slevy</v>
          </cell>
          <cell r="AS227">
            <v>87000</v>
          </cell>
          <cell r="AT227">
            <v>87000</v>
          </cell>
          <cell r="AU227">
            <v>0</v>
          </cell>
          <cell r="AV227">
            <v>415210</v>
          </cell>
          <cell r="AW227">
            <v>0</v>
          </cell>
          <cell r="AX227">
            <v>415210</v>
          </cell>
          <cell r="AY227">
            <v>502210</v>
          </cell>
          <cell r="AZ227">
            <v>0</v>
          </cell>
          <cell r="BA227">
            <v>502210</v>
          </cell>
          <cell r="BB227" t="str">
            <v>Discount to customer postsale</v>
          </cell>
          <cell r="BH227">
            <v>4101</v>
          </cell>
          <cell r="BI227">
            <v>38020</v>
          </cell>
        </row>
        <row r="228">
          <cell r="A228">
            <v>52801</v>
          </cell>
          <cell r="B228" t="str">
            <v>x</v>
          </cell>
          <cell r="C228" t="str">
            <v>x</v>
          </cell>
          <cell r="E228">
            <v>75515</v>
          </cell>
          <cell r="H228">
            <v>79895.5</v>
          </cell>
          <cell r="K228">
            <v>91521.5</v>
          </cell>
          <cell r="N228">
            <v>110333</v>
          </cell>
          <cell r="Q228">
            <v>101249.58</v>
          </cell>
          <cell r="T228">
            <v>54466.5</v>
          </cell>
          <cell r="W228">
            <v>116580.71</v>
          </cell>
          <cell r="Z228">
            <v>174894.1</v>
          </cell>
          <cell r="AC228">
            <v>110197.2</v>
          </cell>
          <cell r="AF228">
            <v>90915</v>
          </cell>
          <cell r="AI228">
            <v>110385.94</v>
          </cell>
          <cell r="AL228">
            <v>88964.14</v>
          </cell>
          <cell r="AM228">
            <v>1204918.17</v>
          </cell>
          <cell r="AN228">
            <v>-21233.059999999998</v>
          </cell>
          <cell r="AO228">
            <v>88964.14</v>
          </cell>
          <cell r="AQ228">
            <v>6</v>
          </cell>
          <cell r="AR228" t="str">
            <v xml:space="preserve">Výnosy </v>
          </cell>
          <cell r="AS228">
            <v>0</v>
          </cell>
          <cell r="AT228">
            <v>434704298.61000001</v>
          </cell>
          <cell r="AU228">
            <v>434704298.61000001</v>
          </cell>
          <cell r="AV228">
            <v>1235553.6399999999</v>
          </cell>
          <cell r="AW228">
            <v>6456571223.6999998</v>
          </cell>
          <cell r="AX228">
            <v>6455335670.0600004</v>
          </cell>
          <cell r="AY228">
            <v>1235553.6399999999</v>
          </cell>
          <cell r="AZ228">
            <v>6891275522.3100004</v>
          </cell>
          <cell r="BA228">
            <v>6890039968.6700001</v>
          </cell>
          <cell r="BB228" t="str">
            <v>Revenues</v>
          </cell>
          <cell r="BH228">
            <v>2</v>
          </cell>
          <cell r="BI228">
            <v>37896</v>
          </cell>
        </row>
        <row r="229">
          <cell r="A229">
            <v>53101</v>
          </cell>
          <cell r="B229" t="str">
            <v>x</v>
          </cell>
          <cell r="C229" t="str">
            <v>x</v>
          </cell>
          <cell r="E229">
            <v>0</v>
          </cell>
          <cell r="K229">
            <v>0</v>
          </cell>
          <cell r="N229">
            <v>0</v>
          </cell>
          <cell r="Q229">
            <v>0</v>
          </cell>
          <cell r="T229">
            <v>0</v>
          </cell>
          <cell r="W229">
            <v>0</v>
          </cell>
          <cell r="Z229">
            <v>0</v>
          </cell>
          <cell r="AI229">
            <v>1000000</v>
          </cell>
          <cell r="AL229">
            <v>453270</v>
          </cell>
          <cell r="AM229">
            <v>1453270</v>
          </cell>
          <cell r="AN229">
            <v>82000</v>
          </cell>
          <cell r="AO229">
            <v>82000</v>
          </cell>
          <cell r="AQ229">
            <v>60</v>
          </cell>
          <cell r="AR229" t="str">
            <v xml:space="preserve">Tržby za vlastní výkony a zboží </v>
          </cell>
          <cell r="AS229">
            <v>0</v>
          </cell>
          <cell r="AT229">
            <v>424388563.70999998</v>
          </cell>
          <cell r="AU229">
            <v>424388563.70999998</v>
          </cell>
          <cell r="AV229">
            <v>1236131.98</v>
          </cell>
          <cell r="AW229">
            <v>6385835151.5799999</v>
          </cell>
          <cell r="AX229">
            <v>6384599019.6000004</v>
          </cell>
          <cell r="AY229">
            <v>1236131.98</v>
          </cell>
          <cell r="AZ229">
            <v>6810223715.29</v>
          </cell>
          <cell r="BA229">
            <v>6808987583.3100004</v>
          </cell>
          <cell r="BB229" t="str">
            <v>Goods and services revenues</v>
          </cell>
          <cell r="BH229">
            <v>2</v>
          </cell>
          <cell r="BI229">
            <v>37896</v>
          </cell>
        </row>
        <row r="230">
          <cell r="A230">
            <v>53201</v>
          </cell>
          <cell r="B230" t="str">
            <v>x</v>
          </cell>
          <cell r="C230" t="str">
            <v>x</v>
          </cell>
          <cell r="N230">
            <v>22789</v>
          </cell>
          <cell r="Q230">
            <v>0</v>
          </cell>
          <cell r="T230">
            <v>0</v>
          </cell>
          <cell r="W230">
            <v>331.81</v>
          </cell>
          <cell r="Z230">
            <v>0</v>
          </cell>
          <cell r="AL230">
            <v>7553</v>
          </cell>
          <cell r="AM230">
            <v>30673.81</v>
          </cell>
          <cell r="AN230">
            <v>7553</v>
          </cell>
          <cell r="AO230">
            <v>7553</v>
          </cell>
          <cell r="AQ230">
            <v>602</v>
          </cell>
          <cell r="AR230" t="str">
            <v xml:space="preserve">Tržby z prodeje služeb </v>
          </cell>
          <cell r="AS230">
            <v>0</v>
          </cell>
          <cell r="AT230">
            <v>49923473.829999998</v>
          </cell>
          <cell r="AU230">
            <v>49923473.829999998</v>
          </cell>
          <cell r="AV230">
            <v>1101131.98</v>
          </cell>
          <cell r="AW230">
            <v>692241594.60000002</v>
          </cell>
          <cell r="AX230">
            <v>691140462.62</v>
          </cell>
          <cell r="AY230">
            <v>1101131.98</v>
          </cell>
          <cell r="AZ230">
            <v>742165068.42999995</v>
          </cell>
          <cell r="BA230">
            <v>741063936.45000005</v>
          </cell>
          <cell r="BB230" t="str">
            <v>Service revenues</v>
          </cell>
          <cell r="BH230">
            <v>2</v>
          </cell>
          <cell r="BI230">
            <v>37896</v>
          </cell>
        </row>
        <row r="231">
          <cell r="A231">
            <v>53202</v>
          </cell>
          <cell r="AF231">
            <v>315000</v>
          </cell>
          <cell r="AL231">
            <v>0</v>
          </cell>
          <cell r="AM231">
            <v>315000</v>
          </cell>
          <cell r="AN231">
            <v>0</v>
          </cell>
          <cell r="AO231">
            <v>0</v>
          </cell>
          <cell r="AQ231">
            <v>6021</v>
          </cell>
          <cell r="AR231" t="str">
            <v xml:space="preserve">Ostatní provize </v>
          </cell>
          <cell r="AS231">
            <v>0</v>
          </cell>
          <cell r="AT231">
            <v>790684.9</v>
          </cell>
          <cell r="AU231">
            <v>790684.9</v>
          </cell>
          <cell r="AV231">
            <v>900000</v>
          </cell>
          <cell r="AW231">
            <v>15397728.109999999</v>
          </cell>
          <cell r="AX231">
            <v>14497728.109999999</v>
          </cell>
          <cell r="AY231">
            <v>900000</v>
          </cell>
          <cell r="AZ231">
            <v>16188413.01</v>
          </cell>
          <cell r="BA231">
            <v>15288413.01</v>
          </cell>
          <cell r="BB231" t="str">
            <v>Other Commissions</v>
          </cell>
          <cell r="BH231">
            <v>2</v>
          </cell>
          <cell r="BI231">
            <v>37896</v>
          </cell>
        </row>
        <row r="232">
          <cell r="A232">
            <v>53801</v>
          </cell>
          <cell r="B232" t="str">
            <v>x</v>
          </cell>
          <cell r="C232" t="str">
            <v>x</v>
          </cell>
          <cell r="E232">
            <v>80344.320000000007</v>
          </cell>
          <cell r="H232">
            <v>123041.42</v>
          </cell>
          <cell r="K232">
            <v>123097.7</v>
          </cell>
          <cell r="N232">
            <v>129466.09</v>
          </cell>
          <cell r="Q232">
            <v>145014.56</v>
          </cell>
          <cell r="T232">
            <v>141047.41</v>
          </cell>
          <cell r="W232">
            <v>67872.479999999996</v>
          </cell>
          <cell r="Z232">
            <v>226456.94</v>
          </cell>
          <cell r="AC232">
            <v>163496.5</v>
          </cell>
          <cell r="AF232">
            <v>109139.02</v>
          </cell>
          <cell r="AI232">
            <v>80936.62</v>
          </cell>
          <cell r="AL232">
            <v>65170.27</v>
          </cell>
          <cell r="AM232">
            <v>1455083.33</v>
          </cell>
          <cell r="AN232">
            <v>-98326.23000000001</v>
          </cell>
          <cell r="AO232">
            <v>65170.27</v>
          </cell>
          <cell r="AQ232">
            <v>60211</v>
          </cell>
          <cell r="AR232" t="str">
            <v xml:space="preserve">Provize z prodeje vozů </v>
          </cell>
          <cell r="AS232">
            <v>0</v>
          </cell>
          <cell r="AT232">
            <v>0</v>
          </cell>
          <cell r="AU232">
            <v>0</v>
          </cell>
          <cell r="AV232">
            <v>0</v>
          </cell>
          <cell r="AW232">
            <v>105519</v>
          </cell>
          <cell r="AX232">
            <v>105519</v>
          </cell>
          <cell r="AY232">
            <v>0</v>
          </cell>
          <cell r="AZ232">
            <v>105519</v>
          </cell>
          <cell r="BA232">
            <v>105519</v>
          </cell>
          <cell r="BB232" t="str">
            <v>Commissions On Sale of Cars</v>
          </cell>
          <cell r="BH232">
            <v>2</v>
          </cell>
          <cell r="BI232">
            <v>37908</v>
          </cell>
        </row>
        <row r="233">
          <cell r="A233">
            <v>53802</v>
          </cell>
          <cell r="B233" t="str">
            <v>x</v>
          </cell>
          <cell r="C233" t="str">
            <v>x</v>
          </cell>
          <cell r="E233">
            <v>27624.14</v>
          </cell>
          <cell r="H233">
            <v>437257.07</v>
          </cell>
          <cell r="K233">
            <v>22528.03</v>
          </cell>
          <cell r="N233">
            <v>16242.58</v>
          </cell>
          <cell r="Q233">
            <v>14044.94</v>
          </cell>
          <cell r="T233">
            <v>20681.36</v>
          </cell>
          <cell r="W233">
            <v>7450.03</v>
          </cell>
          <cell r="Z233">
            <v>1080.67</v>
          </cell>
          <cell r="AC233">
            <v>16075.67</v>
          </cell>
          <cell r="AF233">
            <v>6293.57</v>
          </cell>
          <cell r="AI233">
            <v>3239.26</v>
          </cell>
          <cell r="AL233">
            <v>42699.28</v>
          </cell>
          <cell r="AM233">
            <v>615216.60000000009</v>
          </cell>
          <cell r="AN233">
            <v>-8376.39</v>
          </cell>
          <cell r="AO233">
            <v>7699.28</v>
          </cell>
          <cell r="AQ233">
            <v>60215</v>
          </cell>
          <cell r="AR233" t="str">
            <v>Odměna za kom. prodej ABA + GAS</v>
          </cell>
          <cell r="AS233">
            <v>0</v>
          </cell>
          <cell r="AT233">
            <v>495889.9</v>
          </cell>
          <cell r="AU233">
            <v>495889.9</v>
          </cell>
          <cell r="AV233">
            <v>900000</v>
          </cell>
          <cell r="AW233">
            <v>11337613.57</v>
          </cell>
          <cell r="AX233">
            <v>10437613.57</v>
          </cell>
          <cell r="AY233">
            <v>900000</v>
          </cell>
          <cell r="AZ233">
            <v>11833503.470000001</v>
          </cell>
          <cell r="BA233">
            <v>10933503.470000001</v>
          </cell>
          <cell r="BB233" t="str">
            <v>ABA + GAS Commissions</v>
          </cell>
          <cell r="BH233">
            <v>1570</v>
          </cell>
          <cell r="BI233">
            <v>38197</v>
          </cell>
        </row>
        <row r="234">
          <cell r="A234">
            <v>53803</v>
          </cell>
          <cell r="E234">
            <v>296774.90000000002</v>
          </cell>
          <cell r="H234">
            <v>961871.15</v>
          </cell>
          <cell r="K234">
            <v>1171238.6399999999</v>
          </cell>
          <cell r="N234">
            <v>690562.89</v>
          </cell>
          <cell r="Q234">
            <v>1056008.1100000001</v>
          </cell>
          <cell r="T234">
            <v>1440473.45</v>
          </cell>
          <cell r="W234">
            <v>1396637.28</v>
          </cell>
          <cell r="Z234">
            <v>1610956.05</v>
          </cell>
          <cell r="AC234">
            <v>1763804.99</v>
          </cell>
          <cell r="AF234">
            <v>1473216.74</v>
          </cell>
          <cell r="AI234">
            <v>1263294.43</v>
          </cell>
          <cell r="AL234">
            <v>2011358.72</v>
          </cell>
          <cell r="AM234">
            <v>15136197.350000001</v>
          </cell>
          <cell r="AN234">
            <v>27401.159999999916</v>
          </cell>
          <cell r="AO234">
            <v>1791206.15</v>
          </cell>
          <cell r="AQ234">
            <v>60219</v>
          </cell>
          <cell r="AR234" t="str">
            <v>Ostatní provize</v>
          </cell>
          <cell r="AS234">
            <v>0</v>
          </cell>
          <cell r="AT234">
            <v>294795</v>
          </cell>
          <cell r="AU234">
            <v>294795</v>
          </cell>
          <cell r="AV234">
            <v>0</v>
          </cell>
          <cell r="AW234">
            <v>3954595.54</v>
          </cell>
          <cell r="AX234">
            <v>3954595.54</v>
          </cell>
          <cell r="AY234">
            <v>0</v>
          </cell>
          <cell r="AZ234">
            <v>4249390.54</v>
          </cell>
          <cell r="BA234">
            <v>4249390.54</v>
          </cell>
          <cell r="BB234" t="str">
            <v>Other Commissions</v>
          </cell>
          <cell r="BH234">
            <v>1570</v>
          </cell>
          <cell r="BI234">
            <v>38037</v>
          </cell>
        </row>
        <row r="235">
          <cell r="A235">
            <v>53805</v>
          </cell>
          <cell r="H235">
            <v>77200</v>
          </cell>
          <cell r="K235">
            <v>29850</v>
          </cell>
          <cell r="N235">
            <v>73349</v>
          </cell>
          <cell r="Q235">
            <v>47249</v>
          </cell>
          <cell r="T235">
            <v>31650</v>
          </cell>
          <cell r="W235">
            <v>28237</v>
          </cell>
          <cell r="Z235">
            <v>47710.35</v>
          </cell>
          <cell r="AC235">
            <v>24287.48</v>
          </cell>
          <cell r="AF235">
            <v>23138.080000000002</v>
          </cell>
          <cell r="AI235">
            <v>6553</v>
          </cell>
          <cell r="AL235">
            <v>76144</v>
          </cell>
          <cell r="AM235">
            <v>465367.91</v>
          </cell>
          <cell r="AN235">
            <v>-289043.48</v>
          </cell>
          <cell r="AO235">
            <v>-264756</v>
          </cell>
          <cell r="AQ235">
            <v>6022</v>
          </cell>
          <cell r="AR235" t="str">
            <v xml:space="preserve">Provize leasing </v>
          </cell>
          <cell r="AS235">
            <v>0</v>
          </cell>
          <cell r="AT235">
            <v>36234533.880000003</v>
          </cell>
          <cell r="AU235">
            <v>36234533.880000003</v>
          </cell>
          <cell r="AV235">
            <v>0</v>
          </cell>
          <cell r="AW235">
            <v>556734822.00999999</v>
          </cell>
          <cell r="AX235">
            <v>556734822.00999999</v>
          </cell>
          <cell r="AY235">
            <v>0</v>
          </cell>
          <cell r="AZ235">
            <v>592969355.88999999</v>
          </cell>
          <cell r="BA235">
            <v>592969355.88999999</v>
          </cell>
          <cell r="BB235" t="str">
            <v>Leasing Commissions</v>
          </cell>
          <cell r="BH235">
            <v>1570</v>
          </cell>
          <cell r="BI235">
            <v>38197</v>
          </cell>
        </row>
        <row r="236">
          <cell r="A236">
            <v>53899</v>
          </cell>
          <cell r="E236">
            <v>930</v>
          </cell>
          <cell r="K236">
            <v>50</v>
          </cell>
          <cell r="N236">
            <v>0</v>
          </cell>
          <cell r="Q236">
            <v>800</v>
          </cell>
          <cell r="T236">
            <v>0</v>
          </cell>
          <cell r="W236">
            <v>4412.5600000000004</v>
          </cell>
          <cell r="Z236">
            <v>0</v>
          </cell>
          <cell r="AF236">
            <v>320</v>
          </cell>
          <cell r="AI236">
            <v>1858</v>
          </cell>
          <cell r="AL236">
            <v>5190</v>
          </cell>
          <cell r="AM236">
            <v>13560.560000000001</v>
          </cell>
          <cell r="AN236">
            <v>4290</v>
          </cell>
          <cell r="AO236">
            <v>4290</v>
          </cell>
          <cell r="AQ236">
            <v>60221</v>
          </cell>
          <cell r="AR236" t="str">
            <v>Provize GE Capital Leasing</v>
          </cell>
          <cell r="AS236">
            <v>0</v>
          </cell>
          <cell r="AT236">
            <v>1679425</v>
          </cell>
          <cell r="AU236">
            <v>1679425</v>
          </cell>
          <cell r="AV236">
            <v>0</v>
          </cell>
          <cell r="AW236">
            <v>81559580</v>
          </cell>
          <cell r="AX236">
            <v>81559580</v>
          </cell>
          <cell r="AY236">
            <v>0</v>
          </cell>
          <cell r="AZ236">
            <v>83239005</v>
          </cell>
          <cell r="BA236">
            <v>83239005</v>
          </cell>
          <cell r="BB236" t="str">
            <v>GE Leasing Commissions</v>
          </cell>
          <cell r="BH236">
            <v>2</v>
          </cell>
          <cell r="BI236">
            <v>37908</v>
          </cell>
        </row>
        <row r="237">
          <cell r="A237">
            <v>54101</v>
          </cell>
          <cell r="B237" t="str">
            <v>x</v>
          </cell>
          <cell r="C237" t="str">
            <v>x</v>
          </cell>
          <cell r="E237">
            <v>0</v>
          </cell>
          <cell r="H237">
            <v>0</v>
          </cell>
          <cell r="K237">
            <v>0</v>
          </cell>
          <cell r="N237">
            <v>0</v>
          </cell>
          <cell r="Q237">
            <v>0</v>
          </cell>
          <cell r="T237">
            <v>0</v>
          </cell>
          <cell r="W237">
            <v>0</v>
          </cell>
          <cell r="Z237">
            <v>135689.99999999977</v>
          </cell>
          <cell r="AC237">
            <v>0</v>
          </cell>
          <cell r="AF237">
            <v>0</v>
          </cell>
          <cell r="AI237">
            <v>0</v>
          </cell>
          <cell r="AL237">
            <v>2697136.79</v>
          </cell>
          <cell r="AM237">
            <v>2832826.79</v>
          </cell>
          <cell r="AN237">
            <v>2688026.29</v>
          </cell>
          <cell r="AO237">
            <v>2688026.29</v>
          </cell>
          <cell r="AQ237">
            <v>60222</v>
          </cell>
          <cell r="AR237" t="str">
            <v>Provize GE Capital Úvěry</v>
          </cell>
          <cell r="AS237">
            <v>0</v>
          </cell>
          <cell r="AT237">
            <v>8790785</v>
          </cell>
          <cell r="AU237">
            <v>8790785</v>
          </cell>
          <cell r="AV237">
            <v>0</v>
          </cell>
          <cell r="AW237">
            <v>116146148</v>
          </cell>
          <cell r="AX237">
            <v>116146148</v>
          </cell>
          <cell r="AY237">
            <v>0</v>
          </cell>
          <cell r="AZ237">
            <v>124936933</v>
          </cell>
          <cell r="BA237">
            <v>124936933</v>
          </cell>
          <cell r="BB237" t="str">
            <v>GE Loans Commissions</v>
          </cell>
          <cell r="BH237">
            <v>1570</v>
          </cell>
          <cell r="BI237">
            <v>38287</v>
          </cell>
        </row>
        <row r="238">
          <cell r="A238">
            <v>54199</v>
          </cell>
          <cell r="B238" t="str">
            <v>x</v>
          </cell>
          <cell r="C238" t="str">
            <v>x</v>
          </cell>
          <cell r="AI238">
            <v>0</v>
          </cell>
          <cell r="AM238">
            <v>0</v>
          </cell>
          <cell r="AN238">
            <v>0</v>
          </cell>
          <cell r="AO238">
            <v>0</v>
          </cell>
          <cell r="AQ238">
            <v>60223</v>
          </cell>
          <cell r="AR238" t="str">
            <v xml:space="preserve">Provize Essox leasing </v>
          </cell>
          <cell r="AS238">
            <v>0</v>
          </cell>
          <cell r="AT238">
            <v>3075</v>
          </cell>
          <cell r="AU238">
            <v>3075</v>
          </cell>
          <cell r="AV238">
            <v>0</v>
          </cell>
          <cell r="AW238">
            <v>20375675</v>
          </cell>
          <cell r="AX238">
            <v>20375675</v>
          </cell>
          <cell r="AY238">
            <v>0</v>
          </cell>
          <cell r="AZ238">
            <v>20378750</v>
          </cell>
          <cell r="BA238">
            <v>20378750</v>
          </cell>
          <cell r="BB238" t="str">
            <v>Essox Leasing Commissions</v>
          </cell>
          <cell r="BH238">
            <v>2</v>
          </cell>
          <cell r="BI238">
            <v>37908</v>
          </cell>
        </row>
        <row r="239">
          <cell r="A239">
            <v>54301</v>
          </cell>
          <cell r="B239" t="str">
            <v>x</v>
          </cell>
          <cell r="C239" t="str">
            <v>x</v>
          </cell>
          <cell r="AM239">
            <v>0</v>
          </cell>
          <cell r="AN239" t="e">
            <v>#N/A</v>
          </cell>
          <cell r="AO239" t="e">
            <v>#N/A</v>
          </cell>
          <cell r="AQ239">
            <v>60224</v>
          </cell>
          <cell r="AR239" t="str">
            <v>Zprostředkování úvěrů Česká spořitelna</v>
          </cell>
          <cell r="AS239">
            <v>0</v>
          </cell>
          <cell r="AT239">
            <v>484261.27</v>
          </cell>
          <cell r="AU239">
            <v>484261.27</v>
          </cell>
          <cell r="AV239">
            <v>0</v>
          </cell>
          <cell r="AW239">
            <v>6149133.8899999997</v>
          </cell>
          <cell r="AX239">
            <v>6149133.8899999997</v>
          </cell>
          <cell r="AY239">
            <v>0</v>
          </cell>
          <cell r="AZ239">
            <v>6633395.1600000001</v>
          </cell>
          <cell r="BA239">
            <v>6633395.1600000001</v>
          </cell>
          <cell r="BB239" t="str">
            <v>Česká Spořitelna Loans Fees</v>
          </cell>
          <cell r="BH239">
            <v>2</v>
          </cell>
          <cell r="BI239">
            <v>37908</v>
          </cell>
        </row>
        <row r="240">
          <cell r="A240">
            <v>54302</v>
          </cell>
          <cell r="B240" t="str">
            <v>x</v>
          </cell>
          <cell r="C240" t="str">
            <v>x</v>
          </cell>
          <cell r="K240">
            <v>10000</v>
          </cell>
          <cell r="Q240">
            <v>0</v>
          </cell>
          <cell r="T240">
            <v>50000</v>
          </cell>
          <cell r="W240">
            <v>297140</v>
          </cell>
          <cell r="AF240">
            <v>3000</v>
          </cell>
          <cell r="AL240">
            <v>75000</v>
          </cell>
          <cell r="AM240">
            <v>435140</v>
          </cell>
          <cell r="AN240">
            <v>75000</v>
          </cell>
          <cell r="AO240">
            <v>75000</v>
          </cell>
          <cell r="AQ240">
            <v>60225</v>
          </cell>
          <cell r="AR240" t="str">
            <v xml:space="preserve">Provize GMAC Leasing </v>
          </cell>
          <cell r="AS240">
            <v>0</v>
          </cell>
          <cell r="AT240">
            <v>0</v>
          </cell>
          <cell r="AU240">
            <v>0</v>
          </cell>
          <cell r="AV240">
            <v>0</v>
          </cell>
          <cell r="AW240">
            <v>2069007.88</v>
          </cell>
          <cell r="AX240">
            <v>2069007.88</v>
          </cell>
          <cell r="AY240">
            <v>0</v>
          </cell>
          <cell r="AZ240">
            <v>2069007.88</v>
          </cell>
          <cell r="BA240">
            <v>2069007.88</v>
          </cell>
          <cell r="BB240" t="str">
            <v>GMAC Leasing Commissions</v>
          </cell>
          <cell r="BH240">
            <v>2</v>
          </cell>
          <cell r="BI240">
            <v>37908</v>
          </cell>
        </row>
        <row r="241">
          <cell r="A241">
            <v>54303</v>
          </cell>
          <cell r="B241" t="str">
            <v>x</v>
          </cell>
          <cell r="C241" t="str">
            <v>x</v>
          </cell>
          <cell r="AM241">
            <v>0</v>
          </cell>
          <cell r="AN241" t="e">
            <v>#N/A</v>
          </cell>
          <cell r="AO241" t="e">
            <v>#N/A</v>
          </cell>
          <cell r="AQ241">
            <v>60226</v>
          </cell>
          <cell r="AR241" t="str">
            <v xml:space="preserve">Provize CCB Leasing </v>
          </cell>
          <cell r="AS241">
            <v>0</v>
          </cell>
          <cell r="AT241">
            <v>1476713.01</v>
          </cell>
          <cell r="AU241">
            <v>1476713.01</v>
          </cell>
          <cell r="AV241">
            <v>0</v>
          </cell>
          <cell r="AW241">
            <v>130669224.73999999</v>
          </cell>
          <cell r="AX241">
            <v>130669224.73999999</v>
          </cell>
          <cell r="AY241">
            <v>0</v>
          </cell>
          <cell r="AZ241">
            <v>132145937.75</v>
          </cell>
          <cell r="BA241">
            <v>132145937.75</v>
          </cell>
          <cell r="BB241" t="str">
            <v>CCB Leasing Commissions</v>
          </cell>
          <cell r="BH241">
            <v>1570</v>
          </cell>
          <cell r="BI241">
            <v>38287</v>
          </cell>
        </row>
        <row r="242">
          <cell r="A242">
            <v>54304</v>
          </cell>
          <cell r="B242" t="str">
            <v>x</v>
          </cell>
          <cell r="C242" t="str">
            <v>x</v>
          </cell>
          <cell r="AM242">
            <v>0</v>
          </cell>
          <cell r="AN242" t="e">
            <v>#N/A</v>
          </cell>
          <cell r="AO242" t="e">
            <v>#N/A</v>
          </cell>
          <cell r="AQ242">
            <v>60227</v>
          </cell>
          <cell r="AR242" t="str">
            <v>Provize CCB Úvěr</v>
          </cell>
          <cell r="AS242">
            <v>0</v>
          </cell>
          <cell r="AT242">
            <v>21668236.600000001</v>
          </cell>
          <cell r="AU242">
            <v>21668236.600000001</v>
          </cell>
          <cell r="AV242">
            <v>0</v>
          </cell>
          <cell r="AW242">
            <v>199425401.5</v>
          </cell>
          <cell r="AX242">
            <v>199425401.5</v>
          </cell>
          <cell r="AY242">
            <v>0</v>
          </cell>
          <cell r="AZ242">
            <v>221093638.09999999</v>
          </cell>
          <cell r="BA242">
            <v>221093638.09999999</v>
          </cell>
          <cell r="BB242" t="str">
            <v>CCB Loans Commissions</v>
          </cell>
          <cell r="BH242">
            <v>1570</v>
          </cell>
          <cell r="BI242">
            <v>38287</v>
          </cell>
        </row>
        <row r="243">
          <cell r="A243">
            <v>54401</v>
          </cell>
          <cell r="B243" t="str">
            <v>x</v>
          </cell>
          <cell r="C243" t="str">
            <v>x</v>
          </cell>
          <cell r="K243">
            <v>5126.8900000000003</v>
          </cell>
          <cell r="N243">
            <v>2800</v>
          </cell>
          <cell r="Q243">
            <v>255</v>
          </cell>
          <cell r="T243">
            <v>0</v>
          </cell>
          <cell r="Z243">
            <v>51640</v>
          </cell>
          <cell r="AF243">
            <v>39990</v>
          </cell>
          <cell r="AI243">
            <v>0</v>
          </cell>
          <cell r="AL243">
            <v>126928.5</v>
          </cell>
          <cell r="AM243">
            <v>226740.39</v>
          </cell>
          <cell r="AN243">
            <v>126928.5</v>
          </cell>
          <cell r="AO243">
            <v>126928.5</v>
          </cell>
          <cell r="AQ243">
            <v>60228</v>
          </cell>
          <cell r="AR243" t="str">
            <v>Provize Essox Úvěr</v>
          </cell>
          <cell r="AS243">
            <v>0</v>
          </cell>
          <cell r="AT243">
            <v>2132038</v>
          </cell>
          <cell r="AU243">
            <v>2132038</v>
          </cell>
          <cell r="AV243">
            <v>0</v>
          </cell>
          <cell r="AW243">
            <v>340651</v>
          </cell>
          <cell r="AX243">
            <v>340651</v>
          </cell>
          <cell r="AY243">
            <v>0</v>
          </cell>
          <cell r="AZ243">
            <v>2472689</v>
          </cell>
          <cell r="BA243">
            <v>2472689</v>
          </cell>
          <cell r="BB243" t="str">
            <v>Essox Loans Commissions</v>
          </cell>
          <cell r="BH243">
            <v>1570</v>
          </cell>
          <cell r="BI243">
            <v>38330</v>
          </cell>
        </row>
        <row r="244">
          <cell r="A244">
            <v>5440166</v>
          </cell>
          <cell r="AI244">
            <v>2500000</v>
          </cell>
          <cell r="AM244">
            <v>2500000</v>
          </cell>
          <cell r="AN244" t="e">
            <v>#N/A</v>
          </cell>
          <cell r="AO244" t="e">
            <v>#N/A</v>
          </cell>
          <cell r="AQ244">
            <v>6023</v>
          </cell>
          <cell r="AR244" t="str">
            <v>Provize z pojištění (Insurance Commissions)</v>
          </cell>
          <cell r="AS244">
            <v>0</v>
          </cell>
          <cell r="AT244">
            <v>4474181.5199999996</v>
          </cell>
          <cell r="AU244">
            <v>4474181.5199999996</v>
          </cell>
          <cell r="AV244">
            <v>0</v>
          </cell>
          <cell r="AW244">
            <v>62314381.060000002</v>
          </cell>
          <cell r="AX244">
            <v>62314381.060000002</v>
          </cell>
          <cell r="AY244">
            <v>0</v>
          </cell>
          <cell r="AZ244">
            <v>66788562.579999998</v>
          </cell>
          <cell r="BA244">
            <v>66788562.579999998</v>
          </cell>
          <cell r="BB244" t="str">
            <v>Insurance Commissions</v>
          </cell>
          <cell r="BH244">
            <v>2</v>
          </cell>
          <cell r="BI244">
            <v>37894</v>
          </cell>
        </row>
        <row r="245">
          <cell r="A245">
            <v>54501</v>
          </cell>
          <cell r="B245" t="str">
            <v>x</v>
          </cell>
          <cell r="C245" t="str">
            <v>x</v>
          </cell>
          <cell r="H245">
            <v>3900</v>
          </cell>
          <cell r="K245">
            <v>2000</v>
          </cell>
          <cell r="Q245">
            <v>500</v>
          </cell>
          <cell r="T245">
            <v>0</v>
          </cell>
          <cell r="W245">
            <v>2067</v>
          </cell>
          <cell r="Z245">
            <v>13338</v>
          </cell>
          <cell r="AC245">
            <v>13000</v>
          </cell>
          <cell r="AI245">
            <v>12718.6</v>
          </cell>
          <cell r="AL245">
            <v>19774</v>
          </cell>
          <cell r="AM245">
            <v>67297.600000000006</v>
          </cell>
          <cell r="AN245">
            <v>6774</v>
          </cell>
          <cell r="AO245">
            <v>19774</v>
          </cell>
          <cell r="AQ245">
            <v>60232</v>
          </cell>
          <cell r="AR245" t="str">
            <v>Provize z pojišt. CCB úvěr</v>
          </cell>
          <cell r="AS245">
            <v>0</v>
          </cell>
          <cell r="AT245">
            <v>4721797.09</v>
          </cell>
          <cell r="AU245">
            <v>4721797.09</v>
          </cell>
          <cell r="AV245">
            <v>0</v>
          </cell>
          <cell r="AW245">
            <v>39126899.600000001</v>
          </cell>
          <cell r="AX245">
            <v>39126899.600000001</v>
          </cell>
          <cell r="AY245">
            <v>0</v>
          </cell>
          <cell r="AZ245">
            <v>43848696.689999998</v>
          </cell>
          <cell r="BA245">
            <v>43848696.689999998</v>
          </cell>
          <cell r="BB245" t="str">
            <v>CCB Insurance Commissions úvěr</v>
          </cell>
          <cell r="BH245">
            <v>1570</v>
          </cell>
          <cell r="BI245">
            <v>38294</v>
          </cell>
        </row>
        <row r="246">
          <cell r="A246">
            <v>54601</v>
          </cell>
          <cell r="K246">
            <v>436</v>
          </cell>
          <cell r="N246">
            <v>188215</v>
          </cell>
          <cell r="Q246">
            <v>0</v>
          </cell>
          <cell r="T246">
            <v>0</v>
          </cell>
          <cell r="AF246">
            <v>0</v>
          </cell>
          <cell r="AI246">
            <v>1643374</v>
          </cell>
          <cell r="AL246">
            <v>234406</v>
          </cell>
          <cell r="AM246">
            <v>2066431</v>
          </cell>
          <cell r="AN246">
            <v>234406</v>
          </cell>
          <cell r="AO246">
            <v>234406</v>
          </cell>
          <cell r="AQ246">
            <v>60233</v>
          </cell>
          <cell r="AR246" t="str">
            <v>Provize z pojišt. CCB leasing</v>
          </cell>
          <cell r="AS246">
            <v>0</v>
          </cell>
          <cell r="AT246">
            <v>-85407.21</v>
          </cell>
          <cell r="AU246">
            <v>-85407.21</v>
          </cell>
          <cell r="AV246">
            <v>0</v>
          </cell>
          <cell r="AW246">
            <v>21943682.34</v>
          </cell>
          <cell r="AX246">
            <v>21943682.34</v>
          </cell>
          <cell r="AY246">
            <v>0</v>
          </cell>
          <cell r="AZ246">
            <v>21858275.129999999</v>
          </cell>
          <cell r="BA246">
            <v>21858275.129999999</v>
          </cell>
          <cell r="BB246" t="str">
            <v>CCB Insurance Commissions leasing</v>
          </cell>
          <cell r="BH246">
            <v>1570</v>
          </cell>
          <cell r="BI246">
            <v>38294</v>
          </cell>
        </row>
        <row r="247">
          <cell r="A247">
            <v>54602</v>
          </cell>
          <cell r="AL247">
            <v>21134</v>
          </cell>
          <cell r="AM247">
            <v>21134</v>
          </cell>
          <cell r="AN247">
            <v>2384</v>
          </cell>
          <cell r="AO247">
            <v>2384</v>
          </cell>
          <cell r="AQ247">
            <v>60236</v>
          </cell>
          <cell r="AR247" t="str">
            <v xml:space="preserve">Provize z pojišt. GMAC  </v>
          </cell>
          <cell r="AS247">
            <v>0</v>
          </cell>
          <cell r="AT247">
            <v>-162208.35999999999</v>
          </cell>
          <cell r="AU247">
            <v>-162208.35999999999</v>
          </cell>
          <cell r="AV247">
            <v>0</v>
          </cell>
          <cell r="AW247">
            <v>1243799.1200000001</v>
          </cell>
          <cell r="AX247">
            <v>1243799.1200000001</v>
          </cell>
          <cell r="AY247">
            <v>0</v>
          </cell>
          <cell r="AZ247">
            <v>1081590.76</v>
          </cell>
          <cell r="BA247">
            <v>1081590.76</v>
          </cell>
          <cell r="BB247" t="str">
            <v>GMAC Insurance Commissions</v>
          </cell>
          <cell r="BH247">
            <v>2</v>
          </cell>
          <cell r="BI247">
            <v>37908</v>
          </cell>
        </row>
        <row r="248">
          <cell r="A248">
            <v>54603</v>
          </cell>
          <cell r="AM248">
            <v>0</v>
          </cell>
          <cell r="AN248" t="e">
            <v>#N/A</v>
          </cell>
          <cell r="AO248" t="e">
            <v>#N/A</v>
          </cell>
          <cell r="AQ248">
            <v>6024</v>
          </cell>
          <cell r="AR248" t="str">
            <v>Ostatní služby - vozy (Other Car Services)</v>
          </cell>
          <cell r="AS248">
            <v>0</v>
          </cell>
          <cell r="AT248">
            <v>2892936.03</v>
          </cell>
          <cell r="AU248">
            <v>2892936.03</v>
          </cell>
          <cell r="AV248">
            <v>0</v>
          </cell>
          <cell r="AW248">
            <v>35172994.869999997</v>
          </cell>
          <cell r="AX248">
            <v>35172994.869999997</v>
          </cell>
          <cell r="AY248">
            <v>0</v>
          </cell>
          <cell r="AZ248">
            <v>38065930.899999999</v>
          </cell>
          <cell r="BA248">
            <v>38065930.899999999</v>
          </cell>
          <cell r="BB248" t="str">
            <v>Other Car Services</v>
          </cell>
          <cell r="BH248">
            <v>2</v>
          </cell>
          <cell r="BI248">
            <v>37894</v>
          </cell>
        </row>
        <row r="249">
          <cell r="A249">
            <v>54801</v>
          </cell>
          <cell r="E249">
            <v>1899912.08</v>
          </cell>
          <cell r="H249">
            <v>2543873</v>
          </cell>
          <cell r="K249">
            <v>2786376.24</v>
          </cell>
          <cell r="N249">
            <v>2798377.62</v>
          </cell>
          <cell r="Q249">
            <v>2448454</v>
          </cell>
          <cell r="T249">
            <v>2373580.2000000002</v>
          </cell>
          <cell r="W249">
            <v>1388756.5</v>
          </cell>
          <cell r="Z249">
            <v>1631280</v>
          </cell>
          <cell r="AC249">
            <v>2679380</v>
          </cell>
          <cell r="AF249">
            <v>3664678</v>
          </cell>
          <cell r="AI249">
            <v>3433179.84</v>
          </cell>
          <cell r="AL249">
            <v>3691228</v>
          </cell>
          <cell r="AM249">
            <v>31339075.48</v>
          </cell>
          <cell r="AN249">
            <v>395168</v>
          </cell>
          <cell r="AO249">
            <v>3074548</v>
          </cell>
          <cell r="AQ249">
            <v>60240</v>
          </cell>
          <cell r="AR249" t="str">
            <v xml:space="preserve">Cebia osvědčení  </v>
          </cell>
          <cell r="AS249">
            <v>0</v>
          </cell>
          <cell r="AT249">
            <v>449.58</v>
          </cell>
          <cell r="AU249">
            <v>449.58</v>
          </cell>
          <cell r="AV249">
            <v>0</v>
          </cell>
          <cell r="AW249">
            <v>133935.87</v>
          </cell>
          <cell r="AX249">
            <v>133935.87</v>
          </cell>
          <cell r="AY249">
            <v>0</v>
          </cell>
          <cell r="AZ249">
            <v>134385.45000000001</v>
          </cell>
          <cell r="BA249">
            <v>134385.45000000001</v>
          </cell>
          <cell r="BB249" t="str">
            <v>Car Checking Service CEBIA</v>
          </cell>
          <cell r="BH249">
            <v>2</v>
          </cell>
          <cell r="BI249">
            <v>37908</v>
          </cell>
        </row>
        <row r="250">
          <cell r="A250">
            <v>54802</v>
          </cell>
          <cell r="B250" t="str">
            <v>x</v>
          </cell>
          <cell r="C250" t="str">
            <v>x</v>
          </cell>
          <cell r="E250">
            <v>18031</v>
          </cell>
          <cell r="K250">
            <v>0</v>
          </cell>
          <cell r="Q250">
            <v>0</v>
          </cell>
          <cell r="T250">
            <v>858</v>
          </cell>
          <cell r="W250">
            <v>150000</v>
          </cell>
          <cell r="AC250">
            <v>40088</v>
          </cell>
          <cell r="AL250">
            <v>112159.64</v>
          </cell>
          <cell r="AM250">
            <v>321136.64000000001</v>
          </cell>
          <cell r="AN250">
            <v>36140.639999999999</v>
          </cell>
          <cell r="AO250">
            <v>76228.639999999999</v>
          </cell>
          <cell r="AQ250">
            <v>60241</v>
          </cell>
          <cell r="AR250" t="str">
            <v xml:space="preserve">Ost. lustrace vozů  </v>
          </cell>
          <cell r="AS250">
            <v>0</v>
          </cell>
          <cell r="AT250">
            <v>1489</v>
          </cell>
          <cell r="AU250">
            <v>1489</v>
          </cell>
          <cell r="AV250">
            <v>0</v>
          </cell>
          <cell r="AW250">
            <v>42588.480000000003</v>
          </cell>
          <cell r="AX250">
            <v>42588.480000000003</v>
          </cell>
          <cell r="AY250">
            <v>0</v>
          </cell>
          <cell r="AZ250">
            <v>44077.48</v>
          </cell>
          <cell r="BA250">
            <v>44077.48</v>
          </cell>
          <cell r="BB250" t="str">
            <v>Car Checking Service Fees</v>
          </cell>
          <cell r="BH250">
            <v>2</v>
          </cell>
          <cell r="BI250">
            <v>37908</v>
          </cell>
        </row>
        <row r="251">
          <cell r="A251">
            <v>54803</v>
          </cell>
          <cell r="B251" t="str">
            <v>x</v>
          </cell>
          <cell r="C251" t="str">
            <v>x</v>
          </cell>
          <cell r="N251">
            <v>15000.5</v>
          </cell>
          <cell r="Q251">
            <v>269265</v>
          </cell>
          <cell r="T251">
            <v>0</v>
          </cell>
          <cell r="W251">
            <v>0</v>
          </cell>
          <cell r="Z251">
            <v>175645</v>
          </cell>
          <cell r="AC251">
            <v>-136000</v>
          </cell>
          <cell r="AL251">
            <v>472319.4</v>
          </cell>
          <cell r="AM251">
            <v>796229.9</v>
          </cell>
          <cell r="AN251">
            <v>329110.40000000002</v>
          </cell>
          <cell r="AO251">
            <v>193110.39999999999</v>
          </cell>
          <cell r="AQ251">
            <v>60242</v>
          </cell>
          <cell r="AR251" t="str">
            <v xml:space="preserve">Vyřízení formalit </v>
          </cell>
          <cell r="AS251">
            <v>0</v>
          </cell>
          <cell r="AT251">
            <v>1005944.24</v>
          </cell>
          <cell r="AU251">
            <v>1005944.24</v>
          </cell>
          <cell r="AV251">
            <v>0</v>
          </cell>
          <cell r="AW251">
            <v>12447201.57</v>
          </cell>
          <cell r="AX251">
            <v>12447201.57</v>
          </cell>
          <cell r="AY251">
            <v>0</v>
          </cell>
          <cell r="AZ251">
            <v>13453145.810000001</v>
          </cell>
          <cell r="BA251">
            <v>13453145.810000001</v>
          </cell>
          <cell r="BB251" t="str">
            <v>Transfer on DI Service</v>
          </cell>
          <cell r="BH251">
            <v>2</v>
          </cell>
          <cell r="BI251">
            <v>37908</v>
          </cell>
        </row>
        <row r="252">
          <cell r="A252">
            <v>54804</v>
          </cell>
          <cell r="E252">
            <v>22352.14</v>
          </cell>
          <cell r="H252">
            <v>105.43</v>
          </cell>
          <cell r="K252">
            <v>166.78</v>
          </cell>
          <cell r="N252">
            <v>559.61</v>
          </cell>
          <cell r="Q252">
            <v>-75.53</v>
          </cell>
          <cell r="T252">
            <v>-769.18</v>
          </cell>
          <cell r="W252">
            <v>2957.34</v>
          </cell>
          <cell r="Z252">
            <v>329.7</v>
          </cell>
          <cell r="AC252">
            <v>148.82</v>
          </cell>
          <cell r="AF252">
            <v>562.86</v>
          </cell>
          <cell r="AI252">
            <v>40.08</v>
          </cell>
          <cell r="AL252">
            <v>10227.48</v>
          </cell>
          <cell r="AM252">
            <v>36605.53</v>
          </cell>
          <cell r="AN252">
            <v>10083.780000000001</v>
          </cell>
          <cell r="AO252">
            <v>10232.6</v>
          </cell>
          <cell r="AQ252">
            <v>60244</v>
          </cell>
          <cell r="AR252" t="str">
            <v xml:space="preserve">Pronájem vozů  </v>
          </cell>
          <cell r="AS252">
            <v>0</v>
          </cell>
          <cell r="AT252">
            <v>1271789.3</v>
          </cell>
          <cell r="AU252">
            <v>1271789.3</v>
          </cell>
          <cell r="AV252">
            <v>0</v>
          </cell>
          <cell r="AW252">
            <v>6246417.46</v>
          </cell>
          <cell r="AX252">
            <v>6246417.46</v>
          </cell>
          <cell r="AY252">
            <v>0</v>
          </cell>
          <cell r="AZ252">
            <v>7518206.7599999998</v>
          </cell>
          <cell r="BA252">
            <v>7518206.7599999998</v>
          </cell>
          <cell r="BB252" t="str">
            <v>Car Rental</v>
          </cell>
          <cell r="BH252">
            <v>2</v>
          </cell>
          <cell r="BI252">
            <v>37908</v>
          </cell>
        </row>
        <row r="253">
          <cell r="A253">
            <v>5480466</v>
          </cell>
          <cell r="AM253">
            <v>0</v>
          </cell>
          <cell r="AN253" t="e">
            <v>#N/A</v>
          </cell>
          <cell r="AO253" t="e">
            <v>#N/A</v>
          </cell>
          <cell r="AQ253">
            <v>60245</v>
          </cell>
          <cell r="AR253" t="str">
            <v xml:space="preserve">Ostatní poplatky, služby  </v>
          </cell>
          <cell r="AS253">
            <v>0</v>
          </cell>
          <cell r="AT253">
            <v>613263.91</v>
          </cell>
          <cell r="AU253">
            <v>613263.91</v>
          </cell>
          <cell r="AV253">
            <v>0</v>
          </cell>
          <cell r="AW253">
            <v>16302851.49</v>
          </cell>
          <cell r="AX253">
            <v>16302851.49</v>
          </cell>
          <cell r="AY253">
            <v>0</v>
          </cell>
          <cell r="AZ253">
            <v>16916115.399999999</v>
          </cell>
          <cell r="BA253">
            <v>16916115.399999999</v>
          </cell>
          <cell r="BB253" t="str">
            <v>Other Fees, Other Services</v>
          </cell>
          <cell r="BH253">
            <v>1570</v>
          </cell>
          <cell r="BI253">
            <v>38197</v>
          </cell>
        </row>
        <row r="254">
          <cell r="A254">
            <v>54805</v>
          </cell>
          <cell r="H254">
            <v>287950</v>
          </cell>
          <cell r="K254">
            <v>148100</v>
          </cell>
          <cell r="N254">
            <v>147351</v>
          </cell>
          <cell r="Q254">
            <v>116350</v>
          </cell>
          <cell r="T254">
            <v>101600</v>
          </cell>
          <cell r="W254">
            <v>75700</v>
          </cell>
          <cell r="Z254">
            <v>53450</v>
          </cell>
          <cell r="AC254">
            <v>33250</v>
          </cell>
          <cell r="AF254">
            <v>17500</v>
          </cell>
          <cell r="AI254">
            <v>8750</v>
          </cell>
          <cell r="AL254">
            <v>4800</v>
          </cell>
          <cell r="AM254">
            <v>994801</v>
          </cell>
          <cell r="AN254">
            <v>-28450</v>
          </cell>
          <cell r="AO254">
            <v>4800</v>
          </cell>
          <cell r="AQ254">
            <v>6025</v>
          </cell>
          <cell r="AR254" t="str">
            <v>Ostatní služby - Servis</v>
          </cell>
          <cell r="AS254">
            <v>0</v>
          </cell>
          <cell r="AT254">
            <v>174332.38</v>
          </cell>
          <cell r="AU254">
            <v>174332.38</v>
          </cell>
          <cell r="AV254">
            <v>0</v>
          </cell>
          <cell r="AW254">
            <v>2704966.91</v>
          </cell>
          <cell r="AX254">
            <v>2704966.91</v>
          </cell>
          <cell r="AY254">
            <v>0</v>
          </cell>
          <cell r="AZ254">
            <v>2879299.29</v>
          </cell>
          <cell r="BA254">
            <v>2879299.29</v>
          </cell>
          <cell r="BB254" t="str">
            <v>Waranty and Other Servicing</v>
          </cell>
          <cell r="BH254">
            <v>2</v>
          </cell>
          <cell r="BI254">
            <v>37902</v>
          </cell>
        </row>
        <row r="255">
          <cell r="A255">
            <v>54899</v>
          </cell>
          <cell r="AM255">
            <v>0</v>
          </cell>
          <cell r="AN255" t="e">
            <v>#N/A</v>
          </cell>
          <cell r="AO255" t="e">
            <v>#N/A</v>
          </cell>
          <cell r="AQ255">
            <v>60250</v>
          </cell>
          <cell r="AR255" t="str">
            <v xml:space="preserve">Cena práce - Garance </v>
          </cell>
          <cell r="AS255">
            <v>0</v>
          </cell>
          <cell r="AT255">
            <v>166994.56</v>
          </cell>
          <cell r="AU255">
            <v>166994.56</v>
          </cell>
          <cell r="AV255">
            <v>0</v>
          </cell>
          <cell r="AW255">
            <v>2601522.7999999998</v>
          </cell>
          <cell r="AX255">
            <v>2601522.7999999998</v>
          </cell>
          <cell r="AY255">
            <v>0</v>
          </cell>
          <cell r="AZ255">
            <v>2768517.36</v>
          </cell>
          <cell r="BA255">
            <v>2768517.36</v>
          </cell>
          <cell r="BB255" t="str">
            <v>Waranty - Labour</v>
          </cell>
          <cell r="BH255">
            <v>2</v>
          </cell>
          <cell r="BI255">
            <v>37908</v>
          </cell>
        </row>
        <row r="256">
          <cell r="A256">
            <v>54901</v>
          </cell>
          <cell r="E256">
            <v>0</v>
          </cell>
          <cell r="H256">
            <v>75000</v>
          </cell>
          <cell r="K256">
            <v>0</v>
          </cell>
          <cell r="Q256">
            <v>650000</v>
          </cell>
          <cell r="T256">
            <v>0</v>
          </cell>
          <cell r="AF256">
            <v>38434</v>
          </cell>
          <cell r="AI256">
            <v>-110000</v>
          </cell>
          <cell r="AL256">
            <v>-79684.039999999994</v>
          </cell>
          <cell r="AM256">
            <v>573749.96</v>
          </cell>
          <cell r="AN256">
            <v>158459.96</v>
          </cell>
          <cell r="AO256">
            <v>158459.96</v>
          </cell>
          <cell r="AQ256">
            <v>60251</v>
          </cell>
          <cell r="AR256" t="str">
            <v>Cena práce - servis prodej</v>
          </cell>
          <cell r="AS256">
            <v>0</v>
          </cell>
          <cell r="AT256">
            <v>7337.82</v>
          </cell>
          <cell r="AU256">
            <v>7337.82</v>
          </cell>
          <cell r="AV256">
            <v>0</v>
          </cell>
          <cell r="AW256">
            <v>103444.11</v>
          </cell>
          <cell r="AX256">
            <v>103444.11</v>
          </cell>
          <cell r="AY256">
            <v>0</v>
          </cell>
          <cell r="AZ256">
            <v>110781.93</v>
          </cell>
          <cell r="BA256">
            <v>110781.93</v>
          </cell>
          <cell r="BB256" t="str">
            <v>Labour Used for Service Income</v>
          </cell>
          <cell r="BH256">
            <v>2</v>
          </cell>
          <cell r="BI256">
            <v>37908</v>
          </cell>
        </row>
        <row r="257">
          <cell r="A257">
            <v>55101</v>
          </cell>
          <cell r="E257">
            <v>1382447</v>
          </cell>
          <cell r="H257">
            <v>1383672</v>
          </cell>
          <cell r="K257">
            <v>1423035</v>
          </cell>
          <cell r="N257">
            <v>1502556</v>
          </cell>
          <cell r="Q257">
            <v>1581615</v>
          </cell>
          <cell r="T257">
            <v>1584940</v>
          </cell>
          <cell r="W257">
            <v>1635664</v>
          </cell>
          <cell r="Z257">
            <v>1698944</v>
          </cell>
          <cell r="AC257">
            <v>1743537</v>
          </cell>
          <cell r="AF257">
            <v>1726313</v>
          </cell>
          <cell r="AI257">
            <v>1713486</v>
          </cell>
          <cell r="AL257">
            <v>1725116</v>
          </cell>
          <cell r="AM257">
            <v>19101325</v>
          </cell>
          <cell r="AN257">
            <v>-34747.5</v>
          </cell>
          <cell r="AO257">
            <v>1708789.5</v>
          </cell>
          <cell r="AQ257">
            <v>6026</v>
          </cell>
          <cell r="AR257" t="str">
            <v>Ostatní služby (Other Service Income)</v>
          </cell>
          <cell r="AS257">
            <v>0</v>
          </cell>
          <cell r="AT257">
            <v>2297408.14</v>
          </cell>
          <cell r="AU257">
            <v>2297408.14</v>
          </cell>
          <cell r="AV257">
            <v>0</v>
          </cell>
          <cell r="AW257">
            <v>11192944.67</v>
          </cell>
          <cell r="AX257">
            <v>11192944.67</v>
          </cell>
          <cell r="AY257">
            <v>0</v>
          </cell>
          <cell r="AZ257">
            <v>13490352.810000001</v>
          </cell>
          <cell r="BA257">
            <v>13490352.810000001</v>
          </cell>
          <cell r="BB257" t="str">
            <v>Other Service Income</v>
          </cell>
          <cell r="BH257">
            <v>2</v>
          </cell>
          <cell r="BI257">
            <v>37894</v>
          </cell>
        </row>
        <row r="258">
          <cell r="A258">
            <v>55102</v>
          </cell>
          <cell r="AM258">
            <v>0</v>
          </cell>
          <cell r="AN258" t="e">
            <v>#N/A</v>
          </cell>
          <cell r="AO258" t="e">
            <v>#N/A</v>
          </cell>
          <cell r="AQ258">
            <v>60260</v>
          </cell>
          <cell r="AR258" t="str">
            <v xml:space="preserve">Ostatní služby </v>
          </cell>
          <cell r="AS258">
            <v>0</v>
          </cell>
          <cell r="AT258">
            <v>260915.41</v>
          </cell>
          <cell r="AU258">
            <v>260915.41</v>
          </cell>
          <cell r="AV258">
            <v>0</v>
          </cell>
          <cell r="AW258">
            <v>405015.53</v>
          </cell>
          <cell r="AX258">
            <v>405015.53</v>
          </cell>
          <cell r="AY258">
            <v>0</v>
          </cell>
          <cell r="AZ258">
            <v>665930.93999999994</v>
          </cell>
          <cell r="BA258">
            <v>665930.93999999994</v>
          </cell>
          <cell r="BB258" t="str">
            <v>Other services</v>
          </cell>
          <cell r="BH258">
            <v>2</v>
          </cell>
          <cell r="BI258">
            <v>37908</v>
          </cell>
        </row>
        <row r="259">
          <cell r="A259">
            <v>55103</v>
          </cell>
          <cell r="AM259">
            <v>0</v>
          </cell>
          <cell r="AN259" t="e">
            <v>#N/A</v>
          </cell>
          <cell r="AO259" t="e">
            <v>#N/A</v>
          </cell>
          <cell r="AQ259">
            <v>60261</v>
          </cell>
          <cell r="AR259" t="str">
            <v xml:space="preserve">Pronájem automaty  </v>
          </cell>
          <cell r="AS259">
            <v>0</v>
          </cell>
          <cell r="AT259">
            <v>48363</v>
          </cell>
          <cell r="AU259">
            <v>48363</v>
          </cell>
          <cell r="AV259">
            <v>0</v>
          </cell>
          <cell r="AW259">
            <v>431868.2</v>
          </cell>
          <cell r="AX259">
            <v>431868.2</v>
          </cell>
          <cell r="AY259">
            <v>0</v>
          </cell>
          <cell r="AZ259">
            <v>480231.2</v>
          </cell>
          <cell r="BA259">
            <v>480231.2</v>
          </cell>
          <cell r="BB259" t="str">
            <v>Vending Machine Rental</v>
          </cell>
          <cell r="BH259">
            <v>2</v>
          </cell>
          <cell r="BI259">
            <v>37908</v>
          </cell>
        </row>
        <row r="260">
          <cell r="A260">
            <v>55104</v>
          </cell>
          <cell r="AM260">
            <v>0</v>
          </cell>
          <cell r="AN260" t="e">
            <v>#N/A</v>
          </cell>
          <cell r="AO260" t="e">
            <v>#N/A</v>
          </cell>
          <cell r="AQ260">
            <v>60269</v>
          </cell>
          <cell r="AR260" t="str">
            <v>Režijní přefakturace nákladů</v>
          </cell>
          <cell r="AS260">
            <v>0</v>
          </cell>
          <cell r="AT260">
            <v>1988129.73</v>
          </cell>
          <cell r="AU260">
            <v>1988129.73</v>
          </cell>
          <cell r="AV260">
            <v>0</v>
          </cell>
          <cell r="AW260">
            <v>10356060.939999999</v>
          </cell>
          <cell r="AX260">
            <v>10356060.939999999</v>
          </cell>
          <cell r="AY260">
            <v>0</v>
          </cell>
          <cell r="AZ260">
            <v>12344190.67</v>
          </cell>
          <cell r="BA260">
            <v>12344190.67</v>
          </cell>
          <cell r="BB260" t="str">
            <v>Facilities Reinvoicing</v>
          </cell>
          <cell r="BH260">
            <v>1570</v>
          </cell>
          <cell r="BI260">
            <v>38035</v>
          </cell>
        </row>
        <row r="261">
          <cell r="A261">
            <v>55105</v>
          </cell>
          <cell r="E261">
            <v>70420</v>
          </cell>
          <cell r="H261">
            <v>66530</v>
          </cell>
          <cell r="K261">
            <v>66529</v>
          </cell>
          <cell r="N261">
            <v>62917</v>
          </cell>
          <cell r="Q261">
            <v>60971</v>
          </cell>
          <cell r="T261">
            <v>53191</v>
          </cell>
          <cell r="W261">
            <v>54493</v>
          </cell>
          <cell r="Z261">
            <v>50594</v>
          </cell>
          <cell r="AC261">
            <v>46706</v>
          </cell>
          <cell r="AF261">
            <v>45039</v>
          </cell>
          <cell r="AI261">
            <v>40449</v>
          </cell>
          <cell r="AL261">
            <v>35007</v>
          </cell>
          <cell r="AM261">
            <v>652846</v>
          </cell>
          <cell r="AN261">
            <v>-11699</v>
          </cell>
          <cell r="AO261">
            <v>35007</v>
          </cell>
          <cell r="AQ261">
            <v>6029</v>
          </cell>
          <cell r="AR261" t="str">
            <v>Ostatní režie (Facilities Rental Income)</v>
          </cell>
          <cell r="AS261">
            <v>0</v>
          </cell>
          <cell r="AT261">
            <v>3059396.98</v>
          </cell>
          <cell r="AU261">
            <v>3059396.98</v>
          </cell>
          <cell r="AV261">
            <v>201131.98</v>
          </cell>
          <cell r="AW261">
            <v>8723756.9700000007</v>
          </cell>
          <cell r="AX261">
            <v>8522624.9900000002</v>
          </cell>
          <cell r="AY261">
            <v>201131.98</v>
          </cell>
          <cell r="AZ261">
            <v>11783153.949999999</v>
          </cell>
          <cell r="BA261">
            <v>11582021.970000001</v>
          </cell>
          <cell r="BB261" t="str">
            <v>Facilities Rental Income</v>
          </cell>
          <cell r="BH261">
            <v>2</v>
          </cell>
          <cell r="BI261">
            <v>37894</v>
          </cell>
        </row>
        <row r="262">
          <cell r="A262">
            <v>55111</v>
          </cell>
          <cell r="E262">
            <v>229545</v>
          </cell>
          <cell r="H262">
            <v>233492</v>
          </cell>
          <cell r="K262">
            <v>239762</v>
          </cell>
          <cell r="N262">
            <v>257700</v>
          </cell>
          <cell r="Q262">
            <v>275855</v>
          </cell>
          <cell r="T262">
            <v>296207</v>
          </cell>
          <cell r="W262">
            <v>324649</v>
          </cell>
          <cell r="Z262">
            <v>345267</v>
          </cell>
          <cell r="AC262">
            <v>371219</v>
          </cell>
          <cell r="AF262">
            <v>376124</v>
          </cell>
          <cell r="AI262">
            <v>387527</v>
          </cell>
          <cell r="AL262">
            <v>362451</v>
          </cell>
          <cell r="AM262">
            <v>3699798</v>
          </cell>
          <cell r="AN262">
            <v>-25592</v>
          </cell>
          <cell r="AO262">
            <v>345627</v>
          </cell>
          <cell r="AQ262">
            <v>60290</v>
          </cell>
          <cell r="AR262" t="str">
            <v xml:space="preserve">Pronájem budov </v>
          </cell>
          <cell r="AS262">
            <v>0</v>
          </cell>
          <cell r="AT262">
            <v>1524490</v>
          </cell>
          <cell r="AU262">
            <v>1524490</v>
          </cell>
          <cell r="AV262">
            <v>0</v>
          </cell>
          <cell r="AW262">
            <v>3046808.66</v>
          </cell>
          <cell r="AX262">
            <v>3046808.66</v>
          </cell>
          <cell r="AY262">
            <v>0</v>
          </cell>
          <cell r="AZ262">
            <v>4571298.66</v>
          </cell>
          <cell r="BA262">
            <v>4571298.66</v>
          </cell>
          <cell r="BB262" t="str">
            <v>Building Rental Income</v>
          </cell>
          <cell r="BH262">
            <v>2</v>
          </cell>
          <cell r="BI262">
            <v>37908</v>
          </cell>
        </row>
        <row r="263">
          <cell r="A263">
            <v>55112</v>
          </cell>
          <cell r="AM263">
            <v>0</v>
          </cell>
          <cell r="AN263" t="e">
            <v>#N/A</v>
          </cell>
          <cell r="AO263" t="e">
            <v>#N/A</v>
          </cell>
          <cell r="AQ263">
            <v>60295</v>
          </cell>
          <cell r="AR263" t="str">
            <v xml:space="preserve">Účetní služby  </v>
          </cell>
          <cell r="AS263">
            <v>0</v>
          </cell>
          <cell r="AT263">
            <v>550000</v>
          </cell>
          <cell r="AU263">
            <v>550000</v>
          </cell>
          <cell r="AV263">
            <v>0</v>
          </cell>
          <cell r="AW263">
            <v>1081150</v>
          </cell>
          <cell r="AX263">
            <v>1081150</v>
          </cell>
          <cell r="AY263">
            <v>0</v>
          </cell>
          <cell r="AZ263">
            <v>1631150</v>
          </cell>
          <cell r="BA263">
            <v>1631150</v>
          </cell>
          <cell r="BB263" t="str">
            <v>Accounting Services Revenue</v>
          </cell>
          <cell r="BH263">
            <v>2</v>
          </cell>
          <cell r="BI263">
            <v>37908</v>
          </cell>
        </row>
        <row r="264">
          <cell r="A264">
            <v>55113</v>
          </cell>
          <cell r="AM264">
            <v>0</v>
          </cell>
          <cell r="AN264" t="e">
            <v>#N/A</v>
          </cell>
          <cell r="AO264" t="e">
            <v>#N/A</v>
          </cell>
          <cell r="AQ264">
            <v>60298</v>
          </cell>
          <cell r="AR264" t="str">
            <v xml:space="preserve">Přefa.chybných dokladů  </v>
          </cell>
          <cell r="AS264">
            <v>0</v>
          </cell>
          <cell r="AT264">
            <v>984906.98</v>
          </cell>
          <cell r="AU264">
            <v>984906.98</v>
          </cell>
          <cell r="AV264">
            <v>201131.98</v>
          </cell>
          <cell r="AW264">
            <v>4595798.3099999996</v>
          </cell>
          <cell r="AX264">
            <v>4394666.33</v>
          </cell>
          <cell r="AY264">
            <v>201131.98</v>
          </cell>
          <cell r="AZ264">
            <v>5580705.29</v>
          </cell>
          <cell r="BA264">
            <v>5379573.3099999996</v>
          </cell>
          <cell r="BB264" t="str">
            <v>Billing Wrong Documents</v>
          </cell>
          <cell r="BH264">
            <v>2</v>
          </cell>
          <cell r="BI264">
            <v>37908</v>
          </cell>
        </row>
        <row r="265">
          <cell r="A265">
            <v>55114</v>
          </cell>
          <cell r="AM265">
            <v>0</v>
          </cell>
          <cell r="AN265" t="e">
            <v>#N/A</v>
          </cell>
          <cell r="AO265" t="e">
            <v>#N/A</v>
          </cell>
          <cell r="AQ265">
            <v>604</v>
          </cell>
          <cell r="AR265" t="str">
            <v>Tržby za zboží (PRODUCT REVENUE)</v>
          </cell>
          <cell r="AS265">
            <v>0</v>
          </cell>
          <cell r="AT265">
            <v>374465089.88</v>
          </cell>
          <cell r="AU265">
            <v>374465089.88</v>
          </cell>
          <cell r="AV265">
            <v>135000</v>
          </cell>
          <cell r="AW265">
            <v>5693593556.9799995</v>
          </cell>
          <cell r="AX265">
            <v>5693458556.9799995</v>
          </cell>
          <cell r="AY265">
            <v>135000</v>
          </cell>
          <cell r="AZ265">
            <v>6068058646.8599997</v>
          </cell>
          <cell r="BA265">
            <v>6067923646.8599997</v>
          </cell>
          <cell r="BH265">
            <v>2</v>
          </cell>
          <cell r="BI265">
            <v>37894</v>
          </cell>
        </row>
        <row r="266">
          <cell r="A266">
            <v>55115</v>
          </cell>
          <cell r="E266">
            <v>323552</v>
          </cell>
          <cell r="H266">
            <v>337434</v>
          </cell>
          <cell r="K266">
            <v>330809</v>
          </cell>
          <cell r="N266">
            <v>355237</v>
          </cell>
          <cell r="Q266">
            <v>388363</v>
          </cell>
          <cell r="T266">
            <v>393202</v>
          </cell>
          <cell r="W266">
            <v>391663</v>
          </cell>
          <cell r="Z266">
            <v>467373</v>
          </cell>
          <cell r="AC266">
            <v>509624</v>
          </cell>
          <cell r="AF266">
            <v>515409</v>
          </cell>
          <cell r="AI266">
            <v>570545</v>
          </cell>
          <cell r="AL266">
            <v>548610</v>
          </cell>
          <cell r="AM266">
            <v>5131821</v>
          </cell>
          <cell r="AN266">
            <v>61790</v>
          </cell>
          <cell r="AO266">
            <v>571414</v>
          </cell>
          <cell r="AQ266">
            <v>6040</v>
          </cell>
          <cell r="AR266" t="str">
            <v>Prodej vozů (Sales of Cars)</v>
          </cell>
          <cell r="AS266">
            <v>0</v>
          </cell>
          <cell r="AT266">
            <v>374225190.61000001</v>
          </cell>
          <cell r="AU266">
            <v>374225190.61000001</v>
          </cell>
          <cell r="AV266">
            <v>135000</v>
          </cell>
          <cell r="AW266">
            <v>5690441053.3100004</v>
          </cell>
          <cell r="AX266">
            <v>5690306053.3100004</v>
          </cell>
          <cell r="AY266">
            <v>135000</v>
          </cell>
          <cell r="AZ266">
            <v>6064666243.9200001</v>
          </cell>
          <cell r="BA266">
            <v>6064531243.9200001</v>
          </cell>
          <cell r="BB266" t="str">
            <v>Sales of Cars</v>
          </cell>
          <cell r="BH266">
            <v>2</v>
          </cell>
          <cell r="BI266">
            <v>37894</v>
          </cell>
        </row>
        <row r="267">
          <cell r="A267">
            <v>55121</v>
          </cell>
          <cell r="E267">
            <v>64480</v>
          </cell>
          <cell r="H267">
            <v>64480</v>
          </cell>
          <cell r="K267">
            <v>67726</v>
          </cell>
          <cell r="N267">
            <v>67726</v>
          </cell>
          <cell r="Q267">
            <v>67726</v>
          </cell>
          <cell r="T267">
            <v>71107</v>
          </cell>
          <cell r="W267">
            <v>75577</v>
          </cell>
          <cell r="Z267">
            <v>98896</v>
          </cell>
          <cell r="AC267">
            <v>99197</v>
          </cell>
          <cell r="AF267">
            <v>101162</v>
          </cell>
          <cell r="AI267">
            <v>101882</v>
          </cell>
          <cell r="AL267">
            <v>109480</v>
          </cell>
          <cell r="AM267">
            <v>989439</v>
          </cell>
          <cell r="AN267">
            <v>10356</v>
          </cell>
          <cell r="AO267">
            <v>109553</v>
          </cell>
          <cell r="AQ267">
            <v>60401</v>
          </cell>
          <cell r="AR267" t="str">
            <v xml:space="preserve">Tržby za zboží - vozy bez DPH </v>
          </cell>
          <cell r="AS267">
            <v>0</v>
          </cell>
          <cell r="AT267">
            <v>286942635.19</v>
          </cell>
          <cell r="AU267">
            <v>286942635.19</v>
          </cell>
          <cell r="AV267">
            <v>135000</v>
          </cell>
          <cell r="AW267">
            <v>4512531430.3999996</v>
          </cell>
          <cell r="AX267">
            <v>4512396430.3999996</v>
          </cell>
          <cell r="AY267">
            <v>135000</v>
          </cell>
          <cell r="AZ267">
            <v>4799474065.5900002</v>
          </cell>
          <cell r="BA267">
            <v>4799339065.5900002</v>
          </cell>
          <cell r="BB267" t="str">
            <v>Cars Sold without DPH</v>
          </cell>
          <cell r="BH267">
            <v>2</v>
          </cell>
          <cell r="BI267">
            <v>37908</v>
          </cell>
        </row>
        <row r="268">
          <cell r="A268">
            <v>55125</v>
          </cell>
          <cell r="E268">
            <v>161104</v>
          </cell>
          <cell r="H268">
            <v>161094</v>
          </cell>
          <cell r="K268">
            <v>161082</v>
          </cell>
          <cell r="N268">
            <v>162424</v>
          </cell>
          <cell r="Q268">
            <v>163329</v>
          </cell>
          <cell r="T268">
            <v>172132</v>
          </cell>
          <cell r="W268">
            <v>173819</v>
          </cell>
          <cell r="Z268">
            <v>208737</v>
          </cell>
          <cell r="AC268">
            <v>217577</v>
          </cell>
          <cell r="AF268">
            <v>223370</v>
          </cell>
          <cell r="AI268">
            <v>227195</v>
          </cell>
          <cell r="AL268">
            <v>232361.5</v>
          </cell>
          <cell r="AM268">
            <v>2264224.5</v>
          </cell>
          <cell r="AN268">
            <v>15263</v>
          </cell>
          <cell r="AO268">
            <v>232840</v>
          </cell>
          <cell r="AQ268">
            <v>60402</v>
          </cell>
          <cell r="AR268" t="str">
            <v>Tržby za zboží - dodávky s DPH</v>
          </cell>
          <cell r="AS268">
            <v>0</v>
          </cell>
          <cell r="AT268">
            <v>17519333.25</v>
          </cell>
          <cell r="AU268">
            <v>17519333.25</v>
          </cell>
          <cell r="AV268">
            <v>0</v>
          </cell>
          <cell r="AW268">
            <v>319679516.70999998</v>
          </cell>
          <cell r="AX268">
            <v>319679516.70999998</v>
          </cell>
          <cell r="AY268">
            <v>0</v>
          </cell>
          <cell r="AZ268">
            <v>337198849.95999998</v>
          </cell>
          <cell r="BA268">
            <v>337198849.95999998</v>
          </cell>
          <cell r="BB268" t="str">
            <v>Vans Sold with DPH</v>
          </cell>
          <cell r="BH268">
            <v>2</v>
          </cell>
          <cell r="BI268">
            <v>37908</v>
          </cell>
        </row>
        <row r="269">
          <cell r="A269">
            <v>55131</v>
          </cell>
          <cell r="E269">
            <v>186877</v>
          </cell>
          <cell r="H269">
            <v>201574</v>
          </cell>
          <cell r="K269">
            <v>204952</v>
          </cell>
          <cell r="N269">
            <v>247305</v>
          </cell>
          <cell r="Q269">
            <v>259378</v>
          </cell>
          <cell r="T269">
            <v>259651</v>
          </cell>
          <cell r="W269">
            <v>286979</v>
          </cell>
          <cell r="Z269">
            <v>288111</v>
          </cell>
          <cell r="AC269">
            <v>342322</v>
          </cell>
          <cell r="AF269">
            <v>347773</v>
          </cell>
          <cell r="AI269">
            <v>350279</v>
          </cell>
          <cell r="AL269">
            <v>313522.5</v>
          </cell>
          <cell r="AM269">
            <v>3288723.5</v>
          </cell>
          <cell r="AN269">
            <v>7957</v>
          </cell>
          <cell r="AO269">
            <v>350279</v>
          </cell>
          <cell r="AQ269">
            <v>60403</v>
          </cell>
          <cell r="AR269" t="str">
            <v xml:space="preserve">Tržby za zboží - vozy zahraniční </v>
          </cell>
          <cell r="AS269">
            <v>0</v>
          </cell>
          <cell r="AT269">
            <v>65037295.280000001</v>
          </cell>
          <cell r="AU269">
            <v>65037295.280000001</v>
          </cell>
          <cell r="AV269">
            <v>0</v>
          </cell>
          <cell r="AW269">
            <v>706867571.88</v>
          </cell>
          <cell r="AX269">
            <v>706867571.88</v>
          </cell>
          <cell r="AY269">
            <v>0</v>
          </cell>
          <cell r="AZ269">
            <v>771904867.15999997</v>
          </cell>
          <cell r="BA269">
            <v>771904867.15999997</v>
          </cell>
          <cell r="BB269" t="str">
            <v>Imported Cars Sold</v>
          </cell>
          <cell r="BH269">
            <v>2</v>
          </cell>
          <cell r="BI269">
            <v>37908</v>
          </cell>
        </row>
        <row r="270">
          <cell r="A270">
            <v>55135</v>
          </cell>
          <cell r="E270">
            <v>225174</v>
          </cell>
          <cell r="H270">
            <v>227075</v>
          </cell>
          <cell r="K270">
            <v>225286</v>
          </cell>
          <cell r="N270">
            <v>226203</v>
          </cell>
          <cell r="Q270">
            <v>255175</v>
          </cell>
          <cell r="T270">
            <v>255873</v>
          </cell>
          <cell r="W270">
            <v>265287</v>
          </cell>
          <cell r="Z270">
            <v>265883</v>
          </cell>
          <cell r="AC270">
            <v>290108</v>
          </cell>
          <cell r="AF270">
            <v>323695</v>
          </cell>
          <cell r="AI270">
            <v>342420</v>
          </cell>
          <cell r="AL270">
            <v>325390.5</v>
          </cell>
          <cell r="AM270">
            <v>3227569.5</v>
          </cell>
          <cell r="AN270">
            <v>52312</v>
          </cell>
          <cell r="AO270">
            <v>342420</v>
          </cell>
          <cell r="AQ270">
            <v>60406</v>
          </cell>
          <cell r="AR270" t="str">
            <v>Tržby za zboží - Rangers</v>
          </cell>
          <cell r="AS270">
            <v>0</v>
          </cell>
          <cell r="AT270">
            <v>0</v>
          </cell>
          <cell r="AU270">
            <v>0</v>
          </cell>
          <cell r="AV270">
            <v>0</v>
          </cell>
          <cell r="AW270">
            <v>628832.69999999995</v>
          </cell>
          <cell r="AX270">
            <v>628832.69999999995</v>
          </cell>
          <cell r="AY270">
            <v>0</v>
          </cell>
          <cell r="AZ270">
            <v>628832.69999999995</v>
          </cell>
          <cell r="BA270">
            <v>628832.69999999995</v>
          </cell>
          <cell r="BB270" t="str">
            <v>Rangers Sold with DPH</v>
          </cell>
          <cell r="BH270">
            <v>2</v>
          </cell>
          <cell r="BI270">
            <v>37936</v>
          </cell>
        </row>
        <row r="271">
          <cell r="A271">
            <v>55150</v>
          </cell>
          <cell r="AM271">
            <v>0</v>
          </cell>
          <cell r="AN271" t="e">
            <v>#N/A</v>
          </cell>
          <cell r="AO271" t="e">
            <v>#N/A</v>
          </cell>
          <cell r="AQ271">
            <v>60407</v>
          </cell>
          <cell r="AR271" t="str">
            <v xml:space="preserve">Tržby za zboží - vozy s DPH </v>
          </cell>
          <cell r="AS271">
            <v>0</v>
          </cell>
          <cell r="AT271">
            <v>4725926.8899999997</v>
          </cell>
          <cell r="AU271">
            <v>4725926.8899999997</v>
          </cell>
          <cell r="AV271">
            <v>0</v>
          </cell>
          <cell r="AW271">
            <v>150733701.62</v>
          </cell>
          <cell r="AX271">
            <v>150733701.62</v>
          </cell>
          <cell r="AY271">
            <v>0</v>
          </cell>
          <cell r="AZ271">
            <v>155459628.50999999</v>
          </cell>
          <cell r="BA271">
            <v>155459628.50999999</v>
          </cell>
          <cell r="BB271" t="str">
            <v>Cars Sold with DPH</v>
          </cell>
          <cell r="BH271">
            <v>2</v>
          </cell>
          <cell r="BI271">
            <v>37908</v>
          </cell>
        </row>
        <row r="272">
          <cell r="A272">
            <v>55151</v>
          </cell>
          <cell r="AM272">
            <v>0</v>
          </cell>
          <cell r="AN272" t="e">
            <v>#N/A</v>
          </cell>
          <cell r="AO272" t="e">
            <v>#N/A</v>
          </cell>
          <cell r="AQ272">
            <v>6041</v>
          </cell>
          <cell r="AR272" t="str">
            <v xml:space="preserve">Náh. díly a příslušenstí </v>
          </cell>
          <cell r="AS272">
            <v>0</v>
          </cell>
          <cell r="AT272">
            <v>239899.27</v>
          </cell>
          <cell r="AU272">
            <v>239899.27</v>
          </cell>
          <cell r="AV272">
            <v>0</v>
          </cell>
          <cell r="AW272">
            <v>3152503.67</v>
          </cell>
          <cell r="AX272">
            <v>3152503.67</v>
          </cell>
          <cell r="AY272">
            <v>0</v>
          </cell>
          <cell r="AZ272">
            <v>3392402.94</v>
          </cell>
          <cell r="BA272">
            <v>3392402.94</v>
          </cell>
          <cell r="BB272" t="str">
            <v>Spares and Accessories</v>
          </cell>
          <cell r="BH272">
            <v>1570</v>
          </cell>
          <cell r="BI272">
            <v>38056</v>
          </cell>
        </row>
        <row r="273">
          <cell r="A273">
            <v>55160</v>
          </cell>
          <cell r="AM273">
            <v>0</v>
          </cell>
          <cell r="AN273" t="e">
            <v>#N/A</v>
          </cell>
          <cell r="AO273" t="e">
            <v>#N/A</v>
          </cell>
          <cell r="AQ273">
            <v>60410</v>
          </cell>
          <cell r="AR273" t="str">
            <v>Tržby za zboží - autodoplňky</v>
          </cell>
          <cell r="AS273">
            <v>0</v>
          </cell>
          <cell r="AT273">
            <v>239899.27</v>
          </cell>
          <cell r="AU273">
            <v>239899.27</v>
          </cell>
          <cell r="AV273">
            <v>0</v>
          </cell>
          <cell r="AW273">
            <v>2930958.29</v>
          </cell>
          <cell r="AX273">
            <v>2930958.29</v>
          </cell>
          <cell r="AY273">
            <v>0</v>
          </cell>
          <cell r="AZ273">
            <v>3170857.56</v>
          </cell>
          <cell r="BA273">
            <v>3170857.56</v>
          </cell>
          <cell r="BB273" t="str">
            <v>Car Accessories Sold</v>
          </cell>
          <cell r="BH273">
            <v>2</v>
          </cell>
          <cell r="BI273">
            <v>37908</v>
          </cell>
        </row>
        <row r="274">
          <cell r="A274">
            <v>55171</v>
          </cell>
          <cell r="E274">
            <v>9541</v>
          </cell>
          <cell r="H274">
            <v>9541</v>
          </cell>
          <cell r="K274">
            <v>10354</v>
          </cell>
          <cell r="N274">
            <v>41188</v>
          </cell>
          <cell r="Q274">
            <v>48580</v>
          </cell>
          <cell r="T274">
            <v>177067</v>
          </cell>
          <cell r="W274">
            <v>177067</v>
          </cell>
          <cell r="Z274">
            <v>177066</v>
          </cell>
          <cell r="AC274">
            <v>178767</v>
          </cell>
          <cell r="AF274">
            <v>192403</v>
          </cell>
          <cell r="AI274">
            <v>194155</v>
          </cell>
          <cell r="AL274">
            <v>198927</v>
          </cell>
          <cell r="AM274">
            <v>1414656</v>
          </cell>
          <cell r="AN274">
            <v>15388</v>
          </cell>
          <cell r="AO274">
            <v>194155</v>
          </cell>
          <cell r="AQ274">
            <v>60412</v>
          </cell>
          <cell r="AR274" t="str">
            <v xml:space="preserve">Tržby za zboží - díly a ostatní  </v>
          </cell>
          <cell r="AS274">
            <v>0</v>
          </cell>
          <cell r="AT274">
            <v>0</v>
          </cell>
          <cell r="AU274">
            <v>0</v>
          </cell>
          <cell r="AV274">
            <v>0</v>
          </cell>
          <cell r="AW274">
            <v>221545.38</v>
          </cell>
          <cell r="AX274">
            <v>221545.38</v>
          </cell>
          <cell r="AY274">
            <v>0</v>
          </cell>
          <cell r="AZ274">
            <v>221545.38</v>
          </cell>
          <cell r="BA274">
            <v>221545.38</v>
          </cell>
          <cell r="BB274" t="str">
            <v>Spares - Tires etc. Sold</v>
          </cell>
          <cell r="BH274">
            <v>1570</v>
          </cell>
          <cell r="BI274">
            <v>38044</v>
          </cell>
        </row>
        <row r="275">
          <cell r="A275">
            <v>55175</v>
          </cell>
          <cell r="E275">
            <v>16386</v>
          </cell>
          <cell r="H275">
            <v>16386</v>
          </cell>
          <cell r="K275">
            <v>16386</v>
          </cell>
          <cell r="N275">
            <v>16386</v>
          </cell>
          <cell r="Q275">
            <v>16385</v>
          </cell>
          <cell r="T275">
            <v>18365</v>
          </cell>
          <cell r="W275">
            <v>18364</v>
          </cell>
          <cell r="Z275">
            <v>18364</v>
          </cell>
          <cell r="AC275">
            <v>18362</v>
          </cell>
          <cell r="AF275">
            <v>22834</v>
          </cell>
          <cell r="AI275">
            <v>26470</v>
          </cell>
          <cell r="AL275">
            <v>50903</v>
          </cell>
          <cell r="AM275">
            <v>255591</v>
          </cell>
          <cell r="AN275">
            <v>8108</v>
          </cell>
          <cell r="AO275">
            <v>26470</v>
          </cell>
          <cell r="AQ275">
            <v>62</v>
          </cell>
          <cell r="AR275" t="str">
            <v>Aktivace (Revenuisation)</v>
          </cell>
          <cell r="AS275">
            <v>0</v>
          </cell>
          <cell r="AT275">
            <v>3278774.04</v>
          </cell>
          <cell r="AU275">
            <v>3278774.04</v>
          </cell>
          <cell r="AV275">
            <v>0</v>
          </cell>
          <cell r="AW275">
            <v>29222947.18</v>
          </cell>
          <cell r="AX275">
            <v>29222947.18</v>
          </cell>
          <cell r="AY275">
            <v>0</v>
          </cell>
          <cell r="AZ275">
            <v>32501721.219999999</v>
          </cell>
          <cell r="BA275">
            <v>32501721.219999999</v>
          </cell>
          <cell r="BH275">
            <v>2</v>
          </cell>
          <cell r="BI275">
            <v>37894</v>
          </cell>
        </row>
        <row r="276">
          <cell r="A276">
            <v>55181</v>
          </cell>
          <cell r="E276">
            <v>72186</v>
          </cell>
          <cell r="H276">
            <v>85144</v>
          </cell>
          <cell r="K276">
            <v>85833</v>
          </cell>
          <cell r="N276">
            <v>85995</v>
          </cell>
          <cell r="Q276">
            <v>110805</v>
          </cell>
          <cell r="T276">
            <v>117302</v>
          </cell>
          <cell r="W276">
            <v>121841</v>
          </cell>
          <cell r="Z276">
            <v>157780</v>
          </cell>
          <cell r="AC276">
            <v>159192</v>
          </cell>
          <cell r="AF276">
            <v>160913</v>
          </cell>
          <cell r="AI276">
            <v>161741</v>
          </cell>
          <cell r="AL276">
            <v>395606</v>
          </cell>
          <cell r="AM276">
            <v>1714338</v>
          </cell>
          <cell r="AN276">
            <v>2549</v>
          </cell>
          <cell r="AO276">
            <v>161741</v>
          </cell>
          <cell r="AQ276">
            <v>62101</v>
          </cell>
          <cell r="AR276" t="str">
            <v xml:space="preserve">Aktivace materiálu a zboží  </v>
          </cell>
          <cell r="AS276">
            <v>0</v>
          </cell>
          <cell r="AT276">
            <v>3278774.04</v>
          </cell>
          <cell r="AU276">
            <v>3278774.04</v>
          </cell>
          <cell r="AV276">
            <v>0</v>
          </cell>
          <cell r="AW276">
            <v>29222947.18</v>
          </cell>
          <cell r="AX276">
            <v>29222947.18</v>
          </cell>
          <cell r="AY276">
            <v>0</v>
          </cell>
          <cell r="AZ276">
            <v>32501721.219999999</v>
          </cell>
          <cell r="BA276">
            <v>32501721.219999999</v>
          </cell>
          <cell r="BB276" t="str">
            <v>Revenuisation of Material and Goods</v>
          </cell>
          <cell r="BH276">
            <v>2</v>
          </cell>
          <cell r="BI276">
            <v>37908</v>
          </cell>
        </row>
        <row r="277">
          <cell r="A277">
            <v>55185</v>
          </cell>
          <cell r="E277">
            <v>3643</v>
          </cell>
          <cell r="H277">
            <v>5726</v>
          </cell>
          <cell r="K277">
            <v>5726</v>
          </cell>
          <cell r="N277">
            <v>4503</v>
          </cell>
          <cell r="Q277">
            <v>4502</v>
          </cell>
          <cell r="T277">
            <v>4501</v>
          </cell>
          <cell r="W277">
            <v>4501</v>
          </cell>
          <cell r="Z277">
            <v>4501</v>
          </cell>
          <cell r="AC277">
            <v>4501</v>
          </cell>
          <cell r="AF277">
            <v>4501</v>
          </cell>
          <cell r="AI277">
            <v>4501</v>
          </cell>
          <cell r="AL277">
            <v>3807</v>
          </cell>
          <cell r="AM277">
            <v>54913</v>
          </cell>
          <cell r="AN277">
            <v>0</v>
          </cell>
          <cell r="AO277">
            <v>4501</v>
          </cell>
          <cell r="AQ277">
            <v>64</v>
          </cell>
          <cell r="AR277" t="str">
            <v>Jiné provozní výnosy (Other Operating Income)</v>
          </cell>
          <cell r="AS277">
            <v>0</v>
          </cell>
          <cell r="AT277">
            <v>2302735.87</v>
          </cell>
          <cell r="AU277">
            <v>2302735.87</v>
          </cell>
          <cell r="AV277">
            <v>-55.2</v>
          </cell>
          <cell r="AW277">
            <v>24458101.370000001</v>
          </cell>
          <cell r="AX277">
            <v>24458156.57</v>
          </cell>
          <cell r="AY277">
            <v>-55.2</v>
          </cell>
          <cell r="AZ277">
            <v>26760837.239999998</v>
          </cell>
          <cell r="BA277">
            <v>26760892.440000001</v>
          </cell>
          <cell r="BB277" t="str">
            <v>Other Operating Income</v>
          </cell>
          <cell r="BH277">
            <v>2</v>
          </cell>
          <cell r="BI277">
            <v>37894</v>
          </cell>
        </row>
        <row r="278">
          <cell r="A278">
            <v>55190</v>
          </cell>
          <cell r="N278">
            <v>-2501</v>
          </cell>
          <cell r="Q278">
            <v>0</v>
          </cell>
          <cell r="T278">
            <v>0</v>
          </cell>
          <cell r="W278">
            <v>0</v>
          </cell>
          <cell r="AM278">
            <v>-2501</v>
          </cell>
          <cell r="AN278">
            <v>0</v>
          </cell>
          <cell r="AO278">
            <v>0</v>
          </cell>
          <cell r="AQ278">
            <v>641</v>
          </cell>
          <cell r="AR278" t="str">
            <v>Tržby z prodeje DNM, DHM (Fixed Assets Sold)</v>
          </cell>
          <cell r="AS278">
            <v>0</v>
          </cell>
          <cell r="AT278">
            <v>0</v>
          </cell>
          <cell r="AU278">
            <v>0</v>
          </cell>
          <cell r="AV278">
            <v>0</v>
          </cell>
          <cell r="AW278">
            <v>537495.05000000005</v>
          </cell>
          <cell r="AX278">
            <v>537495.05000000005</v>
          </cell>
          <cell r="AY278">
            <v>0</v>
          </cell>
          <cell r="AZ278">
            <v>537495.05000000005</v>
          </cell>
          <cell r="BA278">
            <v>537495.05000000005</v>
          </cell>
          <cell r="BH278">
            <v>2</v>
          </cell>
          <cell r="BI278">
            <v>37894</v>
          </cell>
        </row>
        <row r="279">
          <cell r="A279">
            <v>55199</v>
          </cell>
          <cell r="AM279">
            <v>0</v>
          </cell>
          <cell r="AN279" t="e">
            <v>#N/A</v>
          </cell>
          <cell r="AO279" t="e">
            <v>#N/A</v>
          </cell>
          <cell r="AQ279">
            <v>64101</v>
          </cell>
          <cell r="AR279" t="str">
            <v xml:space="preserve">Tržby z prodeje majetku  </v>
          </cell>
          <cell r="AS279">
            <v>0</v>
          </cell>
          <cell r="AT279">
            <v>0</v>
          </cell>
          <cell r="AU279">
            <v>0</v>
          </cell>
          <cell r="AV279">
            <v>0</v>
          </cell>
          <cell r="AW279">
            <v>537495.05000000005</v>
          </cell>
          <cell r="AX279">
            <v>537495.05000000005</v>
          </cell>
          <cell r="AY279">
            <v>0</v>
          </cell>
          <cell r="AZ279">
            <v>537495.05000000005</v>
          </cell>
          <cell r="BA279">
            <v>537495.05000000005</v>
          </cell>
          <cell r="BB279" t="str">
            <v>Sales of Tangible Assets Sold</v>
          </cell>
          <cell r="BH279">
            <v>2</v>
          </cell>
          <cell r="BI279">
            <v>37908</v>
          </cell>
        </row>
        <row r="280">
          <cell r="A280">
            <v>55801</v>
          </cell>
          <cell r="AM280">
            <v>0</v>
          </cell>
          <cell r="AN280" t="e">
            <v>#N/A</v>
          </cell>
          <cell r="AO280" t="e">
            <v>#N/A</v>
          </cell>
          <cell r="AQ280">
            <v>642</v>
          </cell>
          <cell r="AR280" t="str">
            <v xml:space="preserve">Tržby z prodeje materiálu </v>
          </cell>
          <cell r="AS280">
            <v>0</v>
          </cell>
          <cell r="AT280">
            <v>786715.71</v>
          </cell>
          <cell r="AU280">
            <v>786715.71</v>
          </cell>
          <cell r="AV280">
            <v>0</v>
          </cell>
          <cell r="AW280">
            <v>13854462.07</v>
          </cell>
          <cell r="AX280">
            <v>13854462.07</v>
          </cell>
          <cell r="AY280">
            <v>0</v>
          </cell>
          <cell r="AZ280">
            <v>14641177.779999999</v>
          </cell>
          <cell r="BA280">
            <v>14641177.779999999</v>
          </cell>
          <cell r="BB280" t="str">
            <v>Stock Materials Sold</v>
          </cell>
          <cell r="BH280">
            <v>451</v>
          </cell>
          <cell r="BI280">
            <v>37901</v>
          </cell>
        </row>
        <row r="281">
          <cell r="A281">
            <v>55901</v>
          </cell>
          <cell r="E281">
            <v>1856985</v>
          </cell>
          <cell r="H281">
            <v>35353</v>
          </cell>
          <cell r="K281">
            <v>72925</v>
          </cell>
          <cell r="N281">
            <v>72014</v>
          </cell>
          <cell r="Q281">
            <v>1982</v>
          </cell>
          <cell r="T281">
            <v>183452</v>
          </cell>
          <cell r="W281">
            <v>42385</v>
          </cell>
          <cell r="Z281">
            <v>157782</v>
          </cell>
          <cell r="AC281">
            <v>-133273</v>
          </cell>
          <cell r="AF281">
            <v>-77911</v>
          </cell>
          <cell r="AI281">
            <v>3351</v>
          </cell>
          <cell r="AL281">
            <v>1234278.8899999999</v>
          </cell>
          <cell r="AM281">
            <v>3449323.8899999997</v>
          </cell>
          <cell r="AN281">
            <v>136624</v>
          </cell>
          <cell r="AO281">
            <v>3351</v>
          </cell>
          <cell r="AQ281">
            <v>64201</v>
          </cell>
          <cell r="AR281" t="str">
            <v xml:space="preserve">Tržby z prodeje materiálu </v>
          </cell>
          <cell r="AS281">
            <v>0</v>
          </cell>
          <cell r="AT281">
            <v>23570.240000000002</v>
          </cell>
          <cell r="AU281">
            <v>23570.240000000002</v>
          </cell>
          <cell r="AV281">
            <v>0</v>
          </cell>
          <cell r="AW281">
            <v>4450802.5199999996</v>
          </cell>
          <cell r="AX281">
            <v>4450802.5199999996</v>
          </cell>
          <cell r="AY281">
            <v>0</v>
          </cell>
          <cell r="AZ281">
            <v>4474372.76</v>
          </cell>
          <cell r="BA281">
            <v>4474372.76</v>
          </cell>
          <cell r="BB281" t="str">
            <v>Sales of Other Stock Materials</v>
          </cell>
          <cell r="BH281">
            <v>2</v>
          </cell>
          <cell r="BI281">
            <v>37908</v>
          </cell>
        </row>
        <row r="282">
          <cell r="A282">
            <v>56101</v>
          </cell>
          <cell r="AF282">
            <v>0</v>
          </cell>
          <cell r="AM282">
            <v>0</v>
          </cell>
          <cell r="AO282">
            <v>0</v>
          </cell>
          <cell r="AQ282">
            <v>64202</v>
          </cell>
          <cell r="AR282" t="str">
            <v>AAA zlaté karty</v>
          </cell>
          <cell r="AS282">
            <v>0</v>
          </cell>
          <cell r="AT282">
            <v>503166.94</v>
          </cell>
          <cell r="AU282">
            <v>503166.94</v>
          </cell>
          <cell r="AV282">
            <v>0</v>
          </cell>
          <cell r="AW282">
            <v>6676265.79</v>
          </cell>
          <cell r="AX282">
            <v>6676265.79</v>
          </cell>
          <cell r="AY282">
            <v>0</v>
          </cell>
          <cell r="AZ282">
            <v>7179432.7300000004</v>
          </cell>
          <cell r="BA282">
            <v>7179432.7300000004</v>
          </cell>
          <cell r="BB282" t="str">
            <v>Sales of AAA Gold Cards</v>
          </cell>
          <cell r="BH282">
            <v>2</v>
          </cell>
          <cell r="BI282">
            <v>37908</v>
          </cell>
        </row>
        <row r="283">
          <cell r="A283">
            <v>56201</v>
          </cell>
          <cell r="B283" t="str">
            <v>x</v>
          </cell>
          <cell r="C283" t="str">
            <v>x</v>
          </cell>
          <cell r="E283">
            <v>0</v>
          </cell>
          <cell r="H283">
            <v>53118.31</v>
          </cell>
          <cell r="K283">
            <v>171578.04</v>
          </cell>
          <cell r="N283">
            <v>158495.6</v>
          </cell>
          <cell r="Q283">
            <v>220745.97</v>
          </cell>
          <cell r="T283">
            <v>504943.71</v>
          </cell>
          <cell r="W283">
            <v>499334.36</v>
          </cell>
          <cell r="Z283">
            <v>555966.53</v>
          </cell>
          <cell r="AC283">
            <v>800270.31</v>
          </cell>
          <cell r="AF283">
            <v>633220.39</v>
          </cell>
          <cell r="AI283">
            <v>575834.56000000006</v>
          </cell>
          <cell r="AL283">
            <v>1211649.54</v>
          </cell>
          <cell r="AM283">
            <v>5385157.3200000003</v>
          </cell>
          <cell r="AN283">
            <v>-224435.75</v>
          </cell>
          <cell r="AO283">
            <v>575834.56000000006</v>
          </cell>
          <cell r="AQ283">
            <v>64250</v>
          </cell>
          <cell r="AR283" t="str">
            <v xml:space="preserve">Náhr.díly Garance </v>
          </cell>
          <cell r="AS283">
            <v>0</v>
          </cell>
          <cell r="AT283">
            <v>259041.04</v>
          </cell>
          <cell r="AU283">
            <v>259041.04</v>
          </cell>
          <cell r="AV283">
            <v>0</v>
          </cell>
          <cell r="AW283">
            <v>2711793.49</v>
          </cell>
          <cell r="AX283">
            <v>2711793.49</v>
          </cell>
          <cell r="AY283">
            <v>0</v>
          </cell>
          <cell r="AZ283">
            <v>2970834.53</v>
          </cell>
          <cell r="BA283">
            <v>2970834.53</v>
          </cell>
          <cell r="BB283" t="str">
            <v>Sale of Parts for Warranty</v>
          </cell>
          <cell r="BH283">
            <v>2</v>
          </cell>
          <cell r="BI283">
            <v>37908</v>
          </cell>
        </row>
        <row r="284">
          <cell r="A284">
            <v>56202</v>
          </cell>
          <cell r="B284" t="str">
            <v>x</v>
          </cell>
          <cell r="C284" t="str">
            <v>x</v>
          </cell>
          <cell r="E284">
            <v>2514960.21</v>
          </cell>
          <cell r="H284">
            <v>91182.64000000013</v>
          </cell>
          <cell r="K284">
            <v>2517197.0699999998</v>
          </cell>
          <cell r="N284">
            <v>2468503.0099999998</v>
          </cell>
          <cell r="Q284">
            <v>2497707.36</v>
          </cell>
          <cell r="T284">
            <v>2846026.97</v>
          </cell>
          <cell r="W284">
            <v>2667955.92</v>
          </cell>
          <cell r="Z284">
            <v>2566111.11</v>
          </cell>
          <cell r="AC284">
            <v>2871777.78</v>
          </cell>
          <cell r="AF284">
            <v>2697000</v>
          </cell>
          <cell r="AI284">
            <v>2610000</v>
          </cell>
          <cell r="AL284">
            <v>1993777.78</v>
          </cell>
          <cell r="AM284">
            <v>28342199.850000001</v>
          </cell>
          <cell r="AN284">
            <v>-261777.7799999998</v>
          </cell>
          <cell r="AO284">
            <v>2610000</v>
          </cell>
          <cell r="AQ284">
            <v>64251</v>
          </cell>
          <cell r="AR284" t="str">
            <v>Náhr.díly servis</v>
          </cell>
          <cell r="AS284">
            <v>0</v>
          </cell>
          <cell r="AT284">
            <v>937.49</v>
          </cell>
          <cell r="AU284">
            <v>937.49</v>
          </cell>
          <cell r="AV284">
            <v>0</v>
          </cell>
          <cell r="AW284">
            <v>15600.27</v>
          </cell>
          <cell r="AX284">
            <v>15600.27</v>
          </cell>
          <cell r="AY284">
            <v>0</v>
          </cell>
          <cell r="AZ284">
            <v>16537.759999999998</v>
          </cell>
          <cell r="BA284">
            <v>16537.759999999998</v>
          </cell>
          <cell r="BB284" t="str">
            <v>Sale of Parts for Service</v>
          </cell>
          <cell r="BH284">
            <v>2</v>
          </cell>
          <cell r="BI284">
            <v>37931</v>
          </cell>
        </row>
        <row r="285">
          <cell r="A285">
            <v>562026</v>
          </cell>
          <cell r="H285">
            <v>2284555.56</v>
          </cell>
          <cell r="AM285">
            <v>2284555.56</v>
          </cell>
          <cell r="AN285" t="e">
            <v>#N/A</v>
          </cell>
          <cell r="AO285" t="e">
            <v>#N/A</v>
          </cell>
          <cell r="AQ285">
            <v>644</v>
          </cell>
          <cell r="AR285" t="str">
            <v xml:space="preserve">Smluvní pokuty a úroky z prodlení </v>
          </cell>
          <cell r="AS285">
            <v>0</v>
          </cell>
          <cell r="AT285">
            <v>73307</v>
          </cell>
          <cell r="AU285">
            <v>73307</v>
          </cell>
          <cell r="AV285">
            <v>0</v>
          </cell>
          <cell r="AW285">
            <v>1404597.33</v>
          </cell>
          <cell r="AX285">
            <v>1404597.33</v>
          </cell>
          <cell r="AY285">
            <v>0</v>
          </cell>
          <cell r="AZ285">
            <v>1477904.33</v>
          </cell>
          <cell r="BA285">
            <v>1477904.33</v>
          </cell>
          <cell r="BB285" t="str">
            <v>Contractual Penalties Income</v>
          </cell>
          <cell r="BH285">
            <v>451</v>
          </cell>
          <cell r="BI285">
            <v>37901</v>
          </cell>
        </row>
        <row r="286">
          <cell r="A286">
            <v>5620266</v>
          </cell>
          <cell r="AM286">
            <v>0</v>
          </cell>
          <cell r="AN286" t="e">
            <v>#N/A</v>
          </cell>
          <cell r="AO286" t="e">
            <v>#N/A</v>
          </cell>
          <cell r="AQ286">
            <v>64401</v>
          </cell>
          <cell r="AR286" t="str">
            <v>Rezervace - nevratné zálohy</v>
          </cell>
          <cell r="AS286">
            <v>0</v>
          </cell>
          <cell r="AT286">
            <v>70832</v>
          </cell>
          <cell r="AU286">
            <v>70832</v>
          </cell>
          <cell r="AV286">
            <v>0</v>
          </cell>
          <cell r="AW286">
            <v>1395540.33</v>
          </cell>
          <cell r="AX286">
            <v>1395540.33</v>
          </cell>
          <cell r="AY286">
            <v>0</v>
          </cell>
          <cell r="AZ286">
            <v>1466372.33</v>
          </cell>
          <cell r="BA286">
            <v>1466372.33</v>
          </cell>
          <cell r="BB286" t="str">
            <v>Reservations Income</v>
          </cell>
          <cell r="BH286">
            <v>2</v>
          </cell>
          <cell r="BI286">
            <v>37908</v>
          </cell>
        </row>
        <row r="287">
          <cell r="A287">
            <v>56203</v>
          </cell>
          <cell r="E287">
            <v>20613</v>
          </cell>
          <cell r="H287">
            <v>61111</v>
          </cell>
          <cell r="K287">
            <v>86025</v>
          </cell>
          <cell r="Q287">
            <v>315237.36</v>
          </cell>
          <cell r="T287">
            <v>137786.32</v>
          </cell>
          <cell r="W287">
            <v>226296.56</v>
          </cell>
          <cell r="Z287">
            <v>206090.98</v>
          </cell>
          <cell r="AC287">
            <v>-20903.66</v>
          </cell>
          <cell r="AF287">
            <v>239437.49</v>
          </cell>
          <cell r="AI287">
            <v>449786.81</v>
          </cell>
          <cell r="AL287">
            <v>227376.65</v>
          </cell>
          <cell r="AM287">
            <v>1948857.5099999998</v>
          </cell>
          <cell r="AN287">
            <v>470690.47</v>
          </cell>
          <cell r="AO287">
            <v>449786.81</v>
          </cell>
          <cell r="AQ287">
            <v>64402</v>
          </cell>
          <cell r="AR287" t="str">
            <v>Ostatní pokuty - Ostatní</v>
          </cell>
          <cell r="AS287">
            <v>0</v>
          </cell>
          <cell r="AT287">
            <v>2475</v>
          </cell>
          <cell r="AU287">
            <v>2475</v>
          </cell>
          <cell r="AV287">
            <v>0</v>
          </cell>
          <cell r="AW287">
            <v>9057</v>
          </cell>
          <cell r="AX287">
            <v>9057</v>
          </cell>
          <cell r="AY287">
            <v>0</v>
          </cell>
          <cell r="AZ287">
            <v>11532</v>
          </cell>
          <cell r="BA287">
            <v>11532</v>
          </cell>
          <cell r="BB287" t="str">
            <v>Other Contractual Penalties</v>
          </cell>
          <cell r="BH287">
            <v>2</v>
          </cell>
          <cell r="BI287">
            <v>37908</v>
          </cell>
        </row>
        <row r="288">
          <cell r="A288">
            <v>5620566</v>
          </cell>
          <cell r="AM288">
            <v>0</v>
          </cell>
          <cell r="AN288" t="e">
            <v>#N/A</v>
          </cell>
          <cell r="AO288" t="e">
            <v>#N/A</v>
          </cell>
          <cell r="AQ288">
            <v>646</v>
          </cell>
          <cell r="AR288" t="str">
            <v>Výnosy z odeps.pohledávek</v>
          </cell>
          <cell r="AS288">
            <v>0</v>
          </cell>
          <cell r="AT288">
            <v>234406</v>
          </cell>
          <cell r="AU288">
            <v>234406</v>
          </cell>
          <cell r="AV288">
            <v>0</v>
          </cell>
          <cell r="AW288">
            <v>5610516</v>
          </cell>
          <cell r="AX288">
            <v>5610516</v>
          </cell>
          <cell r="AY288">
            <v>0</v>
          </cell>
          <cell r="AZ288">
            <v>5844922</v>
          </cell>
          <cell r="BA288">
            <v>5844922</v>
          </cell>
          <cell r="BB288" t="str">
            <v>Written Back Receivables</v>
          </cell>
          <cell r="BH288">
            <v>1570</v>
          </cell>
          <cell r="BI288">
            <v>38302</v>
          </cell>
        </row>
        <row r="289">
          <cell r="A289">
            <v>56301</v>
          </cell>
          <cell r="B289" t="str">
            <v>x</v>
          </cell>
          <cell r="C289" t="str">
            <v>x</v>
          </cell>
          <cell r="E289">
            <v>64.099999999999994</v>
          </cell>
          <cell r="H289">
            <v>308530.90999999997</v>
          </cell>
          <cell r="K289">
            <v>272991.59000000003</v>
          </cell>
          <cell r="N289">
            <v>284576.34000000003</v>
          </cell>
          <cell r="Q289">
            <v>463333.88</v>
          </cell>
          <cell r="T289">
            <v>458729.41</v>
          </cell>
          <cell r="W289">
            <v>434835.15</v>
          </cell>
          <cell r="Z289">
            <v>291788.93</v>
          </cell>
          <cell r="AC289">
            <v>400147.96</v>
          </cell>
          <cell r="AF289">
            <v>146629.18</v>
          </cell>
          <cell r="AI289">
            <v>420177.48</v>
          </cell>
          <cell r="AL289">
            <v>2036409.51</v>
          </cell>
          <cell r="AM289">
            <v>5518214.4400000004</v>
          </cell>
          <cell r="AN289">
            <v>20029.51999999996</v>
          </cell>
          <cell r="AO289">
            <v>420177.48</v>
          </cell>
          <cell r="AQ289">
            <v>64601</v>
          </cell>
          <cell r="AR289" t="str">
            <v xml:space="preserve">Výnosy z odeps.pohledávek </v>
          </cell>
          <cell r="AS289">
            <v>0</v>
          </cell>
          <cell r="AT289">
            <v>234406</v>
          </cell>
          <cell r="AU289">
            <v>234406</v>
          </cell>
          <cell r="AV289">
            <v>0</v>
          </cell>
          <cell r="AW289">
            <v>5610516</v>
          </cell>
          <cell r="AX289">
            <v>5610516</v>
          </cell>
          <cell r="AY289">
            <v>0</v>
          </cell>
          <cell r="AZ289">
            <v>5844922</v>
          </cell>
          <cell r="BA289">
            <v>5844922</v>
          </cell>
          <cell r="BB289" t="str">
            <v>Write Backs - Taxable</v>
          </cell>
          <cell r="BH289">
            <v>2</v>
          </cell>
          <cell r="BI289">
            <v>37908</v>
          </cell>
        </row>
        <row r="290">
          <cell r="A290">
            <v>56303</v>
          </cell>
          <cell r="H290">
            <v>207925.36</v>
          </cell>
          <cell r="K290">
            <v>130155.61</v>
          </cell>
          <cell r="N290">
            <v>166644.26</v>
          </cell>
          <cell r="Q290">
            <v>214881.16</v>
          </cell>
          <cell r="T290">
            <v>162498.38</v>
          </cell>
          <cell r="W290">
            <v>89598.6</v>
          </cell>
          <cell r="Z290">
            <v>153433.1</v>
          </cell>
          <cell r="AC290">
            <v>66852.08</v>
          </cell>
          <cell r="AF290">
            <v>94642.19</v>
          </cell>
          <cell r="AI290">
            <v>44441.05</v>
          </cell>
          <cell r="AL290">
            <v>66102.740000000005</v>
          </cell>
          <cell r="AM290">
            <v>1397174.53</v>
          </cell>
          <cell r="AN290">
            <v>-22411.03</v>
          </cell>
          <cell r="AO290">
            <v>44441.05</v>
          </cell>
          <cell r="AQ290">
            <v>648</v>
          </cell>
          <cell r="AR290" t="str">
            <v xml:space="preserve">Ostatní provozní výnosy </v>
          </cell>
          <cell r="AS290">
            <v>0</v>
          </cell>
          <cell r="AT290">
            <v>1208307.1599999999</v>
          </cell>
          <cell r="AU290">
            <v>1208307.1599999999</v>
          </cell>
          <cell r="AV290">
            <v>-55.2</v>
          </cell>
          <cell r="AW290">
            <v>3051030.92</v>
          </cell>
          <cell r="AX290">
            <v>3051086.12</v>
          </cell>
          <cell r="AY290">
            <v>-55.2</v>
          </cell>
          <cell r="AZ290">
            <v>4259338.08</v>
          </cell>
          <cell r="BA290">
            <v>4259393.28</v>
          </cell>
          <cell r="BB290" t="str">
            <v>Other Operating Receipts</v>
          </cell>
          <cell r="BH290">
            <v>451</v>
          </cell>
          <cell r="BI290">
            <v>37901</v>
          </cell>
        </row>
        <row r="291">
          <cell r="A291">
            <v>56801</v>
          </cell>
          <cell r="B291" t="str">
            <v>x</v>
          </cell>
          <cell r="C291" t="str">
            <v>x</v>
          </cell>
          <cell r="E291">
            <v>1150.3399999999999</v>
          </cell>
          <cell r="H291">
            <v>19423.48</v>
          </cell>
          <cell r="K291">
            <v>200498.11</v>
          </cell>
          <cell r="N291">
            <v>200.8</v>
          </cell>
          <cell r="Q291">
            <v>1501.09</v>
          </cell>
          <cell r="T291">
            <v>501.29</v>
          </cell>
          <cell r="W291">
            <v>1000</v>
          </cell>
          <cell r="AF291">
            <v>400070</v>
          </cell>
          <cell r="AI291">
            <v>31.76</v>
          </cell>
          <cell r="AL291">
            <v>1168617.01</v>
          </cell>
          <cell r="AM291">
            <v>1792993.88</v>
          </cell>
          <cell r="AN291">
            <v>31.76</v>
          </cell>
          <cell r="AO291">
            <v>31.76</v>
          </cell>
          <cell r="AQ291">
            <v>64801</v>
          </cell>
          <cell r="AR291" t="str">
            <v xml:space="preserve">Ostatní provozní výnosy </v>
          </cell>
          <cell r="AS291">
            <v>0</v>
          </cell>
          <cell r="AT291">
            <v>1073532.7</v>
          </cell>
          <cell r="AU291">
            <v>1073532.7</v>
          </cell>
          <cell r="AV291">
            <v>-35</v>
          </cell>
          <cell r="AW291">
            <v>1890279.45</v>
          </cell>
          <cell r="AX291">
            <v>1890314.45</v>
          </cell>
          <cell r="AY291">
            <v>-35</v>
          </cell>
          <cell r="AZ291">
            <v>2963812.15</v>
          </cell>
          <cell r="BA291">
            <v>2963847.15</v>
          </cell>
          <cell r="BB291" t="str">
            <v>Other Operating Receipts</v>
          </cell>
          <cell r="BH291">
            <v>2</v>
          </cell>
          <cell r="BI291">
            <v>37908</v>
          </cell>
        </row>
        <row r="292">
          <cell r="A292">
            <v>5680166</v>
          </cell>
          <cell r="AN292" t="e">
            <v>#N/A</v>
          </cell>
          <cell r="AO292" t="e">
            <v>#N/A</v>
          </cell>
        </row>
        <row r="293">
          <cell r="A293">
            <v>56802</v>
          </cell>
          <cell r="B293" t="str">
            <v>x</v>
          </cell>
          <cell r="C293" t="str">
            <v>x</v>
          </cell>
          <cell r="E293">
            <v>257992.25</v>
          </cell>
          <cell r="H293">
            <v>372617.61</v>
          </cell>
          <cell r="K293">
            <v>442286.27</v>
          </cell>
          <cell r="N293">
            <v>488377.75</v>
          </cell>
          <cell r="Q293">
            <v>432524.78</v>
          </cell>
          <cell r="T293">
            <v>434485.16</v>
          </cell>
          <cell r="W293">
            <v>454775.52</v>
          </cell>
          <cell r="Z293">
            <v>424048.3</v>
          </cell>
          <cell r="AC293">
            <v>490156.9</v>
          </cell>
          <cell r="AF293">
            <v>439072.57</v>
          </cell>
          <cell r="AI293">
            <v>644026.31999999995</v>
          </cell>
          <cell r="AL293">
            <v>331791.78999999998</v>
          </cell>
          <cell r="AM293">
            <v>5212155.22</v>
          </cell>
          <cell r="AN293">
            <v>153869.41999999993</v>
          </cell>
          <cell r="AO293">
            <v>644026.31999999995</v>
          </cell>
          <cell r="AQ293">
            <v>64802</v>
          </cell>
          <cell r="AR293" t="str">
            <v>Ostatní provozní výnosy - přebytky</v>
          </cell>
          <cell r="AS293">
            <v>0</v>
          </cell>
          <cell r="AT293">
            <v>129363.32</v>
          </cell>
          <cell r="AU293">
            <v>129363.32</v>
          </cell>
          <cell r="AV293">
            <v>0</v>
          </cell>
          <cell r="AW293">
            <v>156882.38</v>
          </cell>
          <cell r="AX293">
            <v>156882.38</v>
          </cell>
          <cell r="AY293">
            <v>0</v>
          </cell>
          <cell r="AZ293">
            <v>286245.7</v>
          </cell>
          <cell r="BA293">
            <v>286245.7</v>
          </cell>
          <cell r="BB293" t="str">
            <v>Other Operating Receipts From Stock</v>
          </cell>
          <cell r="BH293">
            <v>1570</v>
          </cell>
          <cell r="BI293">
            <v>38168</v>
          </cell>
        </row>
        <row r="294">
          <cell r="A294">
            <v>56803</v>
          </cell>
          <cell r="B294" t="str">
            <v>x</v>
          </cell>
          <cell r="C294" t="str">
            <v>x</v>
          </cell>
          <cell r="E294">
            <v>395738.9</v>
          </cell>
          <cell r="H294">
            <v>274999.61</v>
          </cell>
          <cell r="K294">
            <v>579820.31000000006</v>
          </cell>
          <cell r="N294">
            <v>130170.63</v>
          </cell>
          <cell r="Q294">
            <v>167131.4</v>
          </cell>
          <cell r="T294">
            <v>268513.83</v>
          </cell>
          <cell r="W294">
            <v>310355.69</v>
          </cell>
          <cell r="Z294">
            <v>37414.1</v>
          </cell>
          <cell r="AC294">
            <v>721429.98</v>
          </cell>
          <cell r="AF294">
            <v>222345.04</v>
          </cell>
          <cell r="AI294">
            <v>428972.29</v>
          </cell>
          <cell r="AL294">
            <v>869004.2</v>
          </cell>
          <cell r="AM294">
            <v>4405895.9800000004</v>
          </cell>
          <cell r="AN294">
            <v>-292457.69</v>
          </cell>
          <cell r="AO294">
            <v>428972.29</v>
          </cell>
          <cell r="AQ294">
            <v>64803</v>
          </cell>
          <cell r="AR294" t="str">
            <v>Ostatní provozní výnosy - přeplatky směnek</v>
          </cell>
          <cell r="AS294">
            <v>0</v>
          </cell>
          <cell r="AT294">
            <v>500</v>
          </cell>
          <cell r="AU294">
            <v>500</v>
          </cell>
          <cell r="AV294">
            <v>0</v>
          </cell>
          <cell r="AW294">
            <v>6172</v>
          </cell>
          <cell r="AX294">
            <v>6172</v>
          </cell>
          <cell r="AY294">
            <v>0</v>
          </cell>
          <cell r="AZ294">
            <v>6672</v>
          </cell>
          <cell r="BA294">
            <v>6672</v>
          </cell>
          <cell r="BB294" t="str">
            <v>Other Operating Receipts - Bills Of Exchange</v>
          </cell>
          <cell r="BH294">
            <v>1570</v>
          </cell>
          <cell r="BI294">
            <v>38216</v>
          </cell>
        </row>
        <row r="295">
          <cell r="A295">
            <v>56804</v>
          </cell>
          <cell r="B295" t="str">
            <v>x</v>
          </cell>
          <cell r="C295" t="str">
            <v>x</v>
          </cell>
          <cell r="AM295">
            <v>0</v>
          </cell>
          <cell r="AN295" t="e">
            <v>#N/A</v>
          </cell>
          <cell r="AO295" t="e">
            <v>#N/A</v>
          </cell>
          <cell r="AQ295">
            <v>64804</v>
          </cell>
          <cell r="AR295" t="str">
            <v xml:space="preserve">Haléřové vyrovnání </v>
          </cell>
          <cell r="AS295">
            <v>0</v>
          </cell>
          <cell r="AT295">
            <v>111.14</v>
          </cell>
          <cell r="AU295">
            <v>111.14</v>
          </cell>
          <cell r="AV295">
            <v>-20.2</v>
          </cell>
          <cell r="AW295">
            <v>7696.09</v>
          </cell>
          <cell r="AX295">
            <v>7716.29</v>
          </cell>
          <cell r="AY295">
            <v>-20.2</v>
          </cell>
          <cell r="AZ295">
            <v>7807.23</v>
          </cell>
          <cell r="BA295">
            <v>7827.43</v>
          </cell>
          <cell r="BB295" t="str">
            <v>Write - Off Roundings</v>
          </cell>
          <cell r="BH295">
            <v>2</v>
          </cell>
          <cell r="BI295">
            <v>37908</v>
          </cell>
        </row>
        <row r="296">
          <cell r="A296">
            <v>56805</v>
          </cell>
          <cell r="B296" t="str">
            <v>x</v>
          </cell>
          <cell r="C296" t="str">
            <v>x</v>
          </cell>
          <cell r="AM296">
            <v>0</v>
          </cell>
          <cell r="AN296" t="e">
            <v>#N/A</v>
          </cell>
          <cell r="AO296" t="e">
            <v>#N/A</v>
          </cell>
          <cell r="AQ296">
            <v>64805</v>
          </cell>
          <cell r="AR296" t="str">
            <v>Dálniční známky prodej</v>
          </cell>
          <cell r="AS296">
            <v>0</v>
          </cell>
          <cell r="AT296">
            <v>4800</v>
          </cell>
          <cell r="AU296">
            <v>4800</v>
          </cell>
          <cell r="AV296">
            <v>0</v>
          </cell>
          <cell r="AW296">
            <v>990001</v>
          </cell>
          <cell r="AX296">
            <v>990001</v>
          </cell>
          <cell r="AY296">
            <v>0</v>
          </cell>
          <cell r="AZ296">
            <v>994801</v>
          </cell>
          <cell r="BA296">
            <v>994801</v>
          </cell>
          <cell r="BB296" t="str">
            <v>Highway Stamps Sold</v>
          </cell>
          <cell r="BH296">
            <v>1570</v>
          </cell>
          <cell r="BI296">
            <v>38056</v>
          </cell>
        </row>
        <row r="297">
          <cell r="A297">
            <v>56810</v>
          </cell>
          <cell r="B297" t="str">
            <v>x</v>
          </cell>
          <cell r="C297" t="str">
            <v>x</v>
          </cell>
          <cell r="AM297">
            <v>0</v>
          </cell>
          <cell r="AN297" t="e">
            <v>#N/A</v>
          </cell>
          <cell r="AO297" t="e">
            <v>#N/A</v>
          </cell>
          <cell r="AQ297">
            <v>659</v>
          </cell>
          <cell r="AR297" t="str">
            <v xml:space="preserve">Zúčtování opravných položek </v>
          </cell>
          <cell r="AS297">
            <v>0</v>
          </cell>
          <cell r="AT297">
            <v>0</v>
          </cell>
          <cell r="AU297">
            <v>0</v>
          </cell>
          <cell r="AV297">
            <v>0</v>
          </cell>
          <cell r="AW297">
            <v>1734477</v>
          </cell>
          <cell r="AX297">
            <v>1734477</v>
          </cell>
          <cell r="AY297">
            <v>0</v>
          </cell>
          <cell r="AZ297">
            <v>1734477</v>
          </cell>
          <cell r="BA297">
            <v>1734477</v>
          </cell>
          <cell r="BB297" t="str">
            <v>Other Income Adjustments</v>
          </cell>
          <cell r="BH297">
            <v>451</v>
          </cell>
          <cell r="BI297">
            <v>37901</v>
          </cell>
        </row>
        <row r="298">
          <cell r="A298">
            <v>56811</v>
          </cell>
          <cell r="B298" t="str">
            <v>x</v>
          </cell>
          <cell r="C298" t="str">
            <v>x</v>
          </cell>
          <cell r="E298">
            <v>546812</v>
          </cell>
          <cell r="H298">
            <v>-546812</v>
          </cell>
          <cell r="AM298">
            <v>0</v>
          </cell>
          <cell r="AN298" t="e">
            <v>#N/A</v>
          </cell>
          <cell r="AO298" t="e">
            <v>#N/A</v>
          </cell>
          <cell r="AQ298">
            <v>65901</v>
          </cell>
          <cell r="AR298" t="str">
            <v xml:space="preserve">Zúčtování opr. pol. </v>
          </cell>
          <cell r="AS298">
            <v>0</v>
          </cell>
          <cell r="AT298">
            <v>0</v>
          </cell>
          <cell r="AU298">
            <v>0</v>
          </cell>
          <cell r="AV298">
            <v>0</v>
          </cell>
          <cell r="AW298">
            <v>1734477</v>
          </cell>
          <cell r="AX298">
            <v>1734477</v>
          </cell>
          <cell r="AY298">
            <v>0</v>
          </cell>
          <cell r="AZ298">
            <v>1734477</v>
          </cell>
          <cell r="BA298">
            <v>1734477</v>
          </cell>
          <cell r="BB298" t="str">
            <v>Clearing Adjustments Account</v>
          </cell>
          <cell r="BH298">
            <v>2</v>
          </cell>
          <cell r="BI298">
            <v>37908</v>
          </cell>
        </row>
        <row r="299">
          <cell r="A299">
            <v>56821</v>
          </cell>
          <cell r="E299">
            <v>32922</v>
          </cell>
          <cell r="H299">
            <v>0</v>
          </cell>
          <cell r="K299">
            <v>-32922</v>
          </cell>
          <cell r="Q299">
            <v>7446</v>
          </cell>
          <cell r="T299">
            <v>0</v>
          </cell>
          <cell r="W299">
            <v>0</v>
          </cell>
          <cell r="Z299">
            <v>196476</v>
          </cell>
          <cell r="AI299">
            <v>172521</v>
          </cell>
          <cell r="AL299">
            <v>305049.93</v>
          </cell>
          <cell r="AM299">
            <v>681492.92999999993</v>
          </cell>
          <cell r="AN299">
            <v>172521</v>
          </cell>
          <cell r="AO299">
            <v>172521</v>
          </cell>
          <cell r="AQ299">
            <v>66</v>
          </cell>
          <cell r="AR299" t="str">
            <v>Finanční výnosy</v>
          </cell>
          <cell r="AS299">
            <v>0</v>
          </cell>
          <cell r="AT299">
            <v>3297686.34</v>
          </cell>
          <cell r="AU299">
            <v>3297686.34</v>
          </cell>
          <cell r="AV299">
            <v>-523.14</v>
          </cell>
          <cell r="AW299">
            <v>14467893.49</v>
          </cell>
          <cell r="AX299">
            <v>14468416.630000001</v>
          </cell>
          <cell r="AY299">
            <v>-523.14</v>
          </cell>
          <cell r="AZ299">
            <v>17765579.829999998</v>
          </cell>
          <cell r="BA299">
            <v>17766102.969999999</v>
          </cell>
          <cell r="BB299" t="str">
            <v>Financial Income</v>
          </cell>
          <cell r="BH299">
            <v>451</v>
          </cell>
          <cell r="BI299">
            <v>37901</v>
          </cell>
        </row>
        <row r="300">
          <cell r="A300">
            <v>56824</v>
          </cell>
          <cell r="E300">
            <v>98530.95</v>
          </cell>
          <cell r="H300">
            <v>47826</v>
          </cell>
          <cell r="K300">
            <v>583530.51</v>
          </cell>
          <cell r="N300">
            <v>240876.79999999999</v>
          </cell>
          <cell r="Q300">
            <v>2138943.5</v>
          </cell>
          <cell r="T300">
            <v>399668.8</v>
          </cell>
          <cell r="W300">
            <v>471980.2</v>
          </cell>
          <cell r="Z300">
            <v>849000</v>
          </cell>
          <cell r="AC300">
            <v>588457.6</v>
          </cell>
          <cell r="AF300">
            <v>668482.4</v>
          </cell>
          <cell r="AI300">
            <v>827435.2</v>
          </cell>
          <cell r="AL300">
            <v>1644428.55</v>
          </cell>
          <cell r="AM300">
            <v>8559160.5099999998</v>
          </cell>
          <cell r="AN300">
            <v>244793.84999999998</v>
          </cell>
          <cell r="AO300">
            <v>833251.45</v>
          </cell>
          <cell r="AQ300">
            <v>661</v>
          </cell>
          <cell r="AR300" t="str">
            <v>Tržby z prodeje cenných papírů a podílů</v>
          </cell>
          <cell r="AS300">
            <v>0</v>
          </cell>
          <cell r="AT300">
            <v>0</v>
          </cell>
          <cell r="AU300">
            <v>0</v>
          </cell>
          <cell r="AV300">
            <v>0</v>
          </cell>
          <cell r="AW300">
            <v>361647</v>
          </cell>
          <cell r="AX300">
            <v>361647</v>
          </cell>
          <cell r="AY300">
            <v>0</v>
          </cell>
          <cell r="AZ300">
            <v>361647</v>
          </cell>
          <cell r="BA300">
            <v>361647</v>
          </cell>
          <cell r="BB300" t="str">
            <v>Revenues from securities and shares sold</v>
          </cell>
          <cell r="BH300">
            <v>1570</v>
          </cell>
          <cell r="BI300">
            <v>38301</v>
          </cell>
        </row>
        <row r="301">
          <cell r="A301">
            <v>5682466</v>
          </cell>
          <cell r="AI301">
            <v>5816.25</v>
          </cell>
          <cell r="AM301">
            <v>5816.25</v>
          </cell>
          <cell r="AO301" t="e">
            <v>#N/A</v>
          </cell>
          <cell r="AQ301">
            <v>66101</v>
          </cell>
          <cell r="AR301" t="str">
            <v>Tržby z prodeje cenných papírů a podílů</v>
          </cell>
          <cell r="AS301">
            <v>0</v>
          </cell>
          <cell r="AT301">
            <v>0</v>
          </cell>
          <cell r="AU301">
            <v>0</v>
          </cell>
          <cell r="AV301">
            <v>0</v>
          </cell>
          <cell r="AW301">
            <v>361647</v>
          </cell>
          <cell r="AX301">
            <v>361647</v>
          </cell>
          <cell r="AY301">
            <v>0</v>
          </cell>
          <cell r="AZ301">
            <v>361647</v>
          </cell>
          <cell r="BA301">
            <v>361647</v>
          </cell>
          <cell r="BB301" t="str">
            <v>Revenues from securities and shares sold</v>
          </cell>
          <cell r="BH301">
            <v>1570</v>
          </cell>
          <cell r="BI301">
            <v>38301</v>
          </cell>
        </row>
        <row r="302">
          <cell r="A302">
            <v>56830</v>
          </cell>
          <cell r="AM302">
            <v>0</v>
          </cell>
          <cell r="AN302" t="e">
            <v>#N/A</v>
          </cell>
          <cell r="AO302" t="e">
            <v>#N/A</v>
          </cell>
          <cell r="AQ302">
            <v>662</v>
          </cell>
          <cell r="AR302" t="str">
            <v xml:space="preserve">Úroky </v>
          </cell>
          <cell r="AS302">
            <v>0</v>
          </cell>
          <cell r="AT302">
            <v>-268226.05</v>
          </cell>
          <cell r="AU302">
            <v>-268226.05</v>
          </cell>
          <cell r="AV302">
            <v>0</v>
          </cell>
          <cell r="AW302">
            <v>1590531.91</v>
          </cell>
          <cell r="AX302">
            <v>1590531.91</v>
          </cell>
          <cell r="AY302">
            <v>0</v>
          </cell>
          <cell r="AZ302">
            <v>1322305.8600000001</v>
          </cell>
          <cell r="BA302">
            <v>1322305.8600000001</v>
          </cell>
          <cell r="BB302" t="str">
            <v>Interest Income</v>
          </cell>
          <cell r="BH302">
            <v>451</v>
          </cell>
          <cell r="BI302">
            <v>37901</v>
          </cell>
        </row>
        <row r="303">
          <cell r="A303">
            <v>56890</v>
          </cell>
          <cell r="AM303">
            <v>0</v>
          </cell>
          <cell r="AN303" t="e">
            <v>#N/A</v>
          </cell>
          <cell r="AO303" t="e">
            <v>#N/A</v>
          </cell>
          <cell r="AQ303">
            <v>66201</v>
          </cell>
          <cell r="AR303" t="str">
            <v>Výnosové úroky - banky</v>
          </cell>
          <cell r="AS303">
            <v>0</v>
          </cell>
          <cell r="AT303">
            <v>2000.76</v>
          </cell>
          <cell r="AU303">
            <v>2000.76</v>
          </cell>
          <cell r="AV303">
            <v>0</v>
          </cell>
          <cell r="AW303">
            <v>31940.32</v>
          </cell>
          <cell r="AX303">
            <v>31940.32</v>
          </cell>
          <cell r="AY303">
            <v>0</v>
          </cell>
          <cell r="AZ303">
            <v>33941.08</v>
          </cell>
          <cell r="BA303">
            <v>33941.08</v>
          </cell>
          <cell r="BB303" t="str">
            <v>(Net Interest Received)</v>
          </cell>
          <cell r="BH303">
            <v>2</v>
          </cell>
          <cell r="BI303">
            <v>37908</v>
          </cell>
        </row>
        <row r="304">
          <cell r="A304">
            <v>57401</v>
          </cell>
          <cell r="AM304">
            <v>0</v>
          </cell>
          <cell r="AN304" t="e">
            <v>#N/A</v>
          </cell>
          <cell r="AO304" t="e">
            <v>#N/A</v>
          </cell>
          <cell r="AQ304">
            <v>66203</v>
          </cell>
          <cell r="AR304" t="str">
            <v xml:space="preserve">Výnosové úroky - půjčky </v>
          </cell>
          <cell r="AS304">
            <v>0</v>
          </cell>
          <cell r="AT304">
            <v>-270226.81</v>
          </cell>
          <cell r="AU304">
            <v>-270226.81</v>
          </cell>
          <cell r="AV304">
            <v>0</v>
          </cell>
          <cell r="AW304">
            <v>1558591.59</v>
          </cell>
          <cell r="AX304">
            <v>1558591.59</v>
          </cell>
          <cell r="AY304">
            <v>0</v>
          </cell>
          <cell r="AZ304">
            <v>1288364.78</v>
          </cell>
          <cell r="BA304">
            <v>1288364.78</v>
          </cell>
          <cell r="BB304" t="str">
            <v>Gross Interest Received from Loans</v>
          </cell>
          <cell r="BH304">
            <v>2</v>
          </cell>
          <cell r="BI304">
            <v>37908</v>
          </cell>
        </row>
        <row r="305">
          <cell r="A305">
            <v>57402</v>
          </cell>
          <cell r="AM305">
            <v>0</v>
          </cell>
          <cell r="AN305" t="e">
            <v>#N/A</v>
          </cell>
          <cell r="AO305" t="e">
            <v>#N/A</v>
          </cell>
          <cell r="AQ305">
            <v>663</v>
          </cell>
          <cell r="AR305" t="str">
            <v xml:space="preserve">Kursové zisky </v>
          </cell>
          <cell r="AS305">
            <v>0</v>
          </cell>
          <cell r="AT305">
            <v>3531987.42</v>
          </cell>
          <cell r="AU305">
            <v>3531987.42</v>
          </cell>
          <cell r="AV305">
            <v>-523.14</v>
          </cell>
          <cell r="AW305">
            <v>11724065.789999999</v>
          </cell>
          <cell r="AX305">
            <v>11724588.93</v>
          </cell>
          <cell r="AY305">
            <v>-523.14</v>
          </cell>
          <cell r="AZ305">
            <v>15256053.210000001</v>
          </cell>
          <cell r="BA305">
            <v>15256576.35</v>
          </cell>
          <cell r="BB305" t="str">
            <v>Exchange Gains</v>
          </cell>
          <cell r="BH305">
            <v>451</v>
          </cell>
          <cell r="BI305">
            <v>37901</v>
          </cell>
        </row>
        <row r="306">
          <cell r="A306">
            <v>57901</v>
          </cell>
          <cell r="AM306">
            <v>0</v>
          </cell>
          <cell r="AN306" t="e">
            <v>#N/A</v>
          </cell>
          <cell r="AO306" t="e">
            <v>#N/A</v>
          </cell>
          <cell r="AQ306">
            <v>66301</v>
          </cell>
          <cell r="AR306" t="str">
            <v>Kursové zisky</v>
          </cell>
          <cell r="AS306">
            <v>0</v>
          </cell>
          <cell r="AT306">
            <v>3288321.76</v>
          </cell>
          <cell r="AU306">
            <v>3288321.76</v>
          </cell>
          <cell r="AV306">
            <v>-523.14</v>
          </cell>
          <cell r="AW306">
            <v>10486598.99</v>
          </cell>
          <cell r="AX306">
            <v>10487122.130000001</v>
          </cell>
          <cell r="AY306">
            <v>-523.14</v>
          </cell>
          <cell r="AZ306">
            <v>13774920.75</v>
          </cell>
          <cell r="BA306">
            <v>13775443.890000001</v>
          </cell>
          <cell r="BB306" t="str">
            <v>Exchange Rate Gains</v>
          </cell>
          <cell r="BH306">
            <v>2</v>
          </cell>
          <cell r="BI306">
            <v>37908</v>
          </cell>
        </row>
        <row r="307">
          <cell r="A307">
            <v>58201</v>
          </cell>
          <cell r="B307" t="str">
            <v>x</v>
          </cell>
          <cell r="Q307">
            <v>149075</v>
          </cell>
          <cell r="AL307">
            <v>-149075</v>
          </cell>
          <cell r="AM307">
            <v>0</v>
          </cell>
          <cell r="AN307">
            <v>0</v>
          </cell>
          <cell r="AO307">
            <v>0</v>
          </cell>
          <cell r="AQ307">
            <v>66303</v>
          </cell>
          <cell r="AR307" t="str">
            <v xml:space="preserve">Kursové zisky - dovoz </v>
          </cell>
          <cell r="AS307">
            <v>0</v>
          </cell>
          <cell r="AT307">
            <v>243665.66</v>
          </cell>
          <cell r="AU307">
            <v>243665.66</v>
          </cell>
          <cell r="AV307">
            <v>0</v>
          </cell>
          <cell r="AW307">
            <v>1237466.8</v>
          </cell>
          <cell r="AX307">
            <v>1237466.8</v>
          </cell>
          <cell r="AY307">
            <v>0</v>
          </cell>
          <cell r="AZ307">
            <v>1481132.46</v>
          </cell>
          <cell r="BA307">
            <v>1481132.46</v>
          </cell>
          <cell r="BB307" t="str">
            <v>Imported Cars</v>
          </cell>
          <cell r="BH307">
            <v>2</v>
          </cell>
          <cell r="BI307">
            <v>37908</v>
          </cell>
        </row>
        <row r="308">
          <cell r="A308">
            <v>58202</v>
          </cell>
          <cell r="B308" t="str">
            <v>x</v>
          </cell>
          <cell r="AM308">
            <v>0</v>
          </cell>
          <cell r="AN308" t="e">
            <v>#N/A</v>
          </cell>
          <cell r="AO308" t="e">
            <v>#N/A</v>
          </cell>
          <cell r="AQ308">
            <v>668</v>
          </cell>
          <cell r="AR308" t="str">
            <v xml:space="preserve">Ostatní finanční výnosy </v>
          </cell>
          <cell r="AS308">
            <v>0</v>
          </cell>
          <cell r="AT308">
            <v>33924.97</v>
          </cell>
          <cell r="AU308">
            <v>33924.97</v>
          </cell>
          <cell r="AV308">
            <v>0</v>
          </cell>
          <cell r="AW308">
            <v>791648.79</v>
          </cell>
          <cell r="AX308">
            <v>791648.79</v>
          </cell>
          <cell r="AY308">
            <v>0</v>
          </cell>
          <cell r="AZ308">
            <v>825573.76</v>
          </cell>
          <cell r="BA308">
            <v>825573.76</v>
          </cell>
          <cell r="BB308" t="str">
            <v>Other Financial Income</v>
          </cell>
          <cell r="BH308">
            <v>451</v>
          </cell>
          <cell r="BI308">
            <v>37901</v>
          </cell>
        </row>
        <row r="309">
          <cell r="A309">
            <v>58801</v>
          </cell>
          <cell r="B309" t="str">
            <v>x</v>
          </cell>
          <cell r="E309">
            <v>57602</v>
          </cell>
          <cell r="H309">
            <v>37863</v>
          </cell>
          <cell r="K309">
            <v>259037</v>
          </cell>
          <cell r="Q309">
            <v>0</v>
          </cell>
          <cell r="W309">
            <v>23750</v>
          </cell>
          <cell r="Z309">
            <v>71169</v>
          </cell>
          <cell r="AL309">
            <v>-449421</v>
          </cell>
          <cell r="AM309">
            <v>0</v>
          </cell>
          <cell r="AN309">
            <v>16650</v>
          </cell>
          <cell r="AO309">
            <v>16650</v>
          </cell>
          <cell r="AQ309">
            <v>66801</v>
          </cell>
          <cell r="AR309" t="str">
            <v xml:space="preserve">Ostatní finanční výnosy </v>
          </cell>
          <cell r="AS309">
            <v>0</v>
          </cell>
          <cell r="AT309">
            <v>13234</v>
          </cell>
          <cell r="AU309">
            <v>13234</v>
          </cell>
          <cell r="AV309">
            <v>0</v>
          </cell>
          <cell r="AW309">
            <v>105258.88</v>
          </cell>
          <cell r="AX309">
            <v>105258.88</v>
          </cell>
          <cell r="AY309">
            <v>0</v>
          </cell>
          <cell r="AZ309">
            <v>118492.88</v>
          </cell>
          <cell r="BA309">
            <v>118492.88</v>
          </cell>
          <cell r="BB309" t="str">
            <v>Other Financial Income</v>
          </cell>
          <cell r="BH309">
            <v>2</v>
          </cell>
          <cell r="BI309">
            <v>37908</v>
          </cell>
        </row>
        <row r="310">
          <cell r="A310">
            <v>58802</v>
          </cell>
          <cell r="B310" t="str">
            <v>x</v>
          </cell>
          <cell r="E310">
            <v>4000</v>
          </cell>
          <cell r="H310">
            <v>1000</v>
          </cell>
          <cell r="K310">
            <v>4500</v>
          </cell>
          <cell r="Q310">
            <v>0</v>
          </cell>
          <cell r="W310">
            <v>0</v>
          </cell>
          <cell r="AL310">
            <v>-9500</v>
          </cell>
          <cell r="AM310">
            <v>0</v>
          </cell>
          <cell r="AN310">
            <v>74460.990000000005</v>
          </cell>
          <cell r="AO310">
            <v>74460.990000000005</v>
          </cell>
          <cell r="AQ310">
            <v>66805</v>
          </cell>
          <cell r="AR310" t="str">
            <v xml:space="preserve">Ostatní finanční výnosy-směnárna </v>
          </cell>
          <cell r="AS310">
            <v>0</v>
          </cell>
          <cell r="AT310">
            <v>20690.97</v>
          </cell>
          <cell r="AU310">
            <v>20690.97</v>
          </cell>
          <cell r="AV310">
            <v>0</v>
          </cell>
          <cell r="AW310">
            <v>686389.91</v>
          </cell>
          <cell r="AX310">
            <v>686389.91</v>
          </cell>
          <cell r="AY310">
            <v>0</v>
          </cell>
          <cell r="AZ310">
            <v>707080.88</v>
          </cell>
          <cell r="BA310">
            <v>707080.88</v>
          </cell>
          <cell r="BB310" t="str">
            <v>Curency Exchange Fees</v>
          </cell>
          <cell r="BH310">
            <v>2</v>
          </cell>
          <cell r="BI310">
            <v>37908</v>
          </cell>
        </row>
        <row r="311">
          <cell r="A311">
            <v>58803</v>
          </cell>
          <cell r="E311">
            <v>0</v>
          </cell>
          <cell r="H311">
            <v>0</v>
          </cell>
          <cell r="K311">
            <v>38000</v>
          </cell>
          <cell r="N311">
            <v>96306</v>
          </cell>
          <cell r="Q311">
            <v>84000</v>
          </cell>
          <cell r="T311">
            <v>43623</v>
          </cell>
          <cell r="W311">
            <v>11000</v>
          </cell>
          <cell r="Z311">
            <v>35021</v>
          </cell>
          <cell r="AC311">
            <v>31260</v>
          </cell>
          <cell r="AF311">
            <v>34000</v>
          </cell>
          <cell r="AI311">
            <v>42000</v>
          </cell>
          <cell r="AL311">
            <v>-415210</v>
          </cell>
          <cell r="AM311">
            <v>0</v>
          </cell>
          <cell r="AN311">
            <v>55740</v>
          </cell>
          <cell r="AO311">
            <v>87000</v>
          </cell>
          <cell r="AQ311">
            <v>68</v>
          </cell>
          <cell r="AR311" t="str">
            <v>Mimořádné výnosy</v>
          </cell>
          <cell r="AS311">
            <v>0</v>
          </cell>
          <cell r="AT311">
            <v>1436538.65</v>
          </cell>
          <cell r="AU311">
            <v>1436538.65</v>
          </cell>
          <cell r="AV311">
            <v>0</v>
          </cell>
          <cell r="AW311">
            <v>852653.08</v>
          </cell>
          <cell r="AX311">
            <v>852653.08</v>
          </cell>
          <cell r="AY311">
            <v>0</v>
          </cell>
          <cell r="AZ311">
            <v>2289191.73</v>
          </cell>
          <cell r="BA311">
            <v>2289191.73</v>
          </cell>
          <cell r="BB311" t="str">
            <v>Extraordinairy Income</v>
          </cell>
          <cell r="BH311">
            <v>451</v>
          </cell>
          <cell r="BI311">
            <v>37901</v>
          </cell>
        </row>
        <row r="312">
          <cell r="A312">
            <v>59101</v>
          </cell>
          <cell r="AL312">
            <v>8606280</v>
          </cell>
          <cell r="AM312">
            <v>8606280</v>
          </cell>
          <cell r="AN312" t="e">
            <v>#N/A</v>
          </cell>
          <cell r="AO312" t="e">
            <v>#N/A</v>
          </cell>
          <cell r="AQ312">
            <v>688</v>
          </cell>
          <cell r="AR312" t="str">
            <v xml:space="preserve">Ostatní mimořádné výnosy </v>
          </cell>
          <cell r="AS312">
            <v>0</v>
          </cell>
          <cell r="AT312">
            <v>1436538.65</v>
          </cell>
          <cell r="AU312">
            <v>1436538.65</v>
          </cell>
          <cell r="AV312">
            <v>0</v>
          </cell>
          <cell r="AW312">
            <v>852653.08</v>
          </cell>
          <cell r="AX312">
            <v>852653.08</v>
          </cell>
          <cell r="AY312">
            <v>0</v>
          </cell>
          <cell r="AZ312">
            <v>2289191.73</v>
          </cell>
          <cell r="BA312">
            <v>2289191.73</v>
          </cell>
          <cell r="BB312" t="str">
            <v>Extraordinairy Income</v>
          </cell>
          <cell r="BH312">
            <v>451</v>
          </cell>
          <cell r="BI312">
            <v>37901</v>
          </cell>
        </row>
        <row r="313">
          <cell r="A313">
            <v>59201</v>
          </cell>
          <cell r="AL313">
            <v>983563.86</v>
          </cell>
          <cell r="AM313">
            <v>983563.86</v>
          </cell>
          <cell r="AN313" t="e">
            <v>#N/A</v>
          </cell>
          <cell r="AO313" t="e">
            <v>#N/A</v>
          </cell>
        </row>
        <row r="314">
          <cell r="A314">
            <v>59202</v>
          </cell>
          <cell r="AL314">
            <v>-236588.3</v>
          </cell>
          <cell r="AM314">
            <v>-236588.3</v>
          </cell>
          <cell r="AN314" t="e">
            <v>#N/A</v>
          </cell>
          <cell r="AO314" t="e">
            <v>#N/A</v>
          </cell>
        </row>
        <row r="315">
          <cell r="A315">
            <v>59501</v>
          </cell>
          <cell r="AM315">
            <v>0</v>
          </cell>
          <cell r="AN315" t="e">
            <v>#N/A</v>
          </cell>
          <cell r="AO315" t="e">
            <v>#N/A</v>
          </cell>
          <cell r="AQ315">
            <v>68801</v>
          </cell>
          <cell r="AR315" t="str">
            <v xml:space="preserve">Ostatní mimořádné výnosy </v>
          </cell>
          <cell r="AS315">
            <v>0</v>
          </cell>
          <cell r="AT315">
            <v>1433143.65</v>
          </cell>
          <cell r="AU315">
            <v>1433143.65</v>
          </cell>
          <cell r="AV315">
            <v>0</v>
          </cell>
          <cell r="AW315">
            <v>775025.08</v>
          </cell>
          <cell r="AX315">
            <v>775025.08</v>
          </cell>
          <cell r="AY315">
            <v>0</v>
          </cell>
          <cell r="AZ315">
            <v>2208168.73</v>
          </cell>
          <cell r="BA315">
            <v>2208168.73</v>
          </cell>
          <cell r="BB315" t="str">
            <v>Extraordinairy Income</v>
          </cell>
          <cell r="BH315">
            <v>2</v>
          </cell>
          <cell r="BI315">
            <v>37908</v>
          </cell>
        </row>
        <row r="316">
          <cell r="A316">
            <v>59501</v>
          </cell>
          <cell r="AM316">
            <v>0</v>
          </cell>
          <cell r="AN316" t="e">
            <v>#N/A</v>
          </cell>
          <cell r="AO316" t="e">
            <v>#N/A</v>
          </cell>
          <cell r="AQ316">
            <v>68802</v>
          </cell>
          <cell r="AR316" t="str">
            <v>Ostatní mimořádné výnosy - přebytky</v>
          </cell>
          <cell r="AS316">
            <v>0</v>
          </cell>
          <cell r="AT316">
            <v>0</v>
          </cell>
          <cell r="AU316">
            <v>0</v>
          </cell>
          <cell r="AV316">
            <v>0</v>
          </cell>
          <cell r="AW316">
            <v>70000</v>
          </cell>
          <cell r="AX316">
            <v>70000</v>
          </cell>
          <cell r="AY316">
            <v>0</v>
          </cell>
          <cell r="AZ316">
            <v>70000</v>
          </cell>
          <cell r="BA316">
            <v>70000</v>
          </cell>
          <cell r="BB316" t="str">
            <v>Extraordinairy Income from Stock</v>
          </cell>
          <cell r="BH316">
            <v>9076</v>
          </cell>
          <cell r="BI316">
            <v>38303</v>
          </cell>
        </row>
        <row r="317">
          <cell r="A317">
            <v>59502</v>
          </cell>
          <cell r="AM317">
            <v>0</v>
          </cell>
          <cell r="AN317" t="e">
            <v>#N/A</v>
          </cell>
          <cell r="AO317" t="e">
            <v>#N/A</v>
          </cell>
          <cell r="AQ317">
            <v>68899</v>
          </cell>
          <cell r="AR317" t="str">
            <v xml:space="preserve">DNeu Ostatní mimořádné výnosy </v>
          </cell>
          <cell r="AS317">
            <v>0</v>
          </cell>
          <cell r="AT317">
            <v>3395</v>
          </cell>
          <cell r="AU317">
            <v>3395</v>
          </cell>
          <cell r="AV317">
            <v>0</v>
          </cell>
          <cell r="AW317">
            <v>7628</v>
          </cell>
          <cell r="AX317">
            <v>7628</v>
          </cell>
          <cell r="AY317">
            <v>0</v>
          </cell>
          <cell r="AZ317">
            <v>11023</v>
          </cell>
          <cell r="BA317">
            <v>11023</v>
          </cell>
          <cell r="BB317" t="str">
            <v>Extraordinairy Income Non Tax Deductible</v>
          </cell>
          <cell r="BH317">
            <v>1570</v>
          </cell>
          <cell r="BI317">
            <v>38216</v>
          </cell>
        </row>
        <row r="318">
          <cell r="A318">
            <v>59301</v>
          </cell>
          <cell r="AM318">
            <v>0</v>
          </cell>
          <cell r="AN318" t="e">
            <v>#N/A</v>
          </cell>
          <cell r="AO318" t="e">
            <v>#N/A</v>
          </cell>
          <cell r="AR318" t="str">
            <v>Zisk (+)/ztráta (-)</v>
          </cell>
          <cell r="AT318">
            <v>-36316599.32</v>
          </cell>
          <cell r="AX318">
            <v>75667587.819999993</v>
          </cell>
          <cell r="BA318">
            <v>39350988.5</v>
          </cell>
        </row>
        <row r="319">
          <cell r="AN319" t="e">
            <v>#N/A</v>
          </cell>
          <cell r="AO319" t="e">
            <v>#N/A</v>
          </cell>
          <cell r="AR319" t="str">
            <v>Zisk (+)/ztráta (-)</v>
          </cell>
          <cell r="AT319">
            <v>-10029212.17</v>
          </cell>
          <cell r="AX319">
            <v>85696799.989999995</v>
          </cell>
          <cell r="BA319">
            <v>75667587.819999993</v>
          </cell>
        </row>
        <row r="320">
          <cell r="A320" t="str">
            <v>celkem</v>
          </cell>
          <cell r="E320">
            <v>466974403.48999983</v>
          </cell>
          <cell r="H320">
            <v>534296595.68000001</v>
          </cell>
          <cell r="K320">
            <v>607492352.9000001</v>
          </cell>
          <cell r="N320">
            <v>610270306.82999992</v>
          </cell>
          <cell r="Q320">
            <v>633711327.22000051</v>
          </cell>
          <cell r="T320">
            <v>582360817.64999986</v>
          </cell>
          <cell r="W320">
            <v>577591142.4199996</v>
          </cell>
          <cell r="Z320">
            <v>555939405.57000005</v>
          </cell>
          <cell r="AC320">
            <v>579432202.65999997</v>
          </cell>
          <cell r="AF320">
            <v>633766351.63000035</v>
          </cell>
          <cell r="AI320">
            <v>568026383.80000019</v>
          </cell>
          <cell r="AL320">
            <v>487023271.50999999</v>
          </cell>
          <cell r="AM320">
            <v>6836884561.3600016</v>
          </cell>
          <cell r="AN320" t="e">
            <v>#N/A</v>
          </cell>
          <cell r="AO320" t="e">
            <v>#N/A</v>
          </cell>
        </row>
        <row r="321">
          <cell r="A321" t="str">
            <v>celk.pro Tot.C.</v>
          </cell>
          <cell r="AM321">
            <v>1987450813.0100009</v>
          </cell>
          <cell r="AN321" t="e">
            <v>#N/A</v>
          </cell>
          <cell r="AO321" t="e">
            <v>#N/A</v>
          </cell>
        </row>
        <row r="322">
          <cell r="AN322" t="e">
            <v>#N/A</v>
          </cell>
          <cell r="AO322" t="e">
            <v>#N/A</v>
          </cell>
        </row>
        <row r="323">
          <cell r="AN323" t="e">
            <v>#N/A</v>
          </cell>
          <cell r="AO323" t="e">
            <v>#N/A</v>
          </cell>
        </row>
        <row r="324">
          <cell r="AN324" t="e">
            <v>#N/A</v>
          </cell>
          <cell r="AO324" t="e">
            <v>#N/A</v>
          </cell>
        </row>
        <row r="325">
          <cell r="AN325" t="e">
            <v>#N/A</v>
          </cell>
          <cell r="AO325" t="e">
            <v>#N/A</v>
          </cell>
        </row>
        <row r="326">
          <cell r="A326">
            <v>60201</v>
          </cell>
          <cell r="C326" t="str">
            <v>x</v>
          </cell>
          <cell r="AM326">
            <v>0</v>
          </cell>
          <cell r="AN326" t="e">
            <v>#N/A</v>
          </cell>
          <cell r="AO326" t="e">
            <v>#N/A</v>
          </cell>
        </row>
        <row r="327">
          <cell r="A327">
            <v>60202</v>
          </cell>
          <cell r="C327" t="str">
            <v>x</v>
          </cell>
          <cell r="AM327">
            <v>0</v>
          </cell>
          <cell r="AN327" t="e">
            <v>#N/A</v>
          </cell>
          <cell r="AO327" t="e">
            <v>#N/A</v>
          </cell>
        </row>
        <row r="328">
          <cell r="A328">
            <v>6020266</v>
          </cell>
          <cell r="AM328">
            <v>0</v>
          </cell>
          <cell r="AN328" t="e">
            <v>#N/A</v>
          </cell>
          <cell r="AO328" t="e">
            <v>#N/A</v>
          </cell>
        </row>
        <row r="329">
          <cell r="A329">
            <v>60203</v>
          </cell>
          <cell r="C329" t="str">
            <v>x</v>
          </cell>
          <cell r="AM329">
            <v>0</v>
          </cell>
          <cell r="AN329" t="e">
            <v>#N/A</v>
          </cell>
          <cell r="AO329" t="e">
            <v>#N/A</v>
          </cell>
        </row>
        <row r="330">
          <cell r="A330">
            <v>6020366</v>
          </cell>
          <cell r="AM330">
            <v>0</v>
          </cell>
          <cell r="AN330" t="e">
            <v>#N/A</v>
          </cell>
          <cell r="AO330" t="e">
            <v>#N/A</v>
          </cell>
        </row>
        <row r="331">
          <cell r="A331">
            <v>60204</v>
          </cell>
          <cell r="C331" t="str">
            <v>x</v>
          </cell>
          <cell r="AM331">
            <v>0</v>
          </cell>
          <cell r="AN331" t="e">
            <v>#N/A</v>
          </cell>
          <cell r="AO331" t="e">
            <v>#N/A</v>
          </cell>
        </row>
        <row r="332">
          <cell r="A332">
            <v>6020466</v>
          </cell>
          <cell r="AM332">
            <v>0</v>
          </cell>
          <cell r="AN332" t="e">
            <v>#N/A</v>
          </cell>
          <cell r="AO332" t="e">
            <v>#N/A</v>
          </cell>
        </row>
        <row r="333">
          <cell r="A333">
            <v>60205</v>
          </cell>
          <cell r="C333" t="str">
            <v>x</v>
          </cell>
          <cell r="AM333">
            <v>0</v>
          </cell>
          <cell r="AN333" t="e">
            <v>#N/A</v>
          </cell>
          <cell r="AO333" t="e">
            <v>#N/A</v>
          </cell>
        </row>
        <row r="334">
          <cell r="A334">
            <v>60206</v>
          </cell>
          <cell r="C334" t="str">
            <v>x</v>
          </cell>
          <cell r="AM334">
            <v>0</v>
          </cell>
          <cell r="AN334" t="e">
            <v>#N/A</v>
          </cell>
          <cell r="AO334" t="e">
            <v>#N/A</v>
          </cell>
        </row>
        <row r="335">
          <cell r="A335">
            <v>60207</v>
          </cell>
          <cell r="C335" t="str">
            <v>x</v>
          </cell>
          <cell r="AM335">
            <v>0</v>
          </cell>
          <cell r="AN335" t="e">
            <v>#N/A</v>
          </cell>
          <cell r="AO335" t="e">
            <v>#N/A</v>
          </cell>
        </row>
        <row r="336">
          <cell r="A336" t="str">
            <v>60208 AG</v>
          </cell>
          <cell r="AM336">
            <v>0</v>
          </cell>
          <cell r="AN336" t="e">
            <v>#N/A</v>
          </cell>
          <cell r="AO336" t="e">
            <v>#N/A</v>
          </cell>
        </row>
        <row r="337">
          <cell r="A337">
            <v>60208</v>
          </cell>
          <cell r="C337" t="str">
            <v>x</v>
          </cell>
          <cell r="AM337">
            <v>0</v>
          </cell>
          <cell r="AN337" t="e">
            <v>#N/A</v>
          </cell>
          <cell r="AO337" t="e">
            <v>#N/A</v>
          </cell>
        </row>
        <row r="338">
          <cell r="A338">
            <v>6020866</v>
          </cell>
          <cell r="AM338">
            <v>0</v>
          </cell>
          <cell r="AN338" t="e">
            <v>#N/A</v>
          </cell>
          <cell r="AO338" t="e">
            <v>#N/A</v>
          </cell>
        </row>
        <row r="339">
          <cell r="A339">
            <v>60209</v>
          </cell>
          <cell r="C339" t="str">
            <v>x</v>
          </cell>
          <cell r="AM339">
            <v>0</v>
          </cell>
          <cell r="AN339" t="e">
            <v>#N/A</v>
          </cell>
          <cell r="AO339" t="e">
            <v>#N/A</v>
          </cell>
        </row>
        <row r="340">
          <cell r="A340">
            <v>60210</v>
          </cell>
          <cell r="C340" t="str">
            <v>x</v>
          </cell>
          <cell r="AM340">
            <v>0</v>
          </cell>
          <cell r="AN340" t="e">
            <v>#N/A</v>
          </cell>
          <cell r="AO340" t="e">
            <v>#N/A</v>
          </cell>
        </row>
        <row r="341">
          <cell r="A341">
            <v>60211</v>
          </cell>
          <cell r="C341" t="str">
            <v>x</v>
          </cell>
          <cell r="E341">
            <v>73773</v>
          </cell>
          <cell r="K341">
            <v>7377.3</v>
          </cell>
          <cell r="T341">
            <v>24368.7</v>
          </cell>
          <cell r="AM341">
            <v>105519</v>
          </cell>
          <cell r="AN341">
            <v>0</v>
          </cell>
          <cell r="AO341">
            <v>0</v>
          </cell>
        </row>
        <row r="342">
          <cell r="A342">
            <v>60212</v>
          </cell>
          <cell r="C342" t="str">
            <v>x</v>
          </cell>
          <cell r="AM342">
            <v>0</v>
          </cell>
          <cell r="AN342" t="e">
            <v>#N/A</v>
          </cell>
          <cell r="AO342" t="e">
            <v>#N/A</v>
          </cell>
        </row>
        <row r="343">
          <cell r="A343">
            <v>60213</v>
          </cell>
          <cell r="C343" t="str">
            <v>x</v>
          </cell>
          <cell r="AM343">
            <v>0</v>
          </cell>
          <cell r="AN343" t="e">
            <v>#N/A</v>
          </cell>
          <cell r="AO343" t="e">
            <v>#N/A</v>
          </cell>
        </row>
        <row r="344">
          <cell r="A344">
            <v>60214</v>
          </cell>
          <cell r="C344" t="str">
            <v>x</v>
          </cell>
          <cell r="AM344">
            <v>0</v>
          </cell>
          <cell r="AN344" t="e">
            <v>#N/A</v>
          </cell>
          <cell r="AO344" t="e">
            <v>#N/A</v>
          </cell>
        </row>
        <row r="345">
          <cell r="A345">
            <v>60215</v>
          </cell>
          <cell r="C345" t="str">
            <v>x</v>
          </cell>
          <cell r="E345">
            <v>1129791.26</v>
          </cell>
          <cell r="H345">
            <v>877050.18</v>
          </cell>
          <cell r="K345">
            <v>1159831</v>
          </cell>
          <cell r="N345">
            <v>1157018</v>
          </cell>
          <cell r="Q345">
            <v>864205.77</v>
          </cell>
          <cell r="T345">
            <v>902872</v>
          </cell>
          <cell r="W345">
            <v>204369.41</v>
          </cell>
          <cell r="Z345">
            <v>862035</v>
          </cell>
          <cell r="AC345">
            <v>1716467</v>
          </cell>
          <cell r="AF345">
            <v>862948.4</v>
          </cell>
          <cell r="AI345">
            <v>701025.55</v>
          </cell>
          <cell r="AL345">
            <v>495889.9</v>
          </cell>
          <cell r="AM345">
            <v>10933503.470000001</v>
          </cell>
          <cell r="AN345">
            <v>-1220577.1000000001</v>
          </cell>
          <cell r="AO345">
            <v>495889.9</v>
          </cell>
        </row>
        <row r="346">
          <cell r="A346">
            <v>60216</v>
          </cell>
          <cell r="AM346">
            <v>0</v>
          </cell>
          <cell r="AN346" t="e">
            <v>#N/A</v>
          </cell>
          <cell r="AO346" t="e">
            <v>#N/A</v>
          </cell>
        </row>
        <row r="347">
          <cell r="A347">
            <v>60217</v>
          </cell>
          <cell r="AM347">
            <v>0</v>
          </cell>
          <cell r="AN347" t="e">
            <v>#N/A</v>
          </cell>
          <cell r="AO347" t="e">
            <v>#N/A</v>
          </cell>
        </row>
        <row r="348">
          <cell r="A348">
            <v>60218</v>
          </cell>
          <cell r="AM348">
            <v>0</v>
          </cell>
          <cell r="AN348" t="e">
            <v>#N/A</v>
          </cell>
          <cell r="AO348" t="e">
            <v>#N/A</v>
          </cell>
        </row>
        <row r="349">
          <cell r="A349">
            <v>60219</v>
          </cell>
          <cell r="H349">
            <v>0</v>
          </cell>
          <cell r="K349">
            <v>0</v>
          </cell>
          <cell r="N349">
            <v>0</v>
          </cell>
          <cell r="Q349">
            <v>0</v>
          </cell>
          <cell r="T349">
            <v>0</v>
          </cell>
          <cell r="W349">
            <v>0</v>
          </cell>
          <cell r="Z349">
            <v>0</v>
          </cell>
          <cell r="AC349">
            <v>0</v>
          </cell>
          <cell r="AF349">
            <v>0</v>
          </cell>
          <cell r="AI349">
            <v>0</v>
          </cell>
          <cell r="AL349">
            <v>0</v>
          </cell>
          <cell r="AM349">
            <v>0</v>
          </cell>
          <cell r="AN349">
            <v>294795</v>
          </cell>
          <cell r="AO349">
            <v>294795</v>
          </cell>
        </row>
        <row r="350">
          <cell r="A350">
            <v>6021966</v>
          </cell>
          <cell r="E350">
            <v>216391.4</v>
          </cell>
          <cell r="H350">
            <v>262981.34000000003</v>
          </cell>
          <cell r="K350">
            <v>344509.72</v>
          </cell>
          <cell r="N350">
            <v>352271.2</v>
          </cell>
          <cell r="Q350">
            <v>403219.6</v>
          </cell>
          <cell r="T350">
            <v>396236.52</v>
          </cell>
          <cell r="W350">
            <v>400177.96</v>
          </cell>
          <cell r="Z350">
            <v>381817</v>
          </cell>
          <cell r="AC350">
            <v>382514</v>
          </cell>
          <cell r="AF350">
            <v>427995</v>
          </cell>
          <cell r="AI350">
            <v>386481.8</v>
          </cell>
          <cell r="AL350">
            <v>294795</v>
          </cell>
          <cell r="AM350">
            <v>4249390.5399999991</v>
          </cell>
          <cell r="AN350" t="e">
            <v>#N/A</v>
          </cell>
          <cell r="AO350" t="e">
            <v>#N/A</v>
          </cell>
        </row>
        <row r="351">
          <cell r="A351" t="str">
            <v>60220 CI</v>
          </cell>
          <cell r="AM351">
            <v>0</v>
          </cell>
          <cell r="AN351" t="e">
            <v>#N/A</v>
          </cell>
          <cell r="AO351" t="e">
            <v>#N/A</v>
          </cell>
        </row>
        <row r="352">
          <cell r="A352">
            <v>60220</v>
          </cell>
          <cell r="C352" t="str">
            <v>x</v>
          </cell>
          <cell r="AM352">
            <v>0</v>
          </cell>
          <cell r="AN352" t="e">
            <v>#N/A</v>
          </cell>
          <cell r="AO352" t="e">
            <v>#N/A</v>
          </cell>
        </row>
        <row r="353">
          <cell r="A353" t="str">
            <v>60221 CI, MA</v>
          </cell>
          <cell r="AM353">
            <v>0</v>
          </cell>
          <cell r="AN353" t="e">
            <v>#N/A</v>
          </cell>
          <cell r="AO353" t="e">
            <v>#N/A</v>
          </cell>
        </row>
        <row r="354">
          <cell r="A354">
            <v>60221</v>
          </cell>
          <cell r="E354">
            <v>13272572</v>
          </cell>
          <cell r="H354">
            <v>14506183</v>
          </cell>
          <cell r="K354">
            <v>17132418</v>
          </cell>
          <cell r="N354">
            <v>19271572</v>
          </cell>
          <cell r="Q354">
            <v>33517650</v>
          </cell>
          <cell r="T354">
            <v>17893860</v>
          </cell>
          <cell r="W354">
            <v>15699898</v>
          </cell>
          <cell r="Z354">
            <v>17276791</v>
          </cell>
          <cell r="AC354">
            <v>16863585</v>
          </cell>
          <cell r="AF354">
            <v>-85812898</v>
          </cell>
          <cell r="AI354">
            <v>1937949</v>
          </cell>
          <cell r="AL354">
            <v>1658926</v>
          </cell>
          <cell r="AM354">
            <v>83218506</v>
          </cell>
          <cell r="AN354">
            <v>-15184160</v>
          </cell>
          <cell r="AO354">
            <v>1679425</v>
          </cell>
        </row>
        <row r="355">
          <cell r="A355">
            <v>60222</v>
          </cell>
          <cell r="AF355">
            <v>101595427</v>
          </cell>
          <cell r="AI355">
            <v>14550721</v>
          </cell>
          <cell r="AL355">
            <v>8790785</v>
          </cell>
          <cell r="AM355">
            <v>124936933</v>
          </cell>
          <cell r="AN355">
            <v>8790785</v>
          </cell>
          <cell r="AO355">
            <v>8790785</v>
          </cell>
        </row>
        <row r="356">
          <cell r="A356">
            <v>60223</v>
          </cell>
          <cell r="B356" t="str">
            <v>MA</v>
          </cell>
          <cell r="E356">
            <v>1247490</v>
          </cell>
          <cell r="H356">
            <v>1467860</v>
          </cell>
          <cell r="K356">
            <v>1490037</v>
          </cell>
          <cell r="N356">
            <v>3986740</v>
          </cell>
          <cell r="Q356">
            <v>3978038</v>
          </cell>
          <cell r="T356">
            <v>1732160</v>
          </cell>
          <cell r="W356">
            <v>2259390</v>
          </cell>
          <cell r="Z356">
            <v>1394520</v>
          </cell>
          <cell r="AC356">
            <v>941730</v>
          </cell>
          <cell r="AF356">
            <v>1043540</v>
          </cell>
          <cell r="AI356">
            <v>834170</v>
          </cell>
          <cell r="AL356">
            <v>3075</v>
          </cell>
          <cell r="AM356">
            <v>20378750</v>
          </cell>
          <cell r="AN356">
            <v>-938655</v>
          </cell>
          <cell r="AO356">
            <v>3075</v>
          </cell>
        </row>
        <row r="357">
          <cell r="A357">
            <v>60224</v>
          </cell>
          <cell r="E357">
            <v>405396.34</v>
          </cell>
          <cell r="H357">
            <v>497997.15</v>
          </cell>
          <cell r="K357">
            <v>607050.23999999999</v>
          </cell>
          <cell r="N357">
            <v>294877.03000000003</v>
          </cell>
          <cell r="Q357">
            <v>721422.34</v>
          </cell>
          <cell r="T357">
            <v>714393.14</v>
          </cell>
          <cell r="W357">
            <v>569896.9</v>
          </cell>
          <cell r="Z357">
            <v>635109.53</v>
          </cell>
          <cell r="AC357">
            <v>576250.42000000004</v>
          </cell>
          <cell r="AF357">
            <v>585280.39</v>
          </cell>
          <cell r="AI357">
            <v>541460.41</v>
          </cell>
          <cell r="AL357">
            <v>484261.27</v>
          </cell>
          <cell r="AM357">
            <v>6633395.1600000001</v>
          </cell>
          <cell r="AN357">
            <v>-91989.150000000023</v>
          </cell>
          <cell r="AO357">
            <v>484261.27</v>
          </cell>
        </row>
        <row r="358">
          <cell r="A358">
            <v>6022466</v>
          </cell>
          <cell r="AM358">
            <v>0</v>
          </cell>
          <cell r="AN358" t="e">
            <v>#N/A</v>
          </cell>
          <cell r="AO358" t="e">
            <v>#N/A</v>
          </cell>
        </row>
        <row r="359">
          <cell r="A359">
            <v>60225</v>
          </cell>
          <cell r="E359">
            <v>657804.30000000005</v>
          </cell>
          <cell r="H359">
            <v>354254.3</v>
          </cell>
          <cell r="K359">
            <v>188604.03</v>
          </cell>
          <cell r="N359">
            <v>373704.3</v>
          </cell>
          <cell r="Q359">
            <v>111379.7</v>
          </cell>
          <cell r="T359">
            <v>72806.179999999993</v>
          </cell>
          <cell r="W359">
            <v>63257.85</v>
          </cell>
          <cell r="Z359">
            <v>29536.5</v>
          </cell>
          <cell r="AC359">
            <v>126396.72</v>
          </cell>
          <cell r="AF359">
            <v>0</v>
          </cell>
          <cell r="AI359">
            <v>91264</v>
          </cell>
          <cell r="AM359">
            <v>2069007.8800000001</v>
          </cell>
          <cell r="AN359">
            <v>-126396.72</v>
          </cell>
          <cell r="AO359">
            <v>0</v>
          </cell>
        </row>
        <row r="360">
          <cell r="A360">
            <v>60226</v>
          </cell>
          <cell r="E360">
            <v>26394271.579999998</v>
          </cell>
          <cell r="H360">
            <v>30687167</v>
          </cell>
          <cell r="K360">
            <v>35099890.270000003</v>
          </cell>
          <cell r="N360">
            <v>31855222.559999999</v>
          </cell>
          <cell r="Q360">
            <v>16992370.399999999</v>
          </cell>
          <cell r="T360">
            <v>30845761.100000001</v>
          </cell>
          <cell r="W360">
            <v>30101519.699999999</v>
          </cell>
          <cell r="Z360">
            <v>30788498.010000002</v>
          </cell>
          <cell r="AC360">
            <v>32324098.73</v>
          </cell>
          <cell r="AF360">
            <v>-135614673.13</v>
          </cell>
          <cell r="AI360">
            <v>1195098.52</v>
          </cell>
          <cell r="AL360">
            <v>1476713.01</v>
          </cell>
          <cell r="AM360">
            <v>132145937.74999997</v>
          </cell>
          <cell r="AN360">
            <v>-30847385.719999999</v>
          </cell>
          <cell r="AO360">
            <v>1476713.01</v>
          </cell>
        </row>
        <row r="361">
          <cell r="A361">
            <v>60227</v>
          </cell>
          <cell r="AF361">
            <v>172219234.19999999</v>
          </cell>
          <cell r="AI361">
            <v>27206167.300000001</v>
          </cell>
          <cell r="AL361">
            <v>21668236.600000001</v>
          </cell>
          <cell r="AM361">
            <v>221093638.09999999</v>
          </cell>
          <cell r="AO361">
            <v>21668236.600000001</v>
          </cell>
        </row>
        <row r="362">
          <cell r="A362">
            <v>60228</v>
          </cell>
          <cell r="AI362">
            <v>340651</v>
          </cell>
          <cell r="AL362">
            <v>2132038</v>
          </cell>
          <cell r="AM362">
            <v>2472689</v>
          </cell>
          <cell r="AO362">
            <v>2132038</v>
          </cell>
        </row>
        <row r="363">
          <cell r="A363">
            <v>60230</v>
          </cell>
          <cell r="C363" t="str">
            <v>x</v>
          </cell>
          <cell r="AM363">
            <v>0</v>
          </cell>
          <cell r="AN363" t="e">
            <v>#N/A</v>
          </cell>
          <cell r="AO363" t="e">
            <v>#N/A</v>
          </cell>
        </row>
        <row r="364">
          <cell r="A364">
            <v>60231</v>
          </cell>
          <cell r="C364" t="str">
            <v>x</v>
          </cell>
          <cell r="AM364">
            <v>0</v>
          </cell>
          <cell r="AN364" t="e">
            <v>#N/A</v>
          </cell>
          <cell r="AO364" t="e">
            <v>#N/A</v>
          </cell>
        </row>
        <row r="365">
          <cell r="A365">
            <v>60232</v>
          </cell>
          <cell r="AF365">
            <v>32534922.77</v>
          </cell>
          <cell r="AI365">
            <v>6591976.8300000001</v>
          </cell>
          <cell r="AL365">
            <v>4721797.09</v>
          </cell>
          <cell r="AM365">
            <v>43848696.689999998</v>
          </cell>
          <cell r="AN365">
            <v>4721797.09</v>
          </cell>
          <cell r="AO365">
            <v>4721797.09</v>
          </cell>
        </row>
        <row r="366">
          <cell r="A366">
            <v>60233</v>
          </cell>
          <cell r="E366">
            <v>4779676.5199999996</v>
          </cell>
          <cell r="H366">
            <v>5431983.8600000003</v>
          </cell>
          <cell r="K366">
            <v>6177392.7199999997</v>
          </cell>
          <cell r="N366">
            <v>5077862.21</v>
          </cell>
          <cell r="Q366">
            <v>2115617.41</v>
          </cell>
          <cell r="T366">
            <v>4987144.91</v>
          </cell>
          <cell r="W366">
            <v>4974918.18</v>
          </cell>
          <cell r="Z366">
            <v>6242279.96</v>
          </cell>
          <cell r="AC366">
            <v>6921547.2699999996</v>
          </cell>
          <cell r="AF366">
            <v>-24326139.57</v>
          </cell>
          <cell r="AI366">
            <v>-438600.34</v>
          </cell>
          <cell r="AL366">
            <v>-85407.21</v>
          </cell>
          <cell r="AM366">
            <v>21858275.919999991</v>
          </cell>
          <cell r="AN366">
            <v>-7006954.4799999995</v>
          </cell>
          <cell r="AO366">
            <v>-85407.21</v>
          </cell>
        </row>
        <row r="367">
          <cell r="A367">
            <v>60234</v>
          </cell>
          <cell r="AM367">
            <v>0</v>
          </cell>
          <cell r="AN367" t="e">
            <v>#N/A</v>
          </cell>
          <cell r="AO367" t="e">
            <v>#N/A</v>
          </cell>
        </row>
        <row r="368">
          <cell r="A368">
            <v>60235</v>
          </cell>
          <cell r="AM368">
            <v>0</v>
          </cell>
          <cell r="AN368" t="e">
            <v>#N/A</v>
          </cell>
          <cell r="AO368" t="e">
            <v>#N/A</v>
          </cell>
        </row>
        <row r="369">
          <cell r="A369">
            <v>60236</v>
          </cell>
          <cell r="E369">
            <v>633078.19999999995</v>
          </cell>
          <cell r="H369">
            <v>123281.2</v>
          </cell>
          <cell r="K369">
            <v>110826.86</v>
          </cell>
          <cell r="N369">
            <v>154789.79</v>
          </cell>
          <cell r="Q369">
            <v>41621.269999999997</v>
          </cell>
          <cell r="T369">
            <v>33455.1</v>
          </cell>
          <cell r="W369">
            <v>38650.03</v>
          </cell>
          <cell r="Z369">
            <v>32027.09</v>
          </cell>
          <cell r="AC369">
            <v>33429.800000000003</v>
          </cell>
          <cell r="AF369">
            <v>0</v>
          </cell>
          <cell r="AI369">
            <v>42639.78</v>
          </cell>
          <cell r="AL369">
            <v>-162208.35999999999</v>
          </cell>
          <cell r="AM369">
            <v>1081590.7600000002</v>
          </cell>
          <cell r="AN369">
            <v>-195638.15999999997</v>
          </cell>
          <cell r="AO369">
            <v>-162208.35999999999</v>
          </cell>
        </row>
        <row r="370">
          <cell r="A370">
            <v>60240</v>
          </cell>
          <cell r="E370">
            <v>16714.62</v>
          </cell>
          <cell r="H370">
            <v>3703.46</v>
          </cell>
          <cell r="K370">
            <v>8381.1200000000008</v>
          </cell>
          <cell r="N370">
            <v>9124</v>
          </cell>
          <cell r="Q370">
            <v>11159.22</v>
          </cell>
          <cell r="T370">
            <v>25339.279999999999</v>
          </cell>
          <cell r="W370">
            <v>10402.76</v>
          </cell>
          <cell r="Z370">
            <v>12722.16</v>
          </cell>
          <cell r="AC370">
            <v>8041.71</v>
          </cell>
          <cell r="AF370">
            <v>23141.88</v>
          </cell>
          <cell r="AI370">
            <v>5205.66</v>
          </cell>
          <cell r="AL370">
            <v>449.58</v>
          </cell>
          <cell r="AM370">
            <v>134385.44999999998</v>
          </cell>
          <cell r="AN370">
            <v>-7592.13</v>
          </cell>
          <cell r="AO370">
            <v>449.58</v>
          </cell>
        </row>
        <row r="371">
          <cell r="A371">
            <v>60241</v>
          </cell>
          <cell r="E371">
            <v>3238.16</v>
          </cell>
          <cell r="H371">
            <v>10714.5</v>
          </cell>
          <cell r="K371">
            <v>8404.93</v>
          </cell>
          <cell r="N371">
            <v>7395.39</v>
          </cell>
          <cell r="Q371">
            <v>7449.26</v>
          </cell>
          <cell r="T371">
            <v>1680.6</v>
          </cell>
          <cell r="W371">
            <v>-2789.88</v>
          </cell>
          <cell r="Z371">
            <v>3247.76</v>
          </cell>
          <cell r="AF371">
            <v>3247.76</v>
          </cell>
          <cell r="AL371">
            <v>1489</v>
          </cell>
          <cell r="AM371">
            <v>44077.48</v>
          </cell>
          <cell r="AN371">
            <v>1489</v>
          </cell>
          <cell r="AO371">
            <v>1489</v>
          </cell>
        </row>
        <row r="372">
          <cell r="A372">
            <v>60242</v>
          </cell>
          <cell r="E372">
            <v>376226.99</v>
          </cell>
          <cell r="H372">
            <v>454387.11</v>
          </cell>
          <cell r="K372">
            <v>483630.06</v>
          </cell>
          <cell r="N372">
            <v>1601614.72</v>
          </cell>
          <cell r="Q372">
            <v>1736657.03</v>
          </cell>
          <cell r="T372">
            <v>1328499.51</v>
          </cell>
          <cell r="W372">
            <v>1446951.95</v>
          </cell>
          <cell r="Z372">
            <v>1281875.1000000001</v>
          </cell>
          <cell r="AC372">
            <v>1218118.92</v>
          </cell>
          <cell r="AF372">
            <v>1326781.77</v>
          </cell>
          <cell r="AI372">
            <v>1192458.4099999999</v>
          </cell>
          <cell r="AL372">
            <v>1005944.24</v>
          </cell>
          <cell r="AM372">
            <v>13453145.810000001</v>
          </cell>
          <cell r="AN372">
            <v>-212174.67999999993</v>
          </cell>
          <cell r="AO372">
            <v>1005944.24</v>
          </cell>
        </row>
        <row r="373">
          <cell r="A373">
            <v>60244</v>
          </cell>
          <cell r="E373">
            <v>81557.950000000012</v>
          </cell>
          <cell r="H373">
            <v>200255.11</v>
          </cell>
          <cell r="K373">
            <v>219840.8</v>
          </cell>
          <cell r="N373">
            <v>132572.74</v>
          </cell>
          <cell r="Q373">
            <v>139760.74</v>
          </cell>
          <cell r="T373">
            <v>428921.65</v>
          </cell>
          <cell r="W373">
            <v>116430.65999999997</v>
          </cell>
          <cell r="Z373">
            <v>780826.69</v>
          </cell>
          <cell r="AC373">
            <v>317018.84999999998</v>
          </cell>
          <cell r="AF373">
            <v>244511.69999999995</v>
          </cell>
          <cell r="AI373">
            <v>204320.56999999995</v>
          </cell>
          <cell r="AL373">
            <v>1271789.3</v>
          </cell>
          <cell r="AM373">
            <v>4137806.76</v>
          </cell>
          <cell r="AN373">
            <v>954770.45000000007</v>
          </cell>
          <cell r="AO373">
            <v>1271789.3</v>
          </cell>
        </row>
        <row r="374">
          <cell r="A374">
            <v>6024466</v>
          </cell>
          <cell r="E374">
            <v>243960</v>
          </cell>
          <cell r="H374">
            <v>240720</v>
          </cell>
          <cell r="K374">
            <v>260160</v>
          </cell>
          <cell r="N374">
            <v>269880</v>
          </cell>
          <cell r="Q374">
            <v>357000</v>
          </cell>
          <cell r="T374">
            <v>318120</v>
          </cell>
          <cell r="W374">
            <v>307080</v>
          </cell>
          <cell r="Z374">
            <v>342720</v>
          </cell>
          <cell r="AC374">
            <v>361800</v>
          </cell>
          <cell r="AF374">
            <v>316800</v>
          </cell>
          <cell r="AI374">
            <v>362160</v>
          </cell>
          <cell r="AM374">
            <v>3380400</v>
          </cell>
          <cell r="AN374" t="e">
            <v>#N/A</v>
          </cell>
          <cell r="AO374" t="e">
            <v>#N/A</v>
          </cell>
        </row>
        <row r="375">
          <cell r="A375">
            <v>60245</v>
          </cell>
          <cell r="E375">
            <v>3094771.84</v>
          </cell>
          <cell r="H375">
            <v>3644310.32</v>
          </cell>
          <cell r="K375">
            <v>4254456.99</v>
          </cell>
          <cell r="N375">
            <v>4146414.82</v>
          </cell>
          <cell r="Q375">
            <v>194648.3</v>
          </cell>
          <cell r="T375">
            <v>99467.19</v>
          </cell>
          <cell r="W375">
            <v>145354.95000000001</v>
          </cell>
          <cell r="Z375">
            <v>74976.91</v>
          </cell>
          <cell r="AC375">
            <v>125690.58</v>
          </cell>
          <cell r="AF375">
            <v>227043.45</v>
          </cell>
          <cell r="AI375">
            <v>295716.14</v>
          </cell>
          <cell r="AL375">
            <v>613263.91</v>
          </cell>
          <cell r="AM375">
            <v>16916115.399999999</v>
          </cell>
          <cell r="AN375">
            <v>487573.33</v>
          </cell>
          <cell r="AO375">
            <v>613263.91</v>
          </cell>
        </row>
        <row r="376">
          <cell r="A376">
            <v>6024566</v>
          </cell>
          <cell r="AM376">
            <v>0</v>
          </cell>
          <cell r="AN376" t="e">
            <v>#N/A</v>
          </cell>
          <cell r="AO376" t="e">
            <v>#N/A</v>
          </cell>
        </row>
        <row r="377">
          <cell r="A377">
            <v>60250</v>
          </cell>
          <cell r="C377" t="str">
            <v>x</v>
          </cell>
          <cell r="E377">
            <v>143831.41</v>
          </cell>
          <cell r="H377">
            <v>142643.82999999999</v>
          </cell>
          <cell r="K377">
            <v>277955.01</v>
          </cell>
          <cell r="N377">
            <v>288241.19</v>
          </cell>
          <cell r="Q377">
            <v>270610.7</v>
          </cell>
          <cell r="T377">
            <v>368680.19</v>
          </cell>
          <cell r="W377">
            <v>247724.17</v>
          </cell>
          <cell r="Z377">
            <v>324105.05</v>
          </cell>
          <cell r="AC377">
            <v>158377.64000000001</v>
          </cell>
          <cell r="AF377">
            <v>168912.6</v>
          </cell>
          <cell r="AI377">
            <v>210441.01</v>
          </cell>
          <cell r="AL377">
            <v>166994.56</v>
          </cell>
          <cell r="AM377">
            <v>2768517.36</v>
          </cell>
          <cell r="AN377">
            <v>8616.9199999999837</v>
          </cell>
          <cell r="AO377">
            <v>166994.56</v>
          </cell>
        </row>
        <row r="378">
          <cell r="A378">
            <v>60251</v>
          </cell>
          <cell r="E378">
            <v>2843.47</v>
          </cell>
          <cell r="H378">
            <v>0</v>
          </cell>
          <cell r="K378">
            <v>20852.349999999999</v>
          </cell>
          <cell r="N378">
            <v>12861.91</v>
          </cell>
          <cell r="Q378">
            <v>7764.37</v>
          </cell>
          <cell r="T378">
            <v>0</v>
          </cell>
          <cell r="W378">
            <v>0</v>
          </cell>
          <cell r="Z378">
            <v>26014.97</v>
          </cell>
          <cell r="AC378">
            <v>2859.54</v>
          </cell>
          <cell r="AF378">
            <v>8338.2999999999993</v>
          </cell>
          <cell r="AI378">
            <v>21909.200000000001</v>
          </cell>
          <cell r="AL378">
            <v>7337.82</v>
          </cell>
          <cell r="AM378">
            <v>110781.93</v>
          </cell>
          <cell r="AN378">
            <v>4478.28</v>
          </cell>
          <cell r="AO378">
            <v>7337.82</v>
          </cell>
        </row>
        <row r="379">
          <cell r="A379">
            <v>60260</v>
          </cell>
          <cell r="E379">
            <v>0</v>
          </cell>
          <cell r="H379">
            <v>61639.4</v>
          </cell>
          <cell r="K379">
            <v>30000</v>
          </cell>
          <cell r="N379">
            <v>46530</v>
          </cell>
          <cell r="Q379">
            <v>30000</v>
          </cell>
          <cell r="T379">
            <v>64109.95</v>
          </cell>
          <cell r="W379">
            <v>30000</v>
          </cell>
          <cell r="Z379">
            <v>40671.81</v>
          </cell>
          <cell r="AC379">
            <v>41577</v>
          </cell>
          <cell r="AF379">
            <v>30487.37</v>
          </cell>
          <cell r="AI379">
            <v>30000</v>
          </cell>
          <cell r="AL379">
            <v>260915.41</v>
          </cell>
          <cell r="AM379">
            <v>665930.93999999994</v>
          </cell>
          <cell r="AN379">
            <v>219338.41</v>
          </cell>
          <cell r="AO379">
            <v>260915.41</v>
          </cell>
        </row>
        <row r="380">
          <cell r="A380">
            <v>6026066</v>
          </cell>
          <cell r="AM380">
            <v>0</v>
          </cell>
          <cell r="AN380" t="e">
            <v>#N/A</v>
          </cell>
          <cell r="AO380" t="e">
            <v>#N/A</v>
          </cell>
        </row>
        <row r="381">
          <cell r="A381">
            <v>60260666</v>
          </cell>
          <cell r="AN381" t="e">
            <v>#N/A</v>
          </cell>
          <cell r="AO381" t="e">
            <v>#N/A</v>
          </cell>
        </row>
        <row r="382">
          <cell r="A382">
            <v>60261</v>
          </cell>
          <cell r="E382">
            <v>27900</v>
          </cell>
          <cell r="H382">
            <v>29649</v>
          </cell>
          <cell r="K382">
            <v>48073</v>
          </cell>
          <cell r="N382">
            <v>27900</v>
          </cell>
          <cell r="Q382">
            <v>29748.2</v>
          </cell>
          <cell r="T382">
            <v>33582</v>
          </cell>
          <cell r="W382">
            <v>66483</v>
          </cell>
          <cell r="Z382">
            <v>25720</v>
          </cell>
          <cell r="AC382">
            <v>32995</v>
          </cell>
          <cell r="AF382">
            <v>83117</v>
          </cell>
          <cell r="AI382">
            <v>26701</v>
          </cell>
          <cell r="AL382">
            <v>48363</v>
          </cell>
          <cell r="AM382">
            <v>480231.2</v>
          </cell>
          <cell r="AN382">
            <v>15368</v>
          </cell>
          <cell r="AO382">
            <v>48363</v>
          </cell>
        </row>
        <row r="383">
          <cell r="A383">
            <v>60269</v>
          </cell>
          <cell r="E383">
            <v>496692</v>
          </cell>
          <cell r="H383">
            <v>584541</v>
          </cell>
          <cell r="K383">
            <v>521136.00000000006</v>
          </cell>
          <cell r="N383">
            <v>513432</v>
          </cell>
          <cell r="Q383">
            <v>507442.48000000004</v>
          </cell>
          <cell r="T383">
            <v>494627.99999999994</v>
          </cell>
          <cell r="W383">
            <v>505547</v>
          </cell>
          <cell r="Z383">
            <v>604957.24</v>
          </cell>
          <cell r="AC383">
            <v>779256</v>
          </cell>
          <cell r="AF383">
            <v>749432</v>
          </cell>
          <cell r="AI383">
            <v>759043.12000000011</v>
          </cell>
          <cell r="AL383">
            <v>2970985.05</v>
          </cell>
          <cell r="AM383">
            <v>9487091.8900000006</v>
          </cell>
          <cell r="AN383">
            <v>1208873.73</v>
          </cell>
          <cell r="AO383">
            <v>1988129.73</v>
          </cell>
        </row>
        <row r="384">
          <cell r="A384">
            <v>6026966</v>
          </cell>
          <cell r="H384">
            <v>311157.82</v>
          </cell>
          <cell r="K384">
            <v>351396.93</v>
          </cell>
          <cell r="N384">
            <v>414510.25</v>
          </cell>
          <cell r="Q384">
            <v>423364.41</v>
          </cell>
          <cell r="T384">
            <v>365458.94</v>
          </cell>
          <cell r="W384">
            <v>382998.97</v>
          </cell>
          <cell r="Z384">
            <v>402145.7</v>
          </cell>
          <cell r="AC384">
            <v>377055.41</v>
          </cell>
          <cell r="AF384">
            <v>402130.66999999993</v>
          </cell>
          <cell r="AI384">
            <v>409735</v>
          </cell>
          <cell r="AM384">
            <v>3839954.1</v>
          </cell>
          <cell r="AN384" t="e">
            <v>#N/A</v>
          </cell>
          <cell r="AO384" t="e">
            <v>#N/A</v>
          </cell>
        </row>
        <row r="385">
          <cell r="A385">
            <v>60280</v>
          </cell>
          <cell r="AM385">
            <v>0</v>
          </cell>
          <cell r="AN385" t="e">
            <v>#N/A</v>
          </cell>
          <cell r="AO385" t="e">
            <v>#N/A</v>
          </cell>
        </row>
        <row r="386">
          <cell r="A386">
            <v>60288</v>
          </cell>
          <cell r="AM386">
            <v>0</v>
          </cell>
          <cell r="AN386" t="e">
            <v>#N/A</v>
          </cell>
          <cell r="AO386" t="e">
            <v>#N/A</v>
          </cell>
        </row>
        <row r="387">
          <cell r="A387">
            <v>6028866</v>
          </cell>
          <cell r="AM387">
            <v>0</v>
          </cell>
          <cell r="AN387" t="e">
            <v>#N/A</v>
          </cell>
          <cell r="AO387" t="e">
            <v>#N/A</v>
          </cell>
        </row>
        <row r="388">
          <cell r="A388">
            <v>60288660</v>
          </cell>
          <cell r="B388" t="str">
            <v>reklama</v>
          </cell>
          <cell r="AM388">
            <v>0</v>
          </cell>
          <cell r="AN388" t="e">
            <v>#N/A</v>
          </cell>
          <cell r="AO388" t="e">
            <v>#N/A</v>
          </cell>
        </row>
        <row r="389">
          <cell r="A389" t="str">
            <v>6028866 inter.</v>
          </cell>
          <cell r="B389" t="str">
            <v>internet</v>
          </cell>
          <cell r="AM389">
            <v>0</v>
          </cell>
          <cell r="AN389" t="e">
            <v>#N/A</v>
          </cell>
          <cell r="AO389" t="e">
            <v>#N/A</v>
          </cell>
        </row>
        <row r="390">
          <cell r="A390">
            <v>60290</v>
          </cell>
          <cell r="T390">
            <v>519121.90000000014</v>
          </cell>
          <cell r="Z390">
            <v>121000.00000000006</v>
          </cell>
          <cell r="AC390">
            <v>162000</v>
          </cell>
          <cell r="AF390">
            <v>162000</v>
          </cell>
          <cell r="AI390">
            <v>162000</v>
          </cell>
          <cell r="AL390">
            <v>-1560686.52</v>
          </cell>
          <cell r="AM390">
            <v>-434564.61999999988</v>
          </cell>
        </row>
        <row r="391">
          <cell r="A391">
            <v>6029066</v>
          </cell>
          <cell r="T391">
            <v>759403.2</v>
          </cell>
          <cell r="Z391">
            <v>676783.56</v>
          </cell>
          <cell r="AC391">
            <v>161500</v>
          </cell>
          <cell r="AF391">
            <v>161500</v>
          </cell>
          <cell r="AI391">
            <v>161500</v>
          </cell>
          <cell r="AM391">
            <v>1920686.76</v>
          </cell>
        </row>
        <row r="392">
          <cell r="A392">
            <v>60291</v>
          </cell>
          <cell r="T392">
            <v>90000</v>
          </cell>
          <cell r="W392">
            <v>-90000</v>
          </cell>
          <cell r="AM392">
            <v>0</v>
          </cell>
        </row>
        <row r="393">
          <cell r="A393">
            <v>6029166</v>
          </cell>
          <cell r="AM393">
            <v>0</v>
          </cell>
        </row>
        <row r="394">
          <cell r="A394">
            <v>60295</v>
          </cell>
          <cell r="H394">
            <v>0</v>
          </cell>
          <cell r="K394">
            <v>0</v>
          </cell>
          <cell r="N394">
            <v>0</v>
          </cell>
          <cell r="Q394">
            <v>0</v>
          </cell>
          <cell r="T394">
            <v>0</v>
          </cell>
          <cell r="Z394">
            <v>36750</v>
          </cell>
          <cell r="AC394">
            <v>42000</v>
          </cell>
          <cell r="AF394">
            <v>57000</v>
          </cell>
          <cell r="AI394">
            <v>57000</v>
          </cell>
          <cell r="AL394">
            <v>550000</v>
          </cell>
          <cell r="AM394">
            <v>742750</v>
          </cell>
        </row>
        <row r="395">
          <cell r="A395">
            <v>6029566</v>
          </cell>
          <cell r="E395">
            <v>79400</v>
          </cell>
          <cell r="H395">
            <v>79400</v>
          </cell>
          <cell r="K395">
            <v>79400</v>
          </cell>
          <cell r="N395">
            <v>79400</v>
          </cell>
          <cell r="Q395">
            <v>79400</v>
          </cell>
          <cell r="T395">
            <v>79400</v>
          </cell>
          <cell r="W395">
            <v>79400</v>
          </cell>
          <cell r="Z395">
            <v>79400</v>
          </cell>
          <cell r="AC395">
            <v>94400</v>
          </cell>
          <cell r="AF395">
            <v>79400</v>
          </cell>
          <cell r="AI395">
            <v>79400</v>
          </cell>
          <cell r="AM395">
            <v>888400</v>
          </cell>
        </row>
        <row r="396">
          <cell r="A396">
            <v>60298</v>
          </cell>
          <cell r="H396">
            <v>32683.57</v>
          </cell>
          <cell r="K396">
            <v>20101.309999999998</v>
          </cell>
          <cell r="N396">
            <v>667323.27</v>
          </cell>
          <cell r="Q396">
            <v>377333.22</v>
          </cell>
          <cell r="T396">
            <v>427878.02</v>
          </cell>
          <cell r="W396">
            <v>-201185.98</v>
          </cell>
          <cell r="AC396">
            <v>198009.22999999998</v>
          </cell>
          <cell r="AF396">
            <v>280046.45999999996</v>
          </cell>
          <cell r="AI396">
            <v>379502.26</v>
          </cell>
          <cell r="AL396">
            <v>988776.98</v>
          </cell>
          <cell r="AM396">
            <v>3170468.3400000003</v>
          </cell>
        </row>
        <row r="397">
          <cell r="A397" t="str">
            <v>60298 oth</v>
          </cell>
          <cell r="AM397">
            <v>0</v>
          </cell>
        </row>
        <row r="398">
          <cell r="A398">
            <v>6029866</v>
          </cell>
          <cell r="K398">
            <v>44579</v>
          </cell>
          <cell r="T398">
            <v>196096.15</v>
          </cell>
          <cell r="AC398">
            <v>46557.89</v>
          </cell>
          <cell r="AF398">
            <v>22795.699999999953</v>
          </cell>
          <cell r="AM398">
            <v>310028.73999999993</v>
          </cell>
        </row>
        <row r="399">
          <cell r="A399">
            <v>60298666</v>
          </cell>
          <cell r="AC399">
            <v>161640</v>
          </cell>
          <cell r="AF399">
            <v>1111777</v>
          </cell>
          <cell r="AI399">
            <v>629529.23</v>
          </cell>
          <cell r="AM399">
            <v>1902946.23</v>
          </cell>
        </row>
        <row r="400">
          <cell r="A400">
            <v>60299</v>
          </cell>
          <cell r="AM400">
            <v>0</v>
          </cell>
          <cell r="AN400" t="e">
            <v>#N/A</v>
          </cell>
          <cell r="AO400" t="e">
            <v>#N/A</v>
          </cell>
        </row>
        <row r="401">
          <cell r="A401">
            <v>60401</v>
          </cell>
          <cell r="C401" t="str">
            <v>x</v>
          </cell>
          <cell r="E401">
            <v>357484955.11000001</v>
          </cell>
          <cell r="H401">
            <v>404404016.31999999</v>
          </cell>
          <cell r="K401">
            <v>451460685.63999999</v>
          </cell>
          <cell r="N401">
            <v>448474575.23000002</v>
          </cell>
          <cell r="Q401">
            <v>471795567.00999999</v>
          </cell>
          <cell r="T401">
            <v>415712808.99000001</v>
          </cell>
          <cell r="W401">
            <v>419982678.51999998</v>
          </cell>
          <cell r="Z401">
            <v>378275084.76999998</v>
          </cell>
          <cell r="AC401">
            <v>375583400.18000001</v>
          </cell>
          <cell r="AF401">
            <v>417259435.19999999</v>
          </cell>
          <cell r="AI401">
            <v>371963223.43000001</v>
          </cell>
          <cell r="AL401">
            <v>286852635.19</v>
          </cell>
          <cell r="AM401">
            <v>4799249065.5899992</v>
          </cell>
          <cell r="AN401">
            <v>-88640764.99000001</v>
          </cell>
          <cell r="AO401">
            <v>286942635.19</v>
          </cell>
        </row>
        <row r="402">
          <cell r="A402">
            <v>60402</v>
          </cell>
          <cell r="C402" t="str">
            <v>x</v>
          </cell>
          <cell r="E402">
            <v>28578239.260000002</v>
          </cell>
          <cell r="H402">
            <v>41570072.149999999</v>
          </cell>
          <cell r="K402">
            <v>37208688.020000003</v>
          </cell>
          <cell r="N402">
            <v>36619107.280000001</v>
          </cell>
          <cell r="Q402">
            <v>31853668.030000001</v>
          </cell>
          <cell r="T402">
            <v>24735736.09</v>
          </cell>
          <cell r="W402">
            <v>22632439.23</v>
          </cell>
          <cell r="Z402">
            <v>18491364.16</v>
          </cell>
          <cell r="AC402">
            <v>27015403.640000001</v>
          </cell>
          <cell r="AF402">
            <v>25504756.800000001</v>
          </cell>
          <cell r="AI402">
            <v>25470042.050000001</v>
          </cell>
          <cell r="AL402">
            <v>17519333.25</v>
          </cell>
          <cell r="AM402">
            <v>337198849.96000004</v>
          </cell>
          <cell r="AN402">
            <v>-9496070.3900000006</v>
          </cell>
          <cell r="AO402">
            <v>17519333.25</v>
          </cell>
        </row>
        <row r="403">
          <cell r="A403">
            <v>60403</v>
          </cell>
          <cell r="C403" t="str">
            <v>x</v>
          </cell>
          <cell r="E403">
            <v>30898704.609999999</v>
          </cell>
          <cell r="H403">
            <v>42920337.57</v>
          </cell>
          <cell r="K403">
            <v>57441458.079999998</v>
          </cell>
          <cell r="N403">
            <v>55243102.350000001</v>
          </cell>
          <cell r="Q403">
            <v>48932671.460000001</v>
          </cell>
          <cell r="T403">
            <v>67664439.799999997</v>
          </cell>
          <cell r="W403">
            <v>57299659.170000002</v>
          </cell>
          <cell r="Z403">
            <v>82155296.409999996</v>
          </cell>
          <cell r="AC403">
            <v>92614182.260000005</v>
          </cell>
          <cell r="AF403">
            <v>98385199.430000007</v>
          </cell>
          <cell r="AI403">
            <v>73312520.739999995</v>
          </cell>
          <cell r="AL403">
            <v>65037295.280000001</v>
          </cell>
          <cell r="AM403">
            <v>771904867.16000009</v>
          </cell>
          <cell r="AN403">
            <v>-27576886.980000004</v>
          </cell>
          <cell r="AO403">
            <v>65037295.280000001</v>
          </cell>
        </row>
        <row r="404">
          <cell r="A404">
            <v>60404</v>
          </cell>
          <cell r="C404" t="str">
            <v>x</v>
          </cell>
          <cell r="AM404">
            <v>0</v>
          </cell>
          <cell r="AN404" t="e">
            <v>#N/A</v>
          </cell>
          <cell r="AO404" t="e">
            <v>#N/A</v>
          </cell>
        </row>
        <row r="405">
          <cell r="A405">
            <v>60405</v>
          </cell>
          <cell r="C405" t="str">
            <v>x</v>
          </cell>
          <cell r="AM405">
            <v>0</v>
          </cell>
          <cell r="AN405" t="e">
            <v>#N/A</v>
          </cell>
          <cell r="AO405" t="e">
            <v>#N/A</v>
          </cell>
        </row>
        <row r="406">
          <cell r="A406">
            <v>60406</v>
          </cell>
          <cell r="E406">
            <v>31967.21</v>
          </cell>
          <cell r="H406">
            <v>31148.6</v>
          </cell>
          <cell r="K406">
            <v>29960.03</v>
          </cell>
          <cell r="N406">
            <v>121312.56</v>
          </cell>
          <cell r="Q406">
            <v>175147.09</v>
          </cell>
          <cell r="T406">
            <v>0</v>
          </cell>
          <cell r="W406">
            <v>0</v>
          </cell>
          <cell r="Z406">
            <v>157139.4</v>
          </cell>
          <cell r="AF406">
            <v>147052.5</v>
          </cell>
          <cell r="AI406">
            <v>-64894.69</v>
          </cell>
          <cell r="AM406">
            <v>628832.69999999995</v>
          </cell>
          <cell r="AN406">
            <v>0</v>
          </cell>
          <cell r="AO406">
            <v>0</v>
          </cell>
        </row>
        <row r="407">
          <cell r="A407">
            <v>60407</v>
          </cell>
          <cell r="E407">
            <v>2521435.92</v>
          </cell>
          <cell r="H407">
            <v>811806.07</v>
          </cell>
          <cell r="K407">
            <v>7273763.5499999998</v>
          </cell>
          <cell r="N407">
            <v>12946599.460000001</v>
          </cell>
          <cell r="Q407">
            <v>16428532.92</v>
          </cell>
          <cell r="T407">
            <v>13769812.99</v>
          </cell>
          <cell r="W407">
            <v>21036503.239999998</v>
          </cell>
          <cell r="Z407">
            <v>19253974.969999999</v>
          </cell>
          <cell r="AC407">
            <v>19338988.670000002</v>
          </cell>
          <cell r="AF407">
            <v>22862623.359999999</v>
          </cell>
          <cell r="AI407">
            <v>14489660.470000001</v>
          </cell>
          <cell r="AL407">
            <v>4725926.8899999997</v>
          </cell>
          <cell r="AM407">
            <v>155459628.50999999</v>
          </cell>
          <cell r="AN407">
            <v>-14613061.780000001</v>
          </cell>
          <cell r="AO407">
            <v>4725926.8899999997</v>
          </cell>
        </row>
        <row r="408">
          <cell r="A408">
            <v>60410</v>
          </cell>
          <cell r="E408">
            <v>193489.3</v>
          </cell>
          <cell r="H408">
            <v>285947.21000000002</v>
          </cell>
          <cell r="K408">
            <v>286005.06</v>
          </cell>
          <cell r="N408">
            <v>423044.42</v>
          </cell>
          <cell r="Q408">
            <v>361983.02</v>
          </cell>
          <cell r="T408">
            <v>308520.88</v>
          </cell>
          <cell r="W408">
            <v>364902.1</v>
          </cell>
          <cell r="Z408">
            <v>215769.15</v>
          </cell>
          <cell r="AC408">
            <v>202797.69</v>
          </cell>
          <cell r="AF408">
            <v>322502.08</v>
          </cell>
          <cell r="AI408">
            <v>-34002.620000000003</v>
          </cell>
          <cell r="AL408">
            <v>239899.27</v>
          </cell>
          <cell r="AM408">
            <v>3170857.56</v>
          </cell>
          <cell r="AN408">
            <v>37101.579999999987</v>
          </cell>
          <cell r="AO408">
            <v>239899.27</v>
          </cell>
        </row>
        <row r="409">
          <cell r="A409">
            <v>60411</v>
          </cell>
          <cell r="E409">
            <v>0</v>
          </cell>
          <cell r="AM409">
            <v>0</v>
          </cell>
          <cell r="AN409" t="e">
            <v>#N/A</v>
          </cell>
          <cell r="AO409" t="e">
            <v>#N/A</v>
          </cell>
        </row>
        <row r="410">
          <cell r="A410">
            <v>60412</v>
          </cell>
          <cell r="H410">
            <v>30.3</v>
          </cell>
          <cell r="K410">
            <v>61336.85</v>
          </cell>
          <cell r="N410">
            <v>5286.48</v>
          </cell>
          <cell r="Q410">
            <v>14614.25</v>
          </cell>
          <cell r="T410">
            <v>14304.4</v>
          </cell>
          <cell r="W410">
            <v>125436.19</v>
          </cell>
          <cell r="AC410">
            <v>420.15</v>
          </cell>
          <cell r="AF410">
            <v>116.76</v>
          </cell>
          <cell r="AI410">
            <v>0</v>
          </cell>
          <cell r="AM410">
            <v>221545.38</v>
          </cell>
          <cell r="AN410">
            <v>-420.15</v>
          </cell>
          <cell r="AO410">
            <v>0</v>
          </cell>
        </row>
        <row r="411">
          <cell r="A411">
            <v>60414</v>
          </cell>
          <cell r="C411" t="str">
            <v>x</v>
          </cell>
          <cell r="AM411">
            <v>0</v>
          </cell>
          <cell r="AN411" t="e">
            <v>#N/A</v>
          </cell>
          <cell r="AO411" t="e">
            <v>#N/A</v>
          </cell>
        </row>
        <row r="412">
          <cell r="A412">
            <v>60430</v>
          </cell>
          <cell r="C412" t="str">
            <v>x</v>
          </cell>
          <cell r="AM412">
            <v>0</v>
          </cell>
          <cell r="AN412" t="e">
            <v>#N/A</v>
          </cell>
          <cell r="AO412" t="e">
            <v>#N/A</v>
          </cell>
        </row>
        <row r="413">
          <cell r="A413">
            <v>60450</v>
          </cell>
          <cell r="C413" t="str">
            <v>x</v>
          </cell>
          <cell r="AM413">
            <v>0</v>
          </cell>
          <cell r="AN413" t="e">
            <v>#N/A</v>
          </cell>
          <cell r="AO413" t="e">
            <v>#N/A</v>
          </cell>
        </row>
        <row r="414">
          <cell r="A414">
            <v>62101</v>
          </cell>
          <cell r="E414">
            <v>103717</v>
          </cell>
          <cell r="H414">
            <v>123752</v>
          </cell>
          <cell r="K414">
            <v>383755</v>
          </cell>
          <cell r="N414">
            <v>150269</v>
          </cell>
          <cell r="Q414">
            <v>299043.83999999985</v>
          </cell>
          <cell r="T414">
            <v>128667</v>
          </cell>
          <cell r="W414">
            <v>204019</v>
          </cell>
          <cell r="Z414">
            <v>0</v>
          </cell>
          <cell r="AC414">
            <v>621552</v>
          </cell>
          <cell r="AF414">
            <v>871997</v>
          </cell>
          <cell r="AI414">
            <v>662064.93999999994</v>
          </cell>
          <cell r="AL414">
            <v>6658201.7000000002</v>
          </cell>
          <cell r="AM414">
            <v>10207038.48</v>
          </cell>
          <cell r="AN414">
            <v>2657222.04</v>
          </cell>
          <cell r="AO414">
            <v>3278774.04</v>
          </cell>
        </row>
        <row r="415">
          <cell r="A415">
            <v>62301</v>
          </cell>
          <cell r="AM415">
            <v>0</v>
          </cell>
          <cell r="AN415" t="e">
            <v>#N/A</v>
          </cell>
          <cell r="AO415" t="e">
            <v>#N/A</v>
          </cell>
        </row>
        <row r="416">
          <cell r="A416">
            <v>64101</v>
          </cell>
          <cell r="C416" t="str">
            <v>x</v>
          </cell>
          <cell r="E416">
            <v>0</v>
          </cell>
          <cell r="K416">
            <v>24590.77</v>
          </cell>
          <cell r="N416">
            <v>1400</v>
          </cell>
          <cell r="Q416">
            <v>0</v>
          </cell>
          <cell r="T416">
            <v>88236.88</v>
          </cell>
          <cell r="W416">
            <v>0</v>
          </cell>
          <cell r="Z416">
            <v>412791</v>
          </cell>
          <cell r="AF416">
            <v>0</v>
          </cell>
          <cell r="AI416">
            <v>10476.4</v>
          </cell>
          <cell r="AM416">
            <v>537495.05000000005</v>
          </cell>
          <cell r="AN416">
            <v>0</v>
          </cell>
          <cell r="AO416">
            <v>0</v>
          </cell>
        </row>
        <row r="417">
          <cell r="A417">
            <v>64201</v>
          </cell>
          <cell r="E417">
            <v>6539.54</v>
          </cell>
          <cell r="H417">
            <v>9447.9</v>
          </cell>
          <cell r="K417">
            <v>68055.029999999795</v>
          </cell>
          <cell r="N417">
            <v>4116.8999999999996</v>
          </cell>
          <cell r="Q417">
            <v>69854.820000000007</v>
          </cell>
          <cell r="T417">
            <v>6668.4499999999534</v>
          </cell>
          <cell r="W417">
            <v>10006.150000000001</v>
          </cell>
          <cell r="Z417">
            <v>78167.179999999993</v>
          </cell>
          <cell r="AC417">
            <v>1003059.42</v>
          </cell>
          <cell r="AF417">
            <v>69460.75</v>
          </cell>
          <cell r="AI417">
            <v>6314.2500000000009</v>
          </cell>
          <cell r="AL417">
            <v>23570.240000000002</v>
          </cell>
          <cell r="AM417">
            <v>1355260.6299999997</v>
          </cell>
          <cell r="AN417">
            <v>-979489.18</v>
          </cell>
          <cell r="AO417">
            <v>23570.240000000002</v>
          </cell>
        </row>
        <row r="418">
          <cell r="A418">
            <v>6420166</v>
          </cell>
          <cell r="K418">
            <v>1405937.85</v>
          </cell>
          <cell r="T418">
            <v>884942.16</v>
          </cell>
          <cell r="W418">
            <v>27549.72</v>
          </cell>
          <cell r="AC418">
            <v>601589.15</v>
          </cell>
          <cell r="AF418">
            <v>191902.14</v>
          </cell>
          <cell r="AI418">
            <v>7191.11</v>
          </cell>
          <cell r="AM418">
            <v>3119112.1300000004</v>
          </cell>
          <cell r="AN418" t="e">
            <v>#N/A</v>
          </cell>
          <cell r="AO418" t="e">
            <v>#N/A</v>
          </cell>
        </row>
        <row r="419">
          <cell r="A419">
            <v>64201660</v>
          </cell>
          <cell r="B419" t="str">
            <v>reklama</v>
          </cell>
          <cell r="AM419">
            <v>0</v>
          </cell>
          <cell r="AN419" t="e">
            <v>#N/A</v>
          </cell>
          <cell r="AO419" t="e">
            <v>#N/A</v>
          </cell>
        </row>
        <row r="420">
          <cell r="A420">
            <v>64202</v>
          </cell>
          <cell r="E420">
            <v>281862.63</v>
          </cell>
          <cell r="H420">
            <v>397460.12</v>
          </cell>
          <cell r="K420">
            <v>526788.39</v>
          </cell>
          <cell r="N420">
            <v>572259.69999999995</v>
          </cell>
          <cell r="Q420">
            <v>635184.72</v>
          </cell>
          <cell r="T420">
            <v>685710.14</v>
          </cell>
          <cell r="W420">
            <v>744768.67</v>
          </cell>
          <cell r="Z420">
            <v>713077.3</v>
          </cell>
          <cell r="AC420">
            <v>676914.98</v>
          </cell>
          <cell r="AF420">
            <v>774215.76</v>
          </cell>
          <cell r="AI420">
            <v>668023.38</v>
          </cell>
          <cell r="AL420">
            <v>502911.69</v>
          </cell>
          <cell r="AM420">
            <v>7179177.4800000004</v>
          </cell>
          <cell r="AN420">
            <v>-173748.03999999998</v>
          </cell>
          <cell r="AO420">
            <v>503166.94</v>
          </cell>
        </row>
        <row r="421">
          <cell r="A421">
            <v>64250</v>
          </cell>
          <cell r="E421">
            <v>156793.04999999999</v>
          </cell>
          <cell r="H421">
            <v>235177.15</v>
          </cell>
          <cell r="K421">
            <v>309776.48</v>
          </cell>
          <cell r="N421">
            <v>245485.38</v>
          </cell>
          <cell r="Q421">
            <v>227680.8</v>
          </cell>
          <cell r="T421">
            <v>266913.91999999998</v>
          </cell>
          <cell r="W421">
            <v>254288.25</v>
          </cell>
          <cell r="Z421">
            <v>323542.67</v>
          </cell>
          <cell r="AC421">
            <v>218346.88</v>
          </cell>
          <cell r="AF421">
            <v>235554.74</v>
          </cell>
          <cell r="AI421">
            <v>238234.17</v>
          </cell>
          <cell r="AL421">
            <v>259041.04</v>
          </cell>
          <cell r="AM421">
            <v>2970834.5299999993</v>
          </cell>
          <cell r="AO421">
            <v>259041.04</v>
          </cell>
        </row>
        <row r="422">
          <cell r="A422">
            <v>64251</v>
          </cell>
          <cell r="AI422">
            <v>15600.27</v>
          </cell>
          <cell r="AL422">
            <v>937.49</v>
          </cell>
          <cell r="AM422">
            <v>16537.760000000002</v>
          </cell>
          <cell r="AO422">
            <v>937.49</v>
          </cell>
        </row>
        <row r="423">
          <cell r="A423">
            <v>64401</v>
          </cell>
          <cell r="C423" t="str">
            <v>x</v>
          </cell>
          <cell r="E423">
            <v>192410</v>
          </cell>
          <cell r="H423">
            <v>79699</v>
          </cell>
          <cell r="K423">
            <v>176436</v>
          </cell>
          <cell r="N423">
            <v>44860.83</v>
          </cell>
          <cell r="Q423">
            <v>122262</v>
          </cell>
          <cell r="T423">
            <v>170150</v>
          </cell>
          <cell r="W423">
            <v>93874.75</v>
          </cell>
          <cell r="Z423">
            <v>84825.25</v>
          </cell>
          <cell r="AC423">
            <v>227163</v>
          </cell>
          <cell r="AF423">
            <v>115056.5</v>
          </cell>
          <cell r="AI423">
            <v>88803</v>
          </cell>
          <cell r="AL423">
            <v>218367</v>
          </cell>
          <cell r="AM423">
            <v>1613907.33</v>
          </cell>
          <cell r="AN423">
            <v>-156331</v>
          </cell>
          <cell r="AO423">
            <v>70832</v>
          </cell>
        </row>
        <row r="424">
          <cell r="A424">
            <v>64402</v>
          </cell>
          <cell r="C424" t="str">
            <v>x</v>
          </cell>
          <cell r="H424">
            <v>325</v>
          </cell>
          <cell r="K424">
            <v>740</v>
          </cell>
          <cell r="N424">
            <v>850</v>
          </cell>
          <cell r="Q424">
            <v>0</v>
          </cell>
          <cell r="T424">
            <v>0</v>
          </cell>
          <cell r="W424">
            <v>11142</v>
          </cell>
          <cell r="Z424">
            <v>-4000</v>
          </cell>
          <cell r="AF424">
            <v>0</v>
          </cell>
          <cell r="AI424">
            <v>0</v>
          </cell>
          <cell r="AL424">
            <v>2475</v>
          </cell>
          <cell r="AM424">
            <v>11532</v>
          </cell>
          <cell r="AN424">
            <v>2475</v>
          </cell>
          <cell r="AO424">
            <v>2475</v>
          </cell>
        </row>
        <row r="425">
          <cell r="A425">
            <v>64403</v>
          </cell>
          <cell r="C425" t="str">
            <v>x</v>
          </cell>
          <cell r="AM425">
            <v>0</v>
          </cell>
          <cell r="AN425" t="e">
            <v>#N/A</v>
          </cell>
          <cell r="AO425" t="e">
            <v>#N/A</v>
          </cell>
        </row>
        <row r="426">
          <cell r="A426">
            <v>64601</v>
          </cell>
          <cell r="N426">
            <v>181482</v>
          </cell>
          <cell r="Q426">
            <v>0</v>
          </cell>
          <cell r="T426">
            <v>652</v>
          </cell>
          <cell r="W426">
            <v>0</v>
          </cell>
          <cell r="Z426">
            <v>0</v>
          </cell>
          <cell r="AF426">
            <v>0</v>
          </cell>
          <cell r="AI426">
            <v>1643374</v>
          </cell>
          <cell r="AL426">
            <v>235821</v>
          </cell>
          <cell r="AM426">
            <v>2061329</v>
          </cell>
          <cell r="AN426">
            <v>234406</v>
          </cell>
          <cell r="AO426">
            <v>234406</v>
          </cell>
        </row>
        <row r="427">
          <cell r="A427">
            <v>64602</v>
          </cell>
          <cell r="AM427">
            <v>0</v>
          </cell>
          <cell r="AN427" t="e">
            <v>#N/A</v>
          </cell>
          <cell r="AO427" t="e">
            <v>#N/A</v>
          </cell>
        </row>
        <row r="428">
          <cell r="A428">
            <v>64603</v>
          </cell>
          <cell r="AM428">
            <v>0</v>
          </cell>
          <cell r="AN428" t="e">
            <v>#N/A</v>
          </cell>
          <cell r="AO428" t="e">
            <v>#N/A</v>
          </cell>
        </row>
        <row r="429">
          <cell r="A429">
            <v>64801</v>
          </cell>
          <cell r="C429" t="str">
            <v>x</v>
          </cell>
          <cell r="E429">
            <v>1376146.5</v>
          </cell>
          <cell r="H429">
            <v>-1148032.99</v>
          </cell>
          <cell r="K429">
            <v>28617.65</v>
          </cell>
          <cell r="N429">
            <v>53802.11</v>
          </cell>
          <cell r="Q429">
            <v>57672.1</v>
          </cell>
          <cell r="T429">
            <v>140361.70000000001</v>
          </cell>
          <cell r="W429">
            <v>49631</v>
          </cell>
          <cell r="Z429">
            <v>149170.12</v>
          </cell>
          <cell r="AC429">
            <v>-20257.7</v>
          </cell>
          <cell r="AF429">
            <v>1106611.18</v>
          </cell>
          <cell r="AI429">
            <v>96592.78</v>
          </cell>
          <cell r="AL429">
            <v>1542603.7</v>
          </cell>
          <cell r="AM429">
            <v>3432918.15</v>
          </cell>
          <cell r="AN429">
            <v>1093790.3999999999</v>
          </cell>
          <cell r="AO429">
            <v>1073532.7</v>
          </cell>
        </row>
        <row r="430">
          <cell r="A430">
            <v>6480166</v>
          </cell>
          <cell r="AM430">
            <v>0</v>
          </cell>
          <cell r="AN430" t="e">
            <v>#N/A</v>
          </cell>
          <cell r="AO430" t="e">
            <v>#N/A</v>
          </cell>
        </row>
        <row r="431">
          <cell r="A431">
            <v>64802</v>
          </cell>
          <cell r="T431">
            <v>226722.4</v>
          </cell>
          <cell r="W431">
            <v>-69874.02</v>
          </cell>
          <cell r="Z431">
            <v>0</v>
          </cell>
          <cell r="AC431">
            <v>16</v>
          </cell>
          <cell r="AF431">
            <v>4</v>
          </cell>
          <cell r="AI431">
            <v>14</v>
          </cell>
          <cell r="AL431">
            <v>199363.32</v>
          </cell>
          <cell r="AM431">
            <v>356245.7</v>
          </cell>
          <cell r="AN431">
            <v>129347.32</v>
          </cell>
          <cell r="AO431">
            <v>129363.32</v>
          </cell>
        </row>
        <row r="432">
          <cell r="A432">
            <v>64803</v>
          </cell>
          <cell r="Z432">
            <v>2173</v>
          </cell>
          <cell r="AC432">
            <v>1557</v>
          </cell>
          <cell r="AF432">
            <v>1640</v>
          </cell>
          <cell r="AI432">
            <v>802</v>
          </cell>
          <cell r="AL432">
            <v>500</v>
          </cell>
          <cell r="AM432">
            <v>6672</v>
          </cell>
          <cell r="AN432">
            <v>-1057</v>
          </cell>
          <cell r="AO432">
            <v>500</v>
          </cell>
        </row>
        <row r="433">
          <cell r="A433">
            <v>64804</v>
          </cell>
          <cell r="E433">
            <v>-9.5</v>
          </cell>
          <cell r="H433">
            <v>6341.04</v>
          </cell>
          <cell r="K433">
            <v>-15.51</v>
          </cell>
          <cell r="N433">
            <v>16.149999999999999</v>
          </cell>
          <cell r="Q433">
            <v>51.08</v>
          </cell>
          <cell r="T433">
            <v>55.15</v>
          </cell>
          <cell r="W433">
            <v>803.97</v>
          </cell>
          <cell r="Z433">
            <v>269.23</v>
          </cell>
          <cell r="AC433">
            <v>65.150000000000006</v>
          </cell>
          <cell r="AF433">
            <v>26.89</v>
          </cell>
          <cell r="AI433">
            <v>111.99</v>
          </cell>
          <cell r="AL433">
            <v>111.14</v>
          </cell>
          <cell r="AM433">
            <v>7826.7799999999988</v>
          </cell>
          <cell r="AN433">
            <v>45.989999999999995</v>
          </cell>
          <cell r="AO433">
            <v>111.14</v>
          </cell>
        </row>
        <row r="434">
          <cell r="A434">
            <v>64805</v>
          </cell>
          <cell r="H434">
            <v>287950</v>
          </cell>
          <cell r="K434">
            <v>148100</v>
          </cell>
          <cell r="N434">
            <v>147351</v>
          </cell>
          <cell r="Q434">
            <v>116350</v>
          </cell>
          <cell r="T434">
            <v>101600</v>
          </cell>
          <cell r="W434">
            <v>75700</v>
          </cell>
          <cell r="Z434">
            <v>53600</v>
          </cell>
          <cell r="AC434">
            <v>33100</v>
          </cell>
          <cell r="AF434">
            <v>17500</v>
          </cell>
          <cell r="AI434">
            <v>8750</v>
          </cell>
          <cell r="AL434">
            <v>4800</v>
          </cell>
          <cell r="AM434">
            <v>994801</v>
          </cell>
          <cell r="AN434">
            <v>-28300</v>
          </cell>
          <cell r="AO434">
            <v>4800</v>
          </cell>
        </row>
        <row r="435">
          <cell r="A435">
            <v>64806</v>
          </cell>
          <cell r="AL435">
            <v>863782.73</v>
          </cell>
          <cell r="AO435" t="e">
            <v>#N/A</v>
          </cell>
        </row>
        <row r="436">
          <cell r="A436">
            <v>65201</v>
          </cell>
          <cell r="AM436">
            <v>0</v>
          </cell>
          <cell r="AN436" t="e">
            <v>#N/A</v>
          </cell>
          <cell r="AO436" t="e">
            <v>#N/A</v>
          </cell>
        </row>
        <row r="437">
          <cell r="A437">
            <v>65801</v>
          </cell>
          <cell r="AM437">
            <v>0</v>
          </cell>
          <cell r="AN437" t="e">
            <v>#N/A</v>
          </cell>
          <cell r="AO437" t="e">
            <v>#N/A</v>
          </cell>
        </row>
        <row r="438">
          <cell r="A438">
            <v>65901</v>
          </cell>
          <cell r="E438">
            <v>1734477</v>
          </cell>
          <cell r="K438">
            <v>0</v>
          </cell>
          <cell r="Q438">
            <v>0</v>
          </cell>
          <cell r="T438">
            <v>0</v>
          </cell>
          <cell r="W438">
            <v>0</v>
          </cell>
          <cell r="Z438">
            <v>0</v>
          </cell>
          <cell r="AF438">
            <v>0</v>
          </cell>
          <cell r="AM438">
            <v>1734477</v>
          </cell>
          <cell r="AN438">
            <v>0</v>
          </cell>
          <cell r="AO438">
            <v>0</v>
          </cell>
        </row>
        <row r="439">
          <cell r="A439">
            <v>66101</v>
          </cell>
          <cell r="AF439">
            <v>13860</v>
          </cell>
          <cell r="AM439">
            <v>13860</v>
          </cell>
          <cell r="AN439">
            <v>0</v>
          </cell>
          <cell r="AO439">
            <v>0</v>
          </cell>
        </row>
        <row r="440">
          <cell r="A440">
            <v>66201</v>
          </cell>
          <cell r="C440" t="str">
            <v>x</v>
          </cell>
          <cell r="E440">
            <v>2346.5300000000002</v>
          </cell>
          <cell r="H440">
            <v>9.41</v>
          </cell>
          <cell r="K440">
            <v>19251.919999999998</v>
          </cell>
          <cell r="N440">
            <v>2346.5300000000002</v>
          </cell>
          <cell r="Q440">
            <v>7506.47</v>
          </cell>
          <cell r="T440">
            <v>224.6</v>
          </cell>
          <cell r="W440">
            <v>43.75</v>
          </cell>
          <cell r="Z440">
            <v>56.94</v>
          </cell>
          <cell r="AC440">
            <v>30.29</v>
          </cell>
          <cell r="AF440">
            <v>45.4</v>
          </cell>
          <cell r="AI440">
            <v>78.48</v>
          </cell>
          <cell r="AL440">
            <v>2000.76</v>
          </cell>
          <cell r="AM440">
            <v>33941.079999999994</v>
          </cell>
          <cell r="AN440">
            <v>1970.47</v>
          </cell>
          <cell r="AO440">
            <v>2000.76</v>
          </cell>
        </row>
        <row r="441">
          <cell r="A441">
            <v>66202</v>
          </cell>
          <cell r="C441" t="str">
            <v>x</v>
          </cell>
          <cell r="E441">
            <v>0</v>
          </cell>
          <cell r="K441">
            <v>0</v>
          </cell>
          <cell r="Q441">
            <v>0</v>
          </cell>
          <cell r="T441">
            <v>0</v>
          </cell>
          <cell r="W441">
            <v>0</v>
          </cell>
          <cell r="Z441">
            <v>0</v>
          </cell>
          <cell r="AM441">
            <v>0</v>
          </cell>
          <cell r="AN441" t="e">
            <v>#N/A</v>
          </cell>
          <cell r="AO441" t="e">
            <v>#N/A</v>
          </cell>
        </row>
        <row r="442">
          <cell r="A442">
            <v>66203</v>
          </cell>
          <cell r="C442" t="str">
            <v>x</v>
          </cell>
          <cell r="E442">
            <v>0</v>
          </cell>
          <cell r="H442">
            <v>130150.88</v>
          </cell>
          <cell r="K442">
            <v>77632.259999999995</v>
          </cell>
          <cell r="N442">
            <v>75127.990000000005</v>
          </cell>
          <cell r="Q442">
            <v>70641.84</v>
          </cell>
          <cell r="T442">
            <v>0</v>
          </cell>
          <cell r="W442">
            <v>0</v>
          </cell>
          <cell r="Z442">
            <v>213881.76999999996</v>
          </cell>
          <cell r="AC442">
            <v>53795.369999999966</v>
          </cell>
          <cell r="AF442">
            <v>88146.85</v>
          </cell>
          <cell r="AI442">
            <v>73852.289999999994</v>
          </cell>
          <cell r="AL442">
            <v>-406558.56</v>
          </cell>
          <cell r="AM442">
            <v>376670.69</v>
          </cell>
          <cell r="AN442">
            <v>-324022.17999999993</v>
          </cell>
          <cell r="AO442">
            <v>-270226.81</v>
          </cell>
        </row>
        <row r="443">
          <cell r="A443">
            <v>6620366</v>
          </cell>
          <cell r="T443">
            <v>65708.850000000006</v>
          </cell>
          <cell r="W443">
            <v>40696.639999999999</v>
          </cell>
          <cell r="Z443">
            <v>65156.91</v>
          </cell>
          <cell r="AC443">
            <v>137816.74</v>
          </cell>
          <cell r="AF443">
            <v>120942</v>
          </cell>
          <cell r="AI443">
            <v>345041.2</v>
          </cell>
          <cell r="AM443">
            <v>775362.34000000008</v>
          </cell>
          <cell r="AN443" t="e">
            <v>#N/A</v>
          </cell>
          <cell r="AO443" t="e">
            <v>#N/A</v>
          </cell>
        </row>
        <row r="444">
          <cell r="A444" t="str">
            <v>66204 CI</v>
          </cell>
          <cell r="AM444">
            <v>0</v>
          </cell>
          <cell r="AN444" t="e">
            <v>#N/A</v>
          </cell>
          <cell r="AO444" t="e">
            <v>#N/A</v>
          </cell>
        </row>
        <row r="445">
          <cell r="A445">
            <v>66204</v>
          </cell>
          <cell r="AM445">
            <v>0</v>
          </cell>
          <cell r="AN445" t="e">
            <v>#N/A</v>
          </cell>
          <cell r="AO445" t="e">
            <v>#N/A</v>
          </cell>
        </row>
        <row r="446">
          <cell r="A446">
            <v>6620466</v>
          </cell>
          <cell r="AM446">
            <v>0</v>
          </cell>
          <cell r="AN446" t="e">
            <v>#N/A</v>
          </cell>
          <cell r="AO446" t="e">
            <v>#N/A</v>
          </cell>
        </row>
        <row r="447">
          <cell r="A447">
            <v>66205</v>
          </cell>
          <cell r="AM447">
            <v>0</v>
          </cell>
          <cell r="AN447" t="e">
            <v>#N/A</v>
          </cell>
          <cell r="AO447" t="e">
            <v>#N/A</v>
          </cell>
        </row>
        <row r="448">
          <cell r="A448">
            <v>66221</v>
          </cell>
          <cell r="AM448">
            <v>0</v>
          </cell>
          <cell r="AN448" t="e">
            <v>#N/A</v>
          </cell>
          <cell r="AO448" t="e">
            <v>#N/A</v>
          </cell>
        </row>
        <row r="449">
          <cell r="A449">
            <v>66301</v>
          </cell>
          <cell r="C449" t="str">
            <v>x</v>
          </cell>
          <cell r="E449">
            <v>89380.99</v>
          </cell>
          <cell r="H449">
            <v>20461.23</v>
          </cell>
          <cell r="K449">
            <v>105881.63</v>
          </cell>
          <cell r="N449">
            <v>29433.17</v>
          </cell>
          <cell r="Q449">
            <v>8307.83</v>
          </cell>
          <cell r="T449">
            <v>161645.10999999999</v>
          </cell>
          <cell r="W449">
            <v>36020.379999999997</v>
          </cell>
          <cell r="Z449">
            <v>26156.53</v>
          </cell>
          <cell r="AC449">
            <v>139688.37</v>
          </cell>
          <cell r="AF449">
            <v>56365.760000000002</v>
          </cell>
          <cell r="AI449">
            <v>9813781.1300000008</v>
          </cell>
          <cell r="AL449">
            <v>2914230.06</v>
          </cell>
          <cell r="AM449">
            <v>13401352.190000001</v>
          </cell>
          <cell r="AN449">
            <v>3148633.3899999997</v>
          </cell>
          <cell r="AO449">
            <v>3288321.76</v>
          </cell>
        </row>
        <row r="450">
          <cell r="A450">
            <v>66303</v>
          </cell>
          <cell r="E450">
            <v>490</v>
          </cell>
          <cell r="H450">
            <v>98696.11</v>
          </cell>
          <cell r="K450">
            <v>131797.81</v>
          </cell>
          <cell r="N450">
            <v>70617.02</v>
          </cell>
          <cell r="Q450">
            <v>239232.01</v>
          </cell>
          <cell r="T450">
            <v>58101.89</v>
          </cell>
          <cell r="W450">
            <v>220046.56</v>
          </cell>
          <cell r="Z450">
            <v>84471.33</v>
          </cell>
          <cell r="AC450">
            <v>143210.82</v>
          </cell>
          <cell r="AF450">
            <v>78349.34</v>
          </cell>
          <cell r="AI450">
            <v>112453.91</v>
          </cell>
          <cell r="AL450">
            <v>232747.95</v>
          </cell>
          <cell r="AM450">
            <v>1470214.7499999998</v>
          </cell>
          <cell r="AN450">
            <v>100454.84</v>
          </cell>
          <cell r="AO450">
            <v>243665.66</v>
          </cell>
        </row>
        <row r="451">
          <cell r="A451">
            <v>66801</v>
          </cell>
          <cell r="C451" t="str">
            <v>x</v>
          </cell>
          <cell r="E451">
            <v>2031</v>
          </cell>
          <cell r="H451">
            <v>53.2</v>
          </cell>
          <cell r="K451">
            <v>91564</v>
          </cell>
          <cell r="N451">
            <v>6860</v>
          </cell>
          <cell r="Q451">
            <v>1225</v>
          </cell>
          <cell r="T451">
            <v>785.68</v>
          </cell>
          <cell r="W451">
            <v>2600</v>
          </cell>
          <cell r="Z451">
            <v>0</v>
          </cell>
          <cell r="AC451">
            <v>140</v>
          </cell>
          <cell r="AF451">
            <v>0</v>
          </cell>
          <cell r="AL451">
            <v>13234</v>
          </cell>
          <cell r="AM451">
            <v>118492.87999999999</v>
          </cell>
          <cell r="AN451">
            <v>13094</v>
          </cell>
          <cell r="AO451">
            <v>13234</v>
          </cell>
        </row>
        <row r="452">
          <cell r="A452">
            <v>66805</v>
          </cell>
          <cell r="E452">
            <v>44728.35</v>
          </cell>
          <cell r="H452">
            <v>17598.23</v>
          </cell>
          <cell r="K452">
            <v>100879.95</v>
          </cell>
          <cell r="N452">
            <v>43223.41</v>
          </cell>
          <cell r="Q452">
            <v>86637.01</v>
          </cell>
          <cell r="T452">
            <v>48872.02</v>
          </cell>
          <cell r="W452">
            <v>48574.14</v>
          </cell>
          <cell r="Z452">
            <v>89390.05</v>
          </cell>
          <cell r="AC452">
            <v>101094.9</v>
          </cell>
          <cell r="AF452">
            <v>24962.85</v>
          </cell>
          <cell r="AI452">
            <v>80429</v>
          </cell>
          <cell r="AL452">
            <v>22059.67</v>
          </cell>
          <cell r="AM452">
            <v>708449.58000000007</v>
          </cell>
          <cell r="AN452">
            <v>-80403.929999999993</v>
          </cell>
          <cell r="AO452">
            <v>20690.97</v>
          </cell>
        </row>
        <row r="453">
          <cell r="A453">
            <v>66810</v>
          </cell>
          <cell r="C453" t="str">
            <v>x</v>
          </cell>
          <cell r="AM453">
            <v>0</v>
          </cell>
          <cell r="AN453" t="e">
            <v>#N/A</v>
          </cell>
          <cell r="AO453" t="e">
            <v>#N/A</v>
          </cell>
        </row>
        <row r="454">
          <cell r="A454">
            <v>67401</v>
          </cell>
          <cell r="AM454">
            <v>0</v>
          </cell>
          <cell r="AN454" t="e">
            <v>#N/A</v>
          </cell>
          <cell r="AO454" t="e">
            <v>#N/A</v>
          </cell>
        </row>
        <row r="455">
          <cell r="A455">
            <v>68801</v>
          </cell>
          <cell r="E455">
            <v>24395</v>
          </cell>
          <cell r="H455">
            <v>21658</v>
          </cell>
          <cell r="K455">
            <v>6065.06</v>
          </cell>
          <cell r="N455">
            <v>28913</v>
          </cell>
          <cell r="Q455">
            <v>129860.29</v>
          </cell>
          <cell r="T455">
            <v>190959.09</v>
          </cell>
          <cell r="W455">
            <v>304857</v>
          </cell>
          <cell r="Z455">
            <v>6302.75</v>
          </cell>
          <cell r="AC455">
            <v>25226.560000000001</v>
          </cell>
          <cell r="AF455">
            <v>15780.83</v>
          </cell>
          <cell r="AI455">
            <v>21007.5</v>
          </cell>
          <cell r="AL455">
            <v>-775025.08</v>
          </cell>
          <cell r="AM455">
            <v>0</v>
          </cell>
          <cell r="AN455">
            <v>1407917.0899999999</v>
          </cell>
          <cell r="AO455">
            <v>1433143.65</v>
          </cell>
        </row>
        <row r="456">
          <cell r="A456">
            <v>68802</v>
          </cell>
          <cell r="E456">
            <v>0</v>
          </cell>
          <cell r="K456">
            <v>0</v>
          </cell>
          <cell r="N456">
            <v>0</v>
          </cell>
          <cell r="Q456">
            <v>70000</v>
          </cell>
          <cell r="T456">
            <v>0</v>
          </cell>
          <cell r="Z456">
            <v>0</v>
          </cell>
          <cell r="AC456">
            <v>0</v>
          </cell>
          <cell r="AF456">
            <v>0</v>
          </cell>
          <cell r="AI456">
            <v>0</v>
          </cell>
          <cell r="AL456">
            <v>-70000</v>
          </cell>
          <cell r="AM456">
            <v>0</v>
          </cell>
          <cell r="AN456">
            <v>0</v>
          </cell>
          <cell r="AO456">
            <v>0</v>
          </cell>
        </row>
        <row r="457">
          <cell r="A457">
            <v>68899</v>
          </cell>
          <cell r="W457">
            <v>7628</v>
          </cell>
          <cell r="Z457">
            <v>0</v>
          </cell>
          <cell r="AC457">
            <v>0</v>
          </cell>
          <cell r="AF457">
            <v>0</v>
          </cell>
          <cell r="AI457">
            <v>0</v>
          </cell>
          <cell r="AL457">
            <v>-7628</v>
          </cell>
          <cell r="AM457">
            <v>0</v>
          </cell>
          <cell r="AN457">
            <v>3395</v>
          </cell>
          <cell r="AO457">
            <v>3395</v>
          </cell>
        </row>
        <row r="459">
          <cell r="A459" t="str">
            <v>celkem</v>
          </cell>
          <cell r="E459">
            <v>477101480.54000002</v>
          </cell>
          <cell r="H459">
            <v>550308667.64999998</v>
          </cell>
          <cell r="K459">
            <v>626314056.15999973</v>
          </cell>
          <cell r="N459">
            <v>626232699.3499999</v>
          </cell>
          <cell r="Q459">
            <v>634621556.01000023</v>
          </cell>
          <cell r="T459">
            <v>588636044.41999996</v>
          </cell>
          <cell r="W459">
            <v>580860470.03999996</v>
          </cell>
          <cell r="Z459">
            <v>563324191.92999983</v>
          </cell>
          <cell r="AC459">
            <v>582894218.22999978</v>
          </cell>
          <cell r="AF459">
            <v>637238208.84000003</v>
          </cell>
          <cell r="AI459">
            <v>557997171.63</v>
          </cell>
          <cell r="AL459">
            <v>434617160.36000001</v>
          </cell>
          <cell r="AM459">
            <v>6859282142.4299974</v>
          </cell>
        </row>
        <row r="460">
          <cell r="A460" t="str">
            <v>celk.pro P+L</v>
          </cell>
          <cell r="AM460">
            <v>22397581.06999588</v>
          </cell>
        </row>
        <row r="461">
          <cell r="A461" t="str">
            <v>odhad maloobch.</v>
          </cell>
        </row>
        <row r="464">
          <cell r="A464" t="str">
            <v>HV dle účet.</v>
          </cell>
          <cell r="E464">
            <v>10127077.050000191</v>
          </cell>
          <cell r="H464">
            <v>16012071.969999969</v>
          </cell>
          <cell r="K464">
            <v>18821703.259999633</v>
          </cell>
          <cell r="N464">
            <v>15962392.519999981</v>
          </cell>
          <cell r="Q464">
            <v>910228.78999972343</v>
          </cell>
          <cell r="T464">
            <v>6275226.7700001001</v>
          </cell>
          <cell r="W464">
            <v>3269327.6200003624</v>
          </cell>
          <cell r="Z464">
            <v>7384786.3599997759</v>
          </cell>
          <cell r="AC464">
            <v>3462015.569999814</v>
          </cell>
          <cell r="AF464">
            <v>3471857.2099996805</v>
          </cell>
          <cell r="AI464">
            <v>-10029212.170000196</v>
          </cell>
          <cell r="AL464">
            <v>-52406111.149999976</v>
          </cell>
          <cell r="AM464">
            <v>22397581.06999588</v>
          </cell>
        </row>
        <row r="465">
          <cell r="A465" t="str">
            <v>HV k datu</v>
          </cell>
          <cell r="E465">
            <v>10127077.050000191</v>
          </cell>
          <cell r="H465">
            <v>26139149.02000016</v>
          </cell>
          <cell r="K465">
            <v>44960852.279999793</v>
          </cell>
          <cell r="N465">
            <v>60923244.799999774</v>
          </cell>
          <cell r="Q465">
            <v>61833473.589999497</v>
          </cell>
          <cell r="T465">
            <v>68108700.359999597</v>
          </cell>
          <cell r="W465">
            <v>71378027.979999959</v>
          </cell>
          <cell r="Z465">
            <v>78762814.339999735</v>
          </cell>
          <cell r="AC465">
            <v>82224829.909999549</v>
          </cell>
          <cell r="AF465">
            <v>85696687.11999923</v>
          </cell>
          <cell r="AI465">
            <v>75667474.949999034</v>
          </cell>
          <cell r="AL465">
            <v>23261363.799999058</v>
          </cell>
          <cell r="AM465">
            <v>22397581.06999588</v>
          </cell>
        </row>
        <row r="466">
          <cell r="A466" t="str">
            <v>fixed assets</v>
          </cell>
          <cell r="E466">
            <v>-4520614.87</v>
          </cell>
          <cell r="H466">
            <v>-6210943.9800000004</v>
          </cell>
          <cell r="K466">
            <v>-9429217.1500000004</v>
          </cell>
          <cell r="N466">
            <v>-37395667.520000003</v>
          </cell>
          <cell r="Q466">
            <v>-8540356.5</v>
          </cell>
          <cell r="T466">
            <v>-18338635.649999999</v>
          </cell>
          <cell r="W466">
            <v>-21956215.27</v>
          </cell>
          <cell r="Z466">
            <v>-13624337.32</v>
          </cell>
          <cell r="AC466">
            <v>-4875710.6500000004</v>
          </cell>
          <cell r="AF466">
            <v>-19020870.539999999</v>
          </cell>
          <cell r="AI466">
            <v>-4621240.28</v>
          </cell>
          <cell r="AL466">
            <v>-10690650.050000001</v>
          </cell>
          <cell r="AM466">
            <v>-159224459.78</v>
          </cell>
        </row>
        <row r="467">
          <cell r="A467" t="str">
            <v>odpisy odhad</v>
          </cell>
        </row>
        <row r="470">
          <cell r="A470" t="str">
            <v>modrá=DNÚ</v>
          </cell>
        </row>
        <row r="472">
          <cell r="A472" t="str">
            <v>NOTES</v>
          </cell>
        </row>
        <row r="482">
          <cell r="A482" t="str">
            <v xml:space="preserve"> </v>
          </cell>
        </row>
      </sheetData>
      <sheetData sheetId="6"/>
      <sheetData sheetId="7"/>
      <sheetData sheetId="8"/>
      <sheetData sheetId="9"/>
      <sheetData sheetId="10"/>
      <sheetData sheetId="1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TOAS"/>
      <sheetName val="výsl_MA"/>
      <sheetName val="výsl_AAA"/>
      <sheetName val="výsl_GA"/>
      <sheetName val="výsl_ASKO"/>
      <sheetName val="výsl_SEC"/>
      <sheetName val="výsl_KA"/>
      <sheetName val="výsl_EAS"/>
      <sheetName val="výsl_SK"/>
      <sheetName val="výsl_bazar"/>
      <sheetName val="výsl_auto"/>
      <sheetName val="výsl_zlín"/>
      <sheetName val="Romania"/>
      <sheetName val="income stat."/>
      <sheetName val="intercomp"/>
      <sheetName val="intercomp AGBV"/>
      <sheetName val="intercomp IAPF"/>
      <sheetName val="intercomp AAAAuto"/>
      <sheetName val="AAA AUTO"/>
      <sheetName val="výsl_AG"/>
      <sheetName val="výsl_CI"/>
      <sheetName val="výsl_KK"/>
      <sheetName val="HV"/>
      <sheetName val="total_cost USED"/>
      <sheetName val="total_cost NEW"/>
      <sheetName val="total_cost"/>
      <sheetName val="income stat.USED"/>
      <sheetName val="income stat.NEW"/>
      <sheetName val="CF_prod_celkem"/>
      <sheetName val="CF_nákl"/>
      <sheetName val="CF_nákl USED"/>
      <sheetName val="CF_nákl NEW"/>
      <sheetName val="CF_prod_celkem USED"/>
      <sheetName val="CF_prod_celkem NEW"/>
      <sheetName val="index1.3"/>
      <sheetName val="detail P&amp;L"/>
      <sheetName val="Other Oper. Reven and costs"/>
      <sheetName val="Financial reven and costs"/>
      <sheetName val="porovnani"/>
      <sheetName val="non tax YTD"/>
      <sheetName val="non tax"/>
      <sheetName val="select"/>
      <sheetName val="Ralph"/>
      <sheetName val="Consolidated income statements"/>
      <sheetName val="interest paid"/>
    </sheetNames>
    <sheetDataSet>
      <sheetData sheetId="0"/>
      <sheetData sheetId="1" refreshError="1">
        <row r="1">
          <cell r="A1" t="str">
            <v>Č.účtu</v>
          </cell>
          <cell r="B1" t="str">
            <v xml:space="preserve"> </v>
          </cell>
          <cell r="E1">
            <v>37987</v>
          </cell>
          <cell r="H1" t="str">
            <v>únor</v>
          </cell>
          <cell r="K1" t="str">
            <v>březen</v>
          </cell>
          <cell r="N1" t="str">
            <v>duben</v>
          </cell>
          <cell r="Q1" t="str">
            <v>květen</v>
          </cell>
          <cell r="T1" t="str">
            <v>červen</v>
          </cell>
          <cell r="W1" t="str">
            <v>červenec</v>
          </cell>
          <cell r="Y1" t="str">
            <v xml:space="preserve"> </v>
          </cell>
          <cell r="Z1" t="str">
            <v>srpen</v>
          </cell>
          <cell r="AC1" t="str">
            <v>září</v>
          </cell>
          <cell r="AF1" t="str">
            <v>říjen</v>
          </cell>
          <cell r="AI1" t="str">
            <v>listopad</v>
          </cell>
          <cell r="AL1" t="str">
            <v>prosinec</v>
          </cell>
          <cell r="AM1" t="str">
            <v>2005AGBV</v>
          </cell>
          <cell r="AN1">
            <v>2004</v>
          </cell>
          <cell r="AO1" t="str">
            <v>Rozdily</v>
          </cell>
          <cell r="AP1" t="str">
            <v>Propojeni</v>
          </cell>
          <cell r="AR1" t="str">
            <v>Účet</v>
          </cell>
          <cell r="AS1" t="str">
            <v>Název</v>
          </cell>
          <cell r="AT1" t="str">
            <v>Před obdobím MD</v>
          </cell>
          <cell r="AU1" t="str">
            <v>Před obdobím D</v>
          </cell>
          <cell r="AV1" t="str">
            <v>Před obdobím</v>
          </cell>
          <cell r="AW1" t="str">
            <v>Za období MD</v>
          </cell>
          <cell r="AX1" t="str">
            <v>Za období D</v>
          </cell>
          <cell r="AY1" t="str">
            <v>Za období</v>
          </cell>
          <cell r="AZ1" t="str">
            <v>Stav MD</v>
          </cell>
          <cell r="BA1" t="str">
            <v>Stav D</v>
          </cell>
          <cell r="BB1" t="str">
            <v>Stav</v>
          </cell>
          <cell r="BC1" t="str">
            <v>Název (2)</v>
          </cell>
          <cell r="BD1" t="str">
            <v>Název (3)</v>
          </cell>
          <cell r="BE1" t="str">
            <v>Atribut1</v>
          </cell>
          <cell r="BF1" t="str">
            <v>Atribut2</v>
          </cell>
          <cell r="BG1" t="str">
            <v>Atribut3</v>
          </cell>
          <cell r="BH1" t="str">
            <v>Atribut4</v>
          </cell>
          <cell r="BI1" t="str">
            <v>Zapsal</v>
          </cell>
          <cell r="BJ1" t="str">
            <v>Zapsáno</v>
          </cell>
          <cell r="BL1" t="str">
            <v>Účet</v>
          </cell>
          <cell r="BM1" t="str">
            <v>Název</v>
          </cell>
          <cell r="BN1" t="str">
            <v>Před obdobím MD</v>
          </cell>
          <cell r="BO1" t="str">
            <v>Před obdobím D</v>
          </cell>
          <cell r="BP1" t="str">
            <v>Před obdobím</v>
          </cell>
          <cell r="BQ1" t="str">
            <v>Za období MD</v>
          </cell>
          <cell r="BR1" t="str">
            <v>Za období D</v>
          </cell>
          <cell r="BS1" t="str">
            <v>Za období</v>
          </cell>
          <cell r="BT1" t="str">
            <v>Stav MD</v>
          </cell>
          <cell r="BU1" t="str">
            <v>Stav D</v>
          </cell>
          <cell r="BV1" t="str">
            <v>Stav</v>
          </cell>
          <cell r="BW1" t="str">
            <v>Název (2)</v>
          </cell>
          <cell r="BX1" t="str">
            <v>Název (3)</v>
          </cell>
          <cell r="BY1" t="str">
            <v>Atribut1</v>
          </cell>
          <cell r="BZ1" t="str">
            <v>Atribut2</v>
          </cell>
          <cell r="CA1" t="str">
            <v>Atribut3</v>
          </cell>
          <cell r="CB1" t="str">
            <v>Atribut4</v>
          </cell>
          <cell r="CC1" t="str">
            <v>Zapsal</v>
          </cell>
          <cell r="CD1" t="str">
            <v>Zapsáno</v>
          </cell>
        </row>
        <row r="2">
          <cell r="A2" t="str">
            <v>modrá=DNÚ</v>
          </cell>
          <cell r="AR2">
            <v>5</v>
          </cell>
          <cell r="AS2" t="str">
            <v>Náklady (EXPENSES)</v>
          </cell>
          <cell r="AT2">
            <v>0</v>
          </cell>
          <cell r="AU2">
            <v>0</v>
          </cell>
          <cell r="AV2">
            <v>0</v>
          </cell>
          <cell r="AW2">
            <v>335056276.32999998</v>
          </cell>
          <cell r="AX2">
            <v>-984.69</v>
          </cell>
          <cell r="AY2">
            <v>335057261.01999998</v>
          </cell>
          <cell r="AZ2">
            <v>335056276.32999998</v>
          </cell>
          <cell r="BA2">
            <v>-984.69</v>
          </cell>
          <cell r="BB2">
            <v>335057261.01999998</v>
          </cell>
          <cell r="BI2">
            <v>2</v>
          </cell>
          <cell r="BJ2">
            <v>37083</v>
          </cell>
          <cell r="BL2">
            <v>5</v>
          </cell>
          <cell r="BM2" t="str">
            <v>Náklady (EXPENSES)</v>
          </cell>
          <cell r="BN2">
            <v>315751005.87</v>
          </cell>
          <cell r="BO2">
            <v>-984.69</v>
          </cell>
          <cell r="BP2">
            <v>315751990.56</v>
          </cell>
          <cell r="BQ2">
            <v>19305270.460000001</v>
          </cell>
          <cell r="BR2">
            <v>0</v>
          </cell>
          <cell r="BS2">
            <v>19305270.460000001</v>
          </cell>
          <cell r="BT2">
            <v>335056276.32999998</v>
          </cell>
          <cell r="BU2">
            <v>-984.69</v>
          </cell>
          <cell r="BV2">
            <v>335057261.01999998</v>
          </cell>
          <cell r="CC2">
            <v>2</v>
          </cell>
          <cell r="CD2">
            <v>37083</v>
          </cell>
        </row>
        <row r="3">
          <cell r="A3">
            <v>50101</v>
          </cell>
          <cell r="B3" t="str">
            <v>x</v>
          </cell>
          <cell r="K3">
            <v>64341.99</v>
          </cell>
          <cell r="N3">
            <v>0</v>
          </cell>
          <cell r="Q3">
            <v>84.03</v>
          </cell>
          <cell r="T3">
            <v>60821.33</v>
          </cell>
          <cell r="W3">
            <v>130</v>
          </cell>
          <cell r="Z3">
            <v>0</v>
          </cell>
          <cell r="AC3">
            <v>76832.91</v>
          </cell>
          <cell r="AF3">
            <v>0</v>
          </cell>
          <cell r="AI3">
            <v>0</v>
          </cell>
          <cell r="AL3">
            <v>106743.03</v>
          </cell>
          <cell r="AM3">
            <v>308953.28999999998</v>
          </cell>
          <cell r="AN3">
            <v>308953.29000000004</v>
          </cell>
          <cell r="AO3">
            <v>-76832.91</v>
          </cell>
          <cell r="AP3">
            <v>0</v>
          </cell>
          <cell r="AR3">
            <v>50</v>
          </cell>
          <cell r="AS3" t="str">
            <v>Spotřebované nákupy (MANUFACTURING COST)</v>
          </cell>
          <cell r="AT3">
            <v>0</v>
          </cell>
          <cell r="AU3">
            <v>0</v>
          </cell>
          <cell r="AV3">
            <v>0</v>
          </cell>
          <cell r="AW3">
            <v>13606799.16</v>
          </cell>
          <cell r="AX3">
            <v>0</v>
          </cell>
          <cell r="AY3">
            <v>13606799.16</v>
          </cell>
          <cell r="AZ3">
            <v>13606799.16</v>
          </cell>
          <cell r="BA3">
            <v>0</v>
          </cell>
          <cell r="BB3">
            <v>13606799.16</v>
          </cell>
          <cell r="BI3">
            <v>2</v>
          </cell>
          <cell r="BJ3">
            <v>37083</v>
          </cell>
          <cell r="BL3">
            <v>50</v>
          </cell>
          <cell r="BM3" t="str">
            <v>Spotřebované nákupy (MANUFACTURING COST)</v>
          </cell>
          <cell r="BN3">
            <v>12262019.66</v>
          </cell>
          <cell r="BO3">
            <v>0</v>
          </cell>
          <cell r="BP3">
            <v>12262019.66</v>
          </cell>
          <cell r="BQ3">
            <v>1344779.5</v>
          </cell>
          <cell r="BR3">
            <v>0</v>
          </cell>
          <cell r="BS3">
            <v>1344779.5</v>
          </cell>
          <cell r="BT3">
            <v>13606799.16</v>
          </cell>
          <cell r="BU3">
            <v>0</v>
          </cell>
          <cell r="BV3">
            <v>13606799.16</v>
          </cell>
          <cell r="CC3">
            <v>2</v>
          </cell>
          <cell r="CD3">
            <v>37083</v>
          </cell>
        </row>
        <row r="4">
          <cell r="A4">
            <v>5010166</v>
          </cell>
          <cell r="N4">
            <v>0</v>
          </cell>
          <cell r="Q4">
            <v>0</v>
          </cell>
          <cell r="AN4">
            <v>0</v>
          </cell>
          <cell r="AO4" t="e">
            <v>#N/A</v>
          </cell>
          <cell r="AP4" t="e">
            <v>#N/A</v>
          </cell>
          <cell r="AR4">
            <v>501</v>
          </cell>
          <cell r="AS4" t="str">
            <v>Spotřeba materiálu (MATERIALS USED)</v>
          </cell>
          <cell r="AT4">
            <v>0</v>
          </cell>
          <cell r="AU4">
            <v>0</v>
          </cell>
          <cell r="AV4">
            <v>0</v>
          </cell>
          <cell r="AW4">
            <v>13589992.16</v>
          </cell>
          <cell r="AX4">
            <v>0</v>
          </cell>
          <cell r="AY4">
            <v>13589992.16</v>
          </cell>
          <cell r="AZ4">
            <v>13589992.16</v>
          </cell>
          <cell r="BA4">
            <v>0</v>
          </cell>
          <cell r="BB4">
            <v>13589992.16</v>
          </cell>
          <cell r="BI4">
            <v>2</v>
          </cell>
          <cell r="BJ4">
            <v>37083</v>
          </cell>
          <cell r="BL4">
            <v>501</v>
          </cell>
          <cell r="BM4" t="str">
            <v>Spotřeba materiálu (MATERIALS USED)</v>
          </cell>
          <cell r="BN4">
            <v>12245212.66</v>
          </cell>
          <cell r="BO4">
            <v>0</v>
          </cell>
          <cell r="BP4">
            <v>12245212.66</v>
          </cell>
          <cell r="BQ4">
            <v>1344779.5</v>
          </cell>
          <cell r="BR4">
            <v>0</v>
          </cell>
          <cell r="BS4">
            <v>1344779.5</v>
          </cell>
          <cell r="BT4">
            <v>13589992.16</v>
          </cell>
          <cell r="BU4">
            <v>0</v>
          </cell>
          <cell r="BV4">
            <v>13589992.16</v>
          </cell>
          <cell r="CC4">
            <v>2</v>
          </cell>
          <cell r="CD4">
            <v>37083</v>
          </cell>
        </row>
        <row r="5">
          <cell r="A5">
            <v>50102</v>
          </cell>
          <cell r="B5" t="str">
            <v>x</v>
          </cell>
          <cell r="AN5">
            <v>0</v>
          </cell>
          <cell r="AO5" t="e">
            <v>#N/A</v>
          </cell>
          <cell r="AP5" t="e">
            <v>#N/A</v>
          </cell>
          <cell r="AR5">
            <v>5010</v>
          </cell>
          <cell r="AS5" t="str">
            <v>Spotřeba materiálu režie(OTHER MATERIALS USED)</v>
          </cell>
          <cell r="AT5">
            <v>0</v>
          </cell>
          <cell r="AU5">
            <v>0</v>
          </cell>
          <cell r="AV5">
            <v>0</v>
          </cell>
          <cell r="AW5">
            <v>5097241.32</v>
          </cell>
          <cell r="AX5">
            <v>0</v>
          </cell>
          <cell r="AY5">
            <v>5097241.32</v>
          </cell>
          <cell r="AZ5">
            <v>5097241.32</v>
          </cell>
          <cell r="BA5">
            <v>0</v>
          </cell>
          <cell r="BB5">
            <v>5097241.32</v>
          </cell>
          <cell r="BI5">
            <v>2</v>
          </cell>
          <cell r="BJ5">
            <v>37083</v>
          </cell>
          <cell r="BL5">
            <v>5010</v>
          </cell>
          <cell r="BM5" t="str">
            <v>Spotřeba materiálu režie(OTHER MATERIALS USED)</v>
          </cell>
          <cell r="BN5">
            <v>4396540.92</v>
          </cell>
          <cell r="BO5">
            <v>0</v>
          </cell>
          <cell r="BP5">
            <v>4396540.92</v>
          </cell>
          <cell r="BQ5">
            <v>700700.4</v>
          </cell>
          <cell r="BR5">
            <v>0</v>
          </cell>
          <cell r="BS5">
            <v>700700.4</v>
          </cell>
          <cell r="BT5">
            <v>5097241.32</v>
          </cell>
          <cell r="BU5">
            <v>0</v>
          </cell>
          <cell r="BV5">
            <v>5097241.32</v>
          </cell>
          <cell r="CC5">
            <v>2</v>
          </cell>
          <cell r="CD5">
            <v>37083</v>
          </cell>
        </row>
        <row r="6">
          <cell r="A6">
            <v>50103</v>
          </cell>
          <cell r="B6" t="str">
            <v>x</v>
          </cell>
          <cell r="E6">
            <v>51139.34</v>
          </cell>
          <cell r="H6">
            <v>2854.28</v>
          </cell>
          <cell r="K6">
            <v>2422.87</v>
          </cell>
          <cell r="N6">
            <v>13864.49</v>
          </cell>
          <cell r="Q6">
            <v>17363.86</v>
          </cell>
          <cell r="T6">
            <v>0</v>
          </cell>
          <cell r="W6">
            <v>4807.74</v>
          </cell>
          <cell r="Z6">
            <v>-1577.1</v>
          </cell>
          <cell r="AC6">
            <v>951.11</v>
          </cell>
          <cell r="AF6">
            <v>2240.7800000000002</v>
          </cell>
          <cell r="AI6">
            <v>408.59</v>
          </cell>
          <cell r="AL6">
            <v>3843.71</v>
          </cell>
          <cell r="AM6">
            <v>98319.67</v>
          </cell>
          <cell r="AN6">
            <v>98319.67</v>
          </cell>
          <cell r="AO6">
            <v>-951.11</v>
          </cell>
          <cell r="AP6">
            <v>0</v>
          </cell>
          <cell r="AR6">
            <v>50101</v>
          </cell>
          <cell r="AS6" t="str">
            <v>Spotřeba kancelářských potřeb (STATIONARY)</v>
          </cell>
          <cell r="AT6">
            <v>0</v>
          </cell>
          <cell r="AU6">
            <v>0</v>
          </cell>
          <cell r="AV6">
            <v>0</v>
          </cell>
          <cell r="AW6">
            <v>308953.28999999998</v>
          </cell>
          <cell r="AX6">
            <v>0</v>
          </cell>
          <cell r="AY6">
            <v>308953.28999999998</v>
          </cell>
          <cell r="AZ6">
            <v>308953.28999999998</v>
          </cell>
          <cell r="BA6">
            <v>0</v>
          </cell>
          <cell r="BB6">
            <v>308953.28999999998</v>
          </cell>
          <cell r="BI6">
            <v>2</v>
          </cell>
          <cell r="BJ6">
            <v>37083</v>
          </cell>
          <cell r="BL6">
            <v>50101</v>
          </cell>
          <cell r="BM6" t="str">
            <v>Spotřeba kancelářských potřeb (STATIONARY)</v>
          </cell>
          <cell r="BN6">
            <v>202210.26</v>
          </cell>
          <cell r="BO6">
            <v>0</v>
          </cell>
          <cell r="BP6">
            <v>202210.26</v>
          </cell>
          <cell r="BQ6">
            <v>106743.03</v>
          </cell>
          <cell r="BR6">
            <v>0</v>
          </cell>
          <cell r="BS6">
            <v>106743.03</v>
          </cell>
          <cell r="BT6">
            <v>308953.28999999998</v>
          </cell>
          <cell r="BU6">
            <v>0</v>
          </cell>
          <cell r="BV6">
            <v>308953.28999999998</v>
          </cell>
          <cell r="CC6">
            <v>2</v>
          </cell>
          <cell r="CD6">
            <v>37083</v>
          </cell>
        </row>
        <row r="7">
          <cell r="A7">
            <v>50104</v>
          </cell>
          <cell r="B7" t="str">
            <v>x</v>
          </cell>
          <cell r="E7">
            <v>3470.8</v>
          </cell>
          <cell r="H7">
            <v>1539</v>
          </cell>
          <cell r="K7">
            <v>6029.5</v>
          </cell>
          <cell r="N7">
            <v>11026.92</v>
          </cell>
          <cell r="Q7">
            <v>13785.05</v>
          </cell>
          <cell r="T7">
            <v>9052.66</v>
          </cell>
          <cell r="W7">
            <v>17733.509999999998</v>
          </cell>
          <cell r="Z7">
            <v>24169.01</v>
          </cell>
          <cell r="AC7">
            <v>29530.14</v>
          </cell>
          <cell r="AF7">
            <v>6175.58</v>
          </cell>
          <cell r="AI7">
            <v>12135.5</v>
          </cell>
          <cell r="AL7">
            <v>5340.31</v>
          </cell>
          <cell r="AM7">
            <v>139987.98000000001</v>
          </cell>
          <cell r="AN7">
            <v>139987.97999999998</v>
          </cell>
          <cell r="AO7">
            <v>-29530.14</v>
          </cell>
          <cell r="AP7">
            <v>0</v>
          </cell>
          <cell r="AR7">
            <v>50103</v>
          </cell>
          <cell r="AS7" t="str">
            <v>Spotřeba tisk - noviny, časopisy a knihy (PRESS, BOOKS)</v>
          </cell>
          <cell r="AT7">
            <v>0</v>
          </cell>
          <cell r="AU7">
            <v>0</v>
          </cell>
          <cell r="AV7">
            <v>0</v>
          </cell>
          <cell r="AW7">
            <v>98319.67</v>
          </cell>
          <cell r="AX7">
            <v>0</v>
          </cell>
          <cell r="AY7">
            <v>98319.67</v>
          </cell>
          <cell r="AZ7">
            <v>98319.67</v>
          </cell>
          <cell r="BA7">
            <v>0</v>
          </cell>
          <cell r="BB7">
            <v>98319.67</v>
          </cell>
          <cell r="BI7">
            <v>2</v>
          </cell>
          <cell r="BJ7">
            <v>37083</v>
          </cell>
          <cell r="BL7">
            <v>50103</v>
          </cell>
          <cell r="BM7" t="str">
            <v>Spotřeba tisk - noviny, časopisy a knihy (PRESS, BOOKS)</v>
          </cell>
          <cell r="BN7">
            <v>94475.96</v>
          </cell>
          <cell r="BO7">
            <v>0</v>
          </cell>
          <cell r="BP7">
            <v>94475.96</v>
          </cell>
          <cell r="BQ7">
            <v>3843.71</v>
          </cell>
          <cell r="BR7">
            <v>0</v>
          </cell>
          <cell r="BS7">
            <v>3843.71</v>
          </cell>
          <cell r="BT7">
            <v>98319.67</v>
          </cell>
          <cell r="BU7">
            <v>0</v>
          </cell>
          <cell r="BV7">
            <v>98319.67</v>
          </cell>
          <cell r="CC7">
            <v>2</v>
          </cell>
          <cell r="CD7">
            <v>37083</v>
          </cell>
        </row>
        <row r="8">
          <cell r="A8">
            <v>5010466</v>
          </cell>
          <cell r="AN8">
            <v>0</v>
          </cell>
          <cell r="AO8" t="e">
            <v>#N/A</v>
          </cell>
          <cell r="AP8" t="e">
            <v>#N/A</v>
          </cell>
          <cell r="AR8">
            <v>50104</v>
          </cell>
          <cell r="AS8" t="str">
            <v>Spotřeba PHM benzin služební vozy (FUEL COMP. CARS)</v>
          </cell>
          <cell r="AT8">
            <v>0</v>
          </cell>
          <cell r="AU8">
            <v>0</v>
          </cell>
          <cell r="AV8">
            <v>0</v>
          </cell>
          <cell r="AW8">
            <v>139987.98000000001</v>
          </cell>
          <cell r="AX8">
            <v>0</v>
          </cell>
          <cell r="AY8">
            <v>139987.98000000001</v>
          </cell>
          <cell r="AZ8">
            <v>139987.98000000001</v>
          </cell>
          <cell r="BA8">
            <v>0</v>
          </cell>
          <cell r="BB8">
            <v>139987.98000000001</v>
          </cell>
          <cell r="BI8">
            <v>2</v>
          </cell>
          <cell r="BJ8">
            <v>37083</v>
          </cell>
          <cell r="BL8">
            <v>50104</v>
          </cell>
          <cell r="BM8" t="str">
            <v>Spotřeba PHM benzin služební vozy (FUEL COMP. CARS)</v>
          </cell>
          <cell r="BN8">
            <v>134647.67000000001</v>
          </cell>
          <cell r="BO8">
            <v>0</v>
          </cell>
          <cell r="BP8">
            <v>134647.67000000001</v>
          </cell>
          <cell r="BQ8">
            <v>5340.31</v>
          </cell>
          <cell r="BR8">
            <v>0</v>
          </cell>
          <cell r="BS8">
            <v>5340.31</v>
          </cell>
          <cell r="BT8">
            <v>139987.98000000001</v>
          </cell>
          <cell r="BU8">
            <v>0</v>
          </cell>
          <cell r="BV8">
            <v>139987.98000000001</v>
          </cell>
          <cell r="CC8">
            <v>2</v>
          </cell>
          <cell r="CD8">
            <v>37083</v>
          </cell>
        </row>
        <row r="9">
          <cell r="A9">
            <v>50105</v>
          </cell>
          <cell r="B9" t="str">
            <v>x</v>
          </cell>
          <cell r="Q9">
            <v>0</v>
          </cell>
          <cell r="AN9">
            <v>0</v>
          </cell>
          <cell r="AO9" t="e">
            <v>#N/A</v>
          </cell>
          <cell r="AP9" t="e">
            <v>#N/A</v>
          </cell>
          <cell r="AR9">
            <v>50107</v>
          </cell>
          <cell r="AS9" t="str">
            <v>Spotřeba reklam. mater. ost. společnosti k přefa</v>
          </cell>
          <cell r="AT9">
            <v>0</v>
          </cell>
          <cell r="AU9">
            <v>0</v>
          </cell>
          <cell r="AV9">
            <v>0</v>
          </cell>
          <cell r="AW9">
            <v>4549980.38</v>
          </cell>
          <cell r="AX9">
            <v>0</v>
          </cell>
          <cell r="AY9">
            <v>4549980.38</v>
          </cell>
          <cell r="AZ9">
            <v>4549980.38</v>
          </cell>
          <cell r="BA9">
            <v>0</v>
          </cell>
          <cell r="BB9">
            <v>4549980.38</v>
          </cell>
          <cell r="BC9" t="str">
            <v>Advertising material Other Companies-Reinvoicing</v>
          </cell>
          <cell r="BI9">
            <v>1</v>
          </cell>
          <cell r="BJ9">
            <v>38483</v>
          </cell>
          <cell r="BL9">
            <v>50107</v>
          </cell>
          <cell r="BM9" t="str">
            <v>Spotřeba reklam. mater. ost. společnosti k přefa</v>
          </cell>
          <cell r="BN9">
            <v>3965207.03</v>
          </cell>
          <cell r="BO9">
            <v>0</v>
          </cell>
          <cell r="BP9">
            <v>3965207.03</v>
          </cell>
          <cell r="BQ9">
            <v>584773.35</v>
          </cell>
          <cell r="BR9">
            <v>0</v>
          </cell>
          <cell r="BS9">
            <v>584773.35</v>
          </cell>
          <cell r="BT9">
            <v>4549980.38</v>
          </cell>
          <cell r="BU9">
            <v>0</v>
          </cell>
          <cell r="BV9">
            <v>4549980.38</v>
          </cell>
          <cell r="BW9" t="str">
            <v>Advertising material Other Companies-Reinvoicing</v>
          </cell>
          <cell r="CC9">
            <v>1</v>
          </cell>
          <cell r="CD9">
            <v>38483</v>
          </cell>
        </row>
        <row r="10">
          <cell r="A10">
            <v>50106</v>
          </cell>
          <cell r="AN10">
            <v>0</v>
          </cell>
          <cell r="AO10" t="e">
            <v>#N/A</v>
          </cell>
          <cell r="AP10" t="e">
            <v>#N/A</v>
          </cell>
          <cell r="AR10">
            <v>5011</v>
          </cell>
          <cell r="AS10" t="str">
            <v>Spotřeba materiálu režieII (OTHER MATERIALS USED II)</v>
          </cell>
          <cell r="AT10">
            <v>0</v>
          </cell>
          <cell r="AU10">
            <v>0</v>
          </cell>
          <cell r="AV10">
            <v>0</v>
          </cell>
          <cell r="AW10">
            <v>8333903.4699999997</v>
          </cell>
          <cell r="AX10">
            <v>0</v>
          </cell>
          <cell r="AY10">
            <v>8333903.4699999997</v>
          </cell>
          <cell r="AZ10">
            <v>8333903.4699999997</v>
          </cell>
          <cell r="BA10">
            <v>0</v>
          </cell>
          <cell r="BB10">
            <v>8333903.4699999997</v>
          </cell>
          <cell r="BI10">
            <v>2</v>
          </cell>
          <cell r="BJ10">
            <v>37083</v>
          </cell>
          <cell r="BL10">
            <v>5011</v>
          </cell>
          <cell r="BM10" t="str">
            <v>Spotřeba materiálu režieII (OTHER MATERIALS USED II)</v>
          </cell>
          <cell r="BN10">
            <v>7703635.2699999996</v>
          </cell>
          <cell r="BO10">
            <v>0</v>
          </cell>
          <cell r="BP10">
            <v>7703635.2699999996</v>
          </cell>
          <cell r="BQ10">
            <v>630268.19999999995</v>
          </cell>
          <cell r="BR10">
            <v>0</v>
          </cell>
          <cell r="BS10">
            <v>630268.19999999995</v>
          </cell>
          <cell r="BT10">
            <v>8333903.4699999997</v>
          </cell>
          <cell r="BU10">
            <v>0</v>
          </cell>
          <cell r="BV10">
            <v>8333903.4699999997</v>
          </cell>
          <cell r="CC10">
            <v>2</v>
          </cell>
          <cell r="CD10">
            <v>37083</v>
          </cell>
        </row>
        <row r="11">
          <cell r="A11">
            <v>50107</v>
          </cell>
          <cell r="E11">
            <v>35547.15</v>
          </cell>
          <cell r="H11">
            <v>97150.96</v>
          </cell>
          <cell r="K11">
            <v>433533.23</v>
          </cell>
          <cell r="N11">
            <v>642622.78</v>
          </cell>
          <cell r="Q11">
            <v>546671.06999999995</v>
          </cell>
          <cell r="T11">
            <v>320407.88</v>
          </cell>
          <cell r="W11">
            <v>174176.78</v>
          </cell>
          <cell r="Z11">
            <v>189993.54</v>
          </cell>
          <cell r="AC11">
            <v>301522.95</v>
          </cell>
          <cell r="AF11">
            <v>971570.75</v>
          </cell>
          <cell r="AI11">
            <v>252009.94</v>
          </cell>
          <cell r="AL11">
            <v>584773.35</v>
          </cell>
          <cell r="AM11">
            <v>4549980.38</v>
          </cell>
          <cell r="AN11">
            <v>4549980.38</v>
          </cell>
          <cell r="AO11">
            <v>-301522.95</v>
          </cell>
          <cell r="AP11">
            <v>0</v>
          </cell>
          <cell r="AR11">
            <v>50117</v>
          </cell>
          <cell r="AS11" t="str">
            <v>Spotřeba ost. režie k přefakturaci AAA Auto sklad</v>
          </cell>
          <cell r="AT11">
            <v>0</v>
          </cell>
          <cell r="AU11">
            <v>0</v>
          </cell>
          <cell r="AV11">
            <v>0</v>
          </cell>
          <cell r="AW11">
            <v>8333903.4699999997</v>
          </cell>
          <cell r="AX11">
            <v>0</v>
          </cell>
          <cell r="AY11">
            <v>8333903.4699999997</v>
          </cell>
          <cell r="AZ11">
            <v>8333903.4699999997</v>
          </cell>
          <cell r="BA11">
            <v>0</v>
          </cell>
          <cell r="BB11">
            <v>8333903.4699999997</v>
          </cell>
          <cell r="BC11" t="str">
            <v>Other Material - Reinvoicing to AAA Stock</v>
          </cell>
          <cell r="BI11">
            <v>1</v>
          </cell>
          <cell r="BJ11">
            <v>38483</v>
          </cell>
          <cell r="BL11">
            <v>50117</v>
          </cell>
          <cell r="BM11" t="str">
            <v>Spotřeba ost. režie k přefakturaci AAA Auto sklad</v>
          </cell>
          <cell r="BN11">
            <v>7703635.2699999996</v>
          </cell>
          <cell r="BO11">
            <v>0</v>
          </cell>
          <cell r="BP11">
            <v>7703635.2699999996</v>
          </cell>
          <cell r="BQ11">
            <v>630268.19999999995</v>
          </cell>
          <cell r="BR11">
            <v>0</v>
          </cell>
          <cell r="BS11">
            <v>630268.19999999995</v>
          </cell>
          <cell r="BT11">
            <v>8333903.4699999997</v>
          </cell>
          <cell r="BU11">
            <v>0</v>
          </cell>
          <cell r="BV11">
            <v>8333903.4699999997</v>
          </cell>
          <cell r="BW11" t="str">
            <v>Other Material - Reinvoicing to AAA Stock</v>
          </cell>
          <cell r="CC11">
            <v>1</v>
          </cell>
          <cell r="CD11">
            <v>38483</v>
          </cell>
        </row>
        <row r="12">
          <cell r="A12">
            <v>50108</v>
          </cell>
          <cell r="B12" t="str">
            <v>x</v>
          </cell>
          <cell r="AN12">
            <v>0</v>
          </cell>
          <cell r="AO12" t="e">
            <v>#N/A</v>
          </cell>
          <cell r="AP12" t="e">
            <v>#N/A</v>
          </cell>
          <cell r="AR12">
            <v>50120</v>
          </cell>
          <cell r="AS12" t="str">
            <v>Spotřeba ostatní režie (OTHER MATERIAL - ADMINISTRATION)</v>
          </cell>
          <cell r="AT12">
            <v>0</v>
          </cell>
          <cell r="AU12">
            <v>0</v>
          </cell>
          <cell r="AV12">
            <v>0</v>
          </cell>
          <cell r="AW12">
            <v>34491.4</v>
          </cell>
          <cell r="AX12">
            <v>0</v>
          </cell>
          <cell r="AY12">
            <v>34491.4</v>
          </cell>
          <cell r="AZ12">
            <v>34491.4</v>
          </cell>
          <cell r="BA12">
            <v>0</v>
          </cell>
          <cell r="BB12">
            <v>34491.4</v>
          </cell>
          <cell r="BI12">
            <v>2</v>
          </cell>
          <cell r="BJ12">
            <v>37083</v>
          </cell>
          <cell r="BL12">
            <v>50120</v>
          </cell>
          <cell r="BM12" t="str">
            <v>Spotřeba ostatní režie (OTHER MATERIAL - ADMINISTRATION)</v>
          </cell>
          <cell r="BN12">
            <v>20680.5</v>
          </cell>
          <cell r="BO12">
            <v>0</v>
          </cell>
          <cell r="BP12">
            <v>20680.5</v>
          </cell>
          <cell r="BQ12">
            <v>13810.9</v>
          </cell>
          <cell r="BR12">
            <v>0</v>
          </cell>
          <cell r="BS12">
            <v>13810.9</v>
          </cell>
          <cell r="BT12">
            <v>34491.4</v>
          </cell>
          <cell r="BU12">
            <v>0</v>
          </cell>
          <cell r="BV12">
            <v>34491.4</v>
          </cell>
          <cell r="CC12">
            <v>2</v>
          </cell>
          <cell r="CD12">
            <v>37083</v>
          </cell>
        </row>
        <row r="13">
          <cell r="A13">
            <v>50114</v>
          </cell>
          <cell r="AN13">
            <v>0</v>
          </cell>
          <cell r="AO13" t="e">
            <v>#N/A</v>
          </cell>
          <cell r="AP13" t="e">
            <v>#N/A</v>
          </cell>
          <cell r="AR13">
            <v>50188</v>
          </cell>
          <cell r="AS13" t="str">
            <v>Spotřeba materiálu - doklady v řešení</v>
          </cell>
          <cell r="AT13">
            <v>0</v>
          </cell>
          <cell r="AU13">
            <v>0</v>
          </cell>
          <cell r="AV13">
            <v>0</v>
          </cell>
          <cell r="AW13">
            <v>124021.07</v>
          </cell>
          <cell r="AX13">
            <v>0</v>
          </cell>
          <cell r="AY13">
            <v>124021.07</v>
          </cell>
          <cell r="AZ13">
            <v>124021.07</v>
          </cell>
          <cell r="BA13">
            <v>0</v>
          </cell>
          <cell r="BB13">
            <v>124021.07</v>
          </cell>
          <cell r="BI13">
            <v>2</v>
          </cell>
          <cell r="BJ13">
            <v>37090</v>
          </cell>
          <cell r="BL13">
            <v>50188</v>
          </cell>
          <cell r="BM13" t="str">
            <v>Spotřeba materiálu - doklady v řešení</v>
          </cell>
          <cell r="BN13">
            <v>124021.07</v>
          </cell>
          <cell r="BO13">
            <v>0</v>
          </cell>
          <cell r="BP13">
            <v>124021.07</v>
          </cell>
          <cell r="BQ13">
            <v>0</v>
          </cell>
          <cell r="BR13">
            <v>0</v>
          </cell>
          <cell r="BS13">
            <v>0</v>
          </cell>
          <cell r="BT13">
            <v>124021.07</v>
          </cell>
          <cell r="BU13">
            <v>0</v>
          </cell>
          <cell r="BV13">
            <v>124021.07</v>
          </cell>
          <cell r="CC13">
            <v>2</v>
          </cell>
          <cell r="CD13">
            <v>37090</v>
          </cell>
        </row>
        <row r="14">
          <cell r="A14">
            <v>50117</v>
          </cell>
          <cell r="E14">
            <v>280851</v>
          </cell>
          <cell r="H14">
            <v>731642.01</v>
          </cell>
          <cell r="K14">
            <v>981437.08</v>
          </cell>
          <cell r="N14">
            <v>621304.72</v>
          </cell>
          <cell r="Q14">
            <v>600420.4</v>
          </cell>
          <cell r="T14">
            <v>2249183.9</v>
          </cell>
          <cell r="W14">
            <v>369325</v>
          </cell>
          <cell r="Z14">
            <v>231830.8</v>
          </cell>
          <cell r="AC14">
            <v>307853</v>
          </cell>
          <cell r="AF14">
            <v>273821.40000000002</v>
          </cell>
          <cell r="AI14">
            <v>1055965.96</v>
          </cell>
          <cell r="AL14">
            <v>630268.19999999995</v>
          </cell>
          <cell r="AM14">
            <v>8333903.4699999997</v>
          </cell>
          <cell r="AN14">
            <v>8333903.4699999997</v>
          </cell>
          <cell r="AO14">
            <v>-307853</v>
          </cell>
          <cell r="AP14">
            <v>0</v>
          </cell>
          <cell r="AR14">
            <v>50199</v>
          </cell>
          <cell r="AS14" t="str">
            <v>DNeuz Spotřeba materiálu (MATERIAL NON TAX DEDUCTIBLE)</v>
          </cell>
          <cell r="AT14">
            <v>0</v>
          </cell>
          <cell r="AU14">
            <v>0</v>
          </cell>
          <cell r="AV14">
            <v>0</v>
          </cell>
          <cell r="AW14">
            <v>334.9</v>
          </cell>
          <cell r="AX14">
            <v>0</v>
          </cell>
          <cell r="AY14">
            <v>334.9</v>
          </cell>
          <cell r="AZ14">
            <v>334.9</v>
          </cell>
          <cell r="BA14">
            <v>0</v>
          </cell>
          <cell r="BB14">
            <v>334.9</v>
          </cell>
          <cell r="BI14">
            <v>2</v>
          </cell>
          <cell r="BJ14">
            <v>37083</v>
          </cell>
          <cell r="BL14">
            <v>50199</v>
          </cell>
          <cell r="BM14" t="str">
            <v>DNeuz Spotřeba materiálu (MATERIAL NON TAX DEDUCTIBLE)</v>
          </cell>
          <cell r="BN14">
            <v>334.9</v>
          </cell>
          <cell r="BO14">
            <v>0</v>
          </cell>
          <cell r="BP14">
            <v>334.9</v>
          </cell>
          <cell r="BQ14">
            <v>0</v>
          </cell>
          <cell r="BR14">
            <v>0</v>
          </cell>
          <cell r="BS14">
            <v>0</v>
          </cell>
          <cell r="BT14">
            <v>334.9</v>
          </cell>
          <cell r="BU14">
            <v>0</v>
          </cell>
          <cell r="BV14">
            <v>334.9</v>
          </cell>
          <cell r="CC14">
            <v>2</v>
          </cell>
          <cell r="CD14">
            <v>37083</v>
          </cell>
        </row>
        <row r="15">
          <cell r="A15">
            <v>50118</v>
          </cell>
          <cell r="E15">
            <v>161559.94</v>
          </cell>
          <cell r="H15">
            <v>100576.58</v>
          </cell>
          <cell r="Q15">
            <v>-262136.52</v>
          </cell>
          <cell r="AN15">
            <v>0</v>
          </cell>
          <cell r="AO15" t="e">
            <v>#N/A</v>
          </cell>
          <cell r="AP15" t="e">
            <v>#N/A</v>
          </cell>
          <cell r="AR15">
            <v>504</v>
          </cell>
          <cell r="AS15" t="str">
            <v>Prodané zboží (COST OF MERCHANDISE SOLD)</v>
          </cell>
          <cell r="AT15">
            <v>0</v>
          </cell>
          <cell r="AU15">
            <v>0</v>
          </cell>
          <cell r="AV15">
            <v>0</v>
          </cell>
          <cell r="AW15">
            <v>16807</v>
          </cell>
          <cell r="AX15">
            <v>0</v>
          </cell>
          <cell r="AY15">
            <v>16807</v>
          </cell>
          <cell r="AZ15">
            <v>16807</v>
          </cell>
          <cell r="BA15">
            <v>0</v>
          </cell>
          <cell r="BB15">
            <v>16807</v>
          </cell>
          <cell r="BI15">
            <v>2</v>
          </cell>
          <cell r="BJ15">
            <v>37083</v>
          </cell>
          <cell r="BL15">
            <v>504</v>
          </cell>
          <cell r="BM15" t="str">
            <v>Prodané zboží (COST OF MERCHANDISE SOLD)</v>
          </cell>
          <cell r="BN15">
            <v>16807</v>
          </cell>
          <cell r="BO15">
            <v>0</v>
          </cell>
          <cell r="BP15">
            <v>16807</v>
          </cell>
          <cell r="BQ15">
            <v>0</v>
          </cell>
          <cell r="BR15">
            <v>0</v>
          </cell>
          <cell r="BS15">
            <v>0</v>
          </cell>
          <cell r="BT15">
            <v>16807</v>
          </cell>
          <cell r="BU15">
            <v>0</v>
          </cell>
          <cell r="BV15">
            <v>16807</v>
          </cell>
          <cell r="CC15">
            <v>2</v>
          </cell>
          <cell r="CD15">
            <v>37083</v>
          </cell>
        </row>
        <row r="16">
          <cell r="A16">
            <v>50120</v>
          </cell>
          <cell r="B16" t="str">
            <v>x</v>
          </cell>
          <cell r="E16">
            <v>15986.4</v>
          </cell>
          <cell r="H16">
            <v>60</v>
          </cell>
          <cell r="K16">
            <v>1666.8</v>
          </cell>
          <cell r="N16">
            <v>1150</v>
          </cell>
          <cell r="Q16">
            <v>1541.5</v>
          </cell>
          <cell r="T16">
            <v>2679.2</v>
          </cell>
          <cell r="W16">
            <v>-5987.6</v>
          </cell>
          <cell r="Z16">
            <v>299.2</v>
          </cell>
          <cell r="AC16">
            <v>2915.5</v>
          </cell>
          <cell r="AF16">
            <v>0</v>
          </cell>
          <cell r="AI16">
            <v>369.5</v>
          </cell>
          <cell r="AL16">
            <v>13810.9</v>
          </cell>
          <cell r="AM16">
            <v>34491.4</v>
          </cell>
          <cell r="AN16">
            <v>34491.4</v>
          </cell>
          <cell r="AO16">
            <v>-2915.5</v>
          </cell>
          <cell r="AP16">
            <v>0</v>
          </cell>
          <cell r="AR16">
            <v>50404</v>
          </cell>
          <cell r="AS16" t="str">
            <v>Prodané zboží - autodoplňky (AUTOACCESSORIES SOLD)</v>
          </cell>
          <cell r="AT16">
            <v>0</v>
          </cell>
          <cell r="AU16">
            <v>0</v>
          </cell>
          <cell r="AV16">
            <v>0</v>
          </cell>
          <cell r="AW16">
            <v>16807</v>
          </cell>
          <cell r="AX16">
            <v>0</v>
          </cell>
          <cell r="AY16">
            <v>16807</v>
          </cell>
          <cell r="AZ16">
            <v>16807</v>
          </cell>
          <cell r="BA16">
            <v>0</v>
          </cell>
          <cell r="BB16">
            <v>16807</v>
          </cell>
          <cell r="BI16">
            <v>2</v>
          </cell>
          <cell r="BJ16">
            <v>37083</v>
          </cell>
          <cell r="BL16">
            <v>50404</v>
          </cell>
          <cell r="BM16" t="str">
            <v>Prodané zboží - autodoplňky (AUTOACCESSORIES SOLD)</v>
          </cell>
          <cell r="BN16">
            <v>16807</v>
          </cell>
          <cell r="BO16">
            <v>0</v>
          </cell>
          <cell r="BP16">
            <v>16807</v>
          </cell>
          <cell r="BQ16">
            <v>0</v>
          </cell>
          <cell r="BR16">
            <v>0</v>
          </cell>
          <cell r="BS16">
            <v>0</v>
          </cell>
          <cell r="BT16">
            <v>16807</v>
          </cell>
          <cell r="BU16">
            <v>0</v>
          </cell>
          <cell r="BV16">
            <v>16807</v>
          </cell>
          <cell r="CC16">
            <v>2</v>
          </cell>
          <cell r="CD16">
            <v>37083</v>
          </cell>
        </row>
        <row r="17">
          <cell r="A17">
            <v>5012066</v>
          </cell>
          <cell r="AN17">
            <v>0</v>
          </cell>
          <cell r="AO17" t="e">
            <v>#N/A</v>
          </cell>
          <cell r="AP17" t="e">
            <v>#N/A</v>
          </cell>
          <cell r="AR17">
            <v>51</v>
          </cell>
          <cell r="AS17" t="str">
            <v>Služby (SERVICES)</v>
          </cell>
          <cell r="AT17">
            <v>0</v>
          </cell>
          <cell r="AU17">
            <v>0</v>
          </cell>
          <cell r="AV17">
            <v>0</v>
          </cell>
          <cell r="AW17">
            <v>301685276.88999999</v>
          </cell>
          <cell r="AX17">
            <v>0</v>
          </cell>
          <cell r="AY17">
            <v>301685276.88999999</v>
          </cell>
          <cell r="AZ17">
            <v>301685276.88999999</v>
          </cell>
          <cell r="BA17">
            <v>0</v>
          </cell>
          <cell r="BB17">
            <v>301685276.88999999</v>
          </cell>
          <cell r="BI17">
            <v>2</v>
          </cell>
          <cell r="BJ17">
            <v>37083</v>
          </cell>
          <cell r="BL17">
            <v>51</v>
          </cell>
          <cell r="BM17" t="str">
            <v>Služby (SERVICES)</v>
          </cell>
          <cell r="BN17">
            <v>285504906.77999997</v>
          </cell>
          <cell r="BO17">
            <v>0</v>
          </cell>
          <cell r="BP17">
            <v>285504906.77999997</v>
          </cell>
          <cell r="BQ17">
            <v>16180370.109999999</v>
          </cell>
          <cell r="BR17">
            <v>0</v>
          </cell>
          <cell r="BS17">
            <v>16180370.109999999</v>
          </cell>
          <cell r="BT17">
            <v>301685276.88999999</v>
          </cell>
          <cell r="BU17">
            <v>0</v>
          </cell>
          <cell r="BV17">
            <v>301685276.88999999</v>
          </cell>
          <cell r="CC17">
            <v>2</v>
          </cell>
          <cell r="CD17">
            <v>37083</v>
          </cell>
        </row>
        <row r="18">
          <cell r="A18">
            <v>50127</v>
          </cell>
          <cell r="E18">
            <v>103673.9</v>
          </cell>
          <cell r="H18">
            <v>147165.26</v>
          </cell>
          <cell r="Q18">
            <v>-250839.16</v>
          </cell>
          <cell r="AN18">
            <v>0</v>
          </cell>
          <cell r="AO18" t="e">
            <v>#N/A</v>
          </cell>
          <cell r="AP18" t="e">
            <v>#N/A</v>
          </cell>
          <cell r="AR18">
            <v>512</v>
          </cell>
          <cell r="AS18" t="str">
            <v>Cestovné (TRAVEL)</v>
          </cell>
          <cell r="AT18">
            <v>0</v>
          </cell>
          <cell r="AU18">
            <v>0</v>
          </cell>
          <cell r="AV18">
            <v>0</v>
          </cell>
          <cell r="AW18">
            <v>269096.06</v>
          </cell>
          <cell r="AX18">
            <v>0</v>
          </cell>
          <cell r="AY18">
            <v>269096.06</v>
          </cell>
          <cell r="AZ18">
            <v>269096.06</v>
          </cell>
          <cell r="BA18">
            <v>0</v>
          </cell>
          <cell r="BB18">
            <v>269096.06</v>
          </cell>
          <cell r="BI18">
            <v>2</v>
          </cell>
          <cell r="BJ18">
            <v>37083</v>
          </cell>
          <cell r="BL18">
            <v>512</v>
          </cell>
          <cell r="BM18" t="str">
            <v>Cestovné (TRAVEL)</v>
          </cell>
          <cell r="BN18">
            <v>187373.49</v>
          </cell>
          <cell r="BO18">
            <v>0</v>
          </cell>
          <cell r="BP18">
            <v>187373.49</v>
          </cell>
          <cell r="BQ18">
            <v>81722.570000000007</v>
          </cell>
          <cell r="BR18">
            <v>0</v>
          </cell>
          <cell r="BS18">
            <v>81722.570000000007</v>
          </cell>
          <cell r="BT18">
            <v>269096.06</v>
          </cell>
          <cell r="BU18">
            <v>0</v>
          </cell>
          <cell r="BV18">
            <v>269096.06</v>
          </cell>
          <cell r="CC18">
            <v>2</v>
          </cell>
          <cell r="CD18">
            <v>37083</v>
          </cell>
        </row>
        <row r="19">
          <cell r="A19">
            <v>50130</v>
          </cell>
          <cell r="AN19">
            <v>0</v>
          </cell>
          <cell r="AO19" t="e">
            <v>#N/A</v>
          </cell>
          <cell r="AP19" t="e">
            <v>#N/A</v>
          </cell>
          <cell r="AR19">
            <v>51201</v>
          </cell>
          <cell r="AS19" t="str">
            <v>Cest. tuz.  - hotely, jízd., ost. N (DOMEST. TRIPS -HOTELS.)</v>
          </cell>
          <cell r="AT19">
            <v>0</v>
          </cell>
          <cell r="AU19">
            <v>0</v>
          </cell>
          <cell r="AV19">
            <v>0</v>
          </cell>
          <cell r="AW19">
            <v>52540.78</v>
          </cell>
          <cell r="AX19">
            <v>0</v>
          </cell>
          <cell r="AY19">
            <v>52540.78</v>
          </cell>
          <cell r="AZ19">
            <v>52540.78</v>
          </cell>
          <cell r="BA19">
            <v>0</v>
          </cell>
          <cell r="BB19">
            <v>52540.78</v>
          </cell>
          <cell r="BI19">
            <v>2</v>
          </cell>
          <cell r="BJ19">
            <v>37083</v>
          </cell>
          <cell r="BL19">
            <v>51201</v>
          </cell>
          <cell r="BM19" t="str">
            <v>Cest. tuz.  - hotely, jízd., ost. N (DOMEST. TRIPS -HOTELS.)</v>
          </cell>
          <cell r="BN19">
            <v>52540.78</v>
          </cell>
          <cell r="BO19">
            <v>0</v>
          </cell>
          <cell r="BP19">
            <v>52540.78</v>
          </cell>
          <cell r="BQ19">
            <v>0</v>
          </cell>
          <cell r="BR19">
            <v>0</v>
          </cell>
          <cell r="BS19">
            <v>0</v>
          </cell>
          <cell r="BT19">
            <v>52540.78</v>
          </cell>
          <cell r="BU19">
            <v>0</v>
          </cell>
          <cell r="BV19">
            <v>52540.78</v>
          </cell>
          <cell r="CC19">
            <v>2</v>
          </cell>
          <cell r="CD19">
            <v>37083</v>
          </cell>
        </row>
        <row r="20">
          <cell r="A20">
            <v>50137</v>
          </cell>
          <cell r="E20">
            <v>1674.5</v>
          </cell>
          <cell r="Q20">
            <v>-1674.5</v>
          </cell>
          <cell r="AN20">
            <v>0</v>
          </cell>
          <cell r="AO20" t="e">
            <v>#N/A</v>
          </cell>
          <cell r="AP20" t="e">
            <v>#N/A</v>
          </cell>
          <cell r="AR20">
            <v>51202</v>
          </cell>
          <cell r="AS20" t="str">
            <v>Cest. zah.-hotely, let.,..(FOREIGN TRIPS-HOTELS,AIR TICKETS)</v>
          </cell>
          <cell r="AT20">
            <v>0</v>
          </cell>
          <cell r="AU20">
            <v>0</v>
          </cell>
          <cell r="AV20">
            <v>0</v>
          </cell>
          <cell r="AW20">
            <v>98191.39</v>
          </cell>
          <cell r="AX20">
            <v>0</v>
          </cell>
          <cell r="AY20">
            <v>98191.39</v>
          </cell>
          <cell r="AZ20">
            <v>98191.39</v>
          </cell>
          <cell r="BA20">
            <v>0</v>
          </cell>
          <cell r="BB20">
            <v>98191.39</v>
          </cell>
          <cell r="BI20">
            <v>2</v>
          </cell>
          <cell r="BJ20">
            <v>37083</v>
          </cell>
          <cell r="BL20">
            <v>51202</v>
          </cell>
          <cell r="BM20" t="str">
            <v>Cest. zah.-hotely, let.,..(FOREIGN TRIPS-HOTELS,AIR TICKETS)</v>
          </cell>
          <cell r="BN20">
            <v>74550.759999999995</v>
          </cell>
          <cell r="BO20">
            <v>0</v>
          </cell>
          <cell r="BP20">
            <v>74550.759999999995</v>
          </cell>
          <cell r="BQ20">
            <v>23640.63</v>
          </cell>
          <cell r="BR20">
            <v>0</v>
          </cell>
          <cell r="BS20">
            <v>23640.63</v>
          </cell>
          <cell r="BT20">
            <v>98191.39</v>
          </cell>
          <cell r="BU20">
            <v>0</v>
          </cell>
          <cell r="BV20">
            <v>98191.39</v>
          </cell>
          <cell r="CC20">
            <v>2</v>
          </cell>
          <cell r="CD20">
            <v>37083</v>
          </cell>
        </row>
        <row r="21">
          <cell r="A21">
            <v>50153</v>
          </cell>
          <cell r="AN21">
            <v>0</v>
          </cell>
          <cell r="AO21" t="e">
            <v>#N/A</v>
          </cell>
          <cell r="AP21" t="e">
            <v>#N/A</v>
          </cell>
          <cell r="AR21">
            <v>51211</v>
          </cell>
          <cell r="AS21" t="str">
            <v>Cestovné tuzemsko  - stravné do limitu (MEAL ALLOWANCES)</v>
          </cell>
          <cell r="AT21">
            <v>0</v>
          </cell>
          <cell r="AU21">
            <v>0</v>
          </cell>
          <cell r="AV21">
            <v>0</v>
          </cell>
          <cell r="AW21">
            <v>1194</v>
          </cell>
          <cell r="AX21">
            <v>0</v>
          </cell>
          <cell r="AY21">
            <v>1194</v>
          </cell>
          <cell r="AZ21">
            <v>1194</v>
          </cell>
          <cell r="BA21">
            <v>0</v>
          </cell>
          <cell r="BB21">
            <v>1194</v>
          </cell>
          <cell r="BI21">
            <v>2</v>
          </cell>
          <cell r="BJ21">
            <v>37083</v>
          </cell>
          <cell r="BL21">
            <v>51211</v>
          </cell>
          <cell r="BM21" t="str">
            <v>Cestovné tuzemsko  - stravné do limitu (MEAL ALLOWANCES)</v>
          </cell>
          <cell r="BN21">
            <v>996</v>
          </cell>
          <cell r="BO21">
            <v>0</v>
          </cell>
          <cell r="BP21">
            <v>996</v>
          </cell>
          <cell r="BQ21">
            <v>198</v>
          </cell>
          <cell r="BR21">
            <v>0</v>
          </cell>
          <cell r="BS21">
            <v>198</v>
          </cell>
          <cell r="BT21">
            <v>1194</v>
          </cell>
          <cell r="BU21">
            <v>0</v>
          </cell>
          <cell r="BV21">
            <v>1194</v>
          </cell>
          <cell r="CC21">
            <v>2</v>
          </cell>
          <cell r="CD21">
            <v>37083</v>
          </cell>
        </row>
        <row r="22">
          <cell r="A22">
            <v>50177</v>
          </cell>
          <cell r="AN22">
            <v>0</v>
          </cell>
          <cell r="AO22" t="e">
            <v>#N/A</v>
          </cell>
          <cell r="AP22" t="e">
            <v>#N/A</v>
          </cell>
          <cell r="AR22">
            <v>51221</v>
          </cell>
          <cell r="AS22" t="str">
            <v>DNeuz Cestovné tuzemsko  - nad limit (MEAL ALLOWANCES)</v>
          </cell>
          <cell r="AT22">
            <v>0</v>
          </cell>
          <cell r="AU22">
            <v>0</v>
          </cell>
          <cell r="AV22">
            <v>0</v>
          </cell>
          <cell r="AW22">
            <v>3102</v>
          </cell>
          <cell r="AX22">
            <v>0</v>
          </cell>
          <cell r="AY22">
            <v>3102</v>
          </cell>
          <cell r="AZ22">
            <v>3102</v>
          </cell>
          <cell r="BA22">
            <v>0</v>
          </cell>
          <cell r="BB22">
            <v>3102</v>
          </cell>
          <cell r="BI22">
            <v>2</v>
          </cell>
          <cell r="BJ22">
            <v>37083</v>
          </cell>
          <cell r="BL22">
            <v>51221</v>
          </cell>
          <cell r="BM22" t="str">
            <v>DNeuz Cestovné tuzemsko  - nad limit (MEAL ALLOWANCES)</v>
          </cell>
          <cell r="BN22">
            <v>3102</v>
          </cell>
          <cell r="BO22">
            <v>0</v>
          </cell>
          <cell r="BP22">
            <v>3102</v>
          </cell>
          <cell r="BQ22">
            <v>0</v>
          </cell>
          <cell r="BR22">
            <v>0</v>
          </cell>
          <cell r="BS22">
            <v>0</v>
          </cell>
          <cell r="BT22">
            <v>3102</v>
          </cell>
          <cell r="BU22">
            <v>0</v>
          </cell>
          <cell r="BV22">
            <v>3102</v>
          </cell>
          <cell r="CC22">
            <v>2</v>
          </cell>
          <cell r="CD22">
            <v>37083</v>
          </cell>
        </row>
        <row r="23">
          <cell r="A23">
            <v>50188</v>
          </cell>
          <cell r="H23">
            <v>0</v>
          </cell>
          <cell r="N23">
            <v>2158.59</v>
          </cell>
          <cell r="Q23">
            <v>0</v>
          </cell>
          <cell r="T23">
            <v>111249.96</v>
          </cell>
          <cell r="W23">
            <v>9184.8700000000008</v>
          </cell>
          <cell r="Z23">
            <v>0</v>
          </cell>
          <cell r="AC23">
            <v>0</v>
          </cell>
          <cell r="AF23">
            <v>0</v>
          </cell>
          <cell r="AI23">
            <v>0</v>
          </cell>
          <cell r="AL23">
            <v>0</v>
          </cell>
          <cell r="AM23">
            <v>124021.07</v>
          </cell>
          <cell r="AN23">
            <v>122593.42</v>
          </cell>
          <cell r="AO23">
            <v>0</v>
          </cell>
          <cell r="AP23">
            <v>0</v>
          </cell>
          <cell r="AR23">
            <v>51222</v>
          </cell>
          <cell r="AS23" t="str">
            <v>DNeuz Cestovné zahraničí - nad limit (MEAL ALLOWANCES)</v>
          </cell>
          <cell r="AT23">
            <v>0</v>
          </cell>
          <cell r="AU23">
            <v>0</v>
          </cell>
          <cell r="AV23">
            <v>0</v>
          </cell>
          <cell r="AW23">
            <v>114067.89</v>
          </cell>
          <cell r="AX23">
            <v>0</v>
          </cell>
          <cell r="AY23">
            <v>114067.89</v>
          </cell>
          <cell r="AZ23">
            <v>114067.89</v>
          </cell>
          <cell r="BA23">
            <v>0</v>
          </cell>
          <cell r="BB23">
            <v>114067.89</v>
          </cell>
          <cell r="BI23">
            <v>2</v>
          </cell>
          <cell r="BJ23">
            <v>37083</v>
          </cell>
          <cell r="BL23">
            <v>51222</v>
          </cell>
          <cell r="BM23" t="str">
            <v>DNeuz Cestovné zahraničí - nad limit (MEAL ALLOWANCES)</v>
          </cell>
          <cell r="BN23">
            <v>56183.95</v>
          </cell>
          <cell r="BO23">
            <v>0</v>
          </cell>
          <cell r="BP23">
            <v>56183.95</v>
          </cell>
          <cell r="BQ23">
            <v>57883.94</v>
          </cell>
          <cell r="BR23">
            <v>0</v>
          </cell>
          <cell r="BS23">
            <v>57883.94</v>
          </cell>
          <cell r="BT23">
            <v>114067.89</v>
          </cell>
          <cell r="BU23">
            <v>0</v>
          </cell>
          <cell r="BV23">
            <v>114067.89</v>
          </cell>
          <cell r="CC23">
            <v>2</v>
          </cell>
          <cell r="CD23">
            <v>37083</v>
          </cell>
        </row>
        <row r="24">
          <cell r="A24">
            <v>50199</v>
          </cell>
          <cell r="Q24">
            <v>178.5</v>
          </cell>
          <cell r="T24">
            <v>2449.5</v>
          </cell>
          <cell r="W24">
            <v>0</v>
          </cell>
          <cell r="Z24">
            <v>156.4</v>
          </cell>
          <cell r="AC24">
            <v>0</v>
          </cell>
          <cell r="AF24">
            <v>0</v>
          </cell>
          <cell r="AI24">
            <v>0</v>
          </cell>
          <cell r="AL24">
            <v>0</v>
          </cell>
          <cell r="AM24">
            <v>334.9</v>
          </cell>
          <cell r="AN24">
            <v>2784.4</v>
          </cell>
          <cell r="AO24">
            <v>0</v>
          </cell>
          <cell r="AP24">
            <v>0</v>
          </cell>
          <cell r="AR24">
            <v>513</v>
          </cell>
          <cell r="AS24" t="str">
            <v>Náklady na reprezentaci(REFRESHMENT - NON TAX DEDUCTIBLE)</v>
          </cell>
          <cell r="AT24">
            <v>0</v>
          </cell>
          <cell r="AU24">
            <v>0</v>
          </cell>
          <cell r="AV24">
            <v>0</v>
          </cell>
          <cell r="AW24">
            <v>35242.1</v>
          </cell>
          <cell r="AX24">
            <v>0</v>
          </cell>
          <cell r="AY24">
            <v>35242.1</v>
          </cell>
          <cell r="AZ24">
            <v>35242.1</v>
          </cell>
          <cell r="BA24">
            <v>0</v>
          </cell>
          <cell r="BB24">
            <v>35242.1</v>
          </cell>
          <cell r="BI24">
            <v>2</v>
          </cell>
          <cell r="BJ24">
            <v>37083</v>
          </cell>
          <cell r="BL24">
            <v>513</v>
          </cell>
          <cell r="BM24" t="str">
            <v>Náklady na reprezentaci(REFRESHMENT - NON TAX DEDUCTIBLE)</v>
          </cell>
          <cell r="BN24">
            <v>33840.730000000003</v>
          </cell>
          <cell r="BO24">
            <v>0</v>
          </cell>
          <cell r="BP24">
            <v>33840.730000000003</v>
          </cell>
          <cell r="BQ24">
            <v>1401.37</v>
          </cell>
          <cell r="BR24">
            <v>0</v>
          </cell>
          <cell r="BS24">
            <v>1401.37</v>
          </cell>
          <cell r="BT24">
            <v>35242.1</v>
          </cell>
          <cell r="BU24">
            <v>0</v>
          </cell>
          <cell r="BV24">
            <v>35242.1</v>
          </cell>
          <cell r="CC24">
            <v>2</v>
          </cell>
          <cell r="CD24">
            <v>37083</v>
          </cell>
        </row>
        <row r="25">
          <cell r="A25" t="str">
            <v>50201  CI,MA</v>
          </cell>
          <cell r="AN25">
            <v>0</v>
          </cell>
          <cell r="AO25" t="e">
            <v>#N/A</v>
          </cell>
          <cell r="AP25" t="e">
            <v>#N/A</v>
          </cell>
          <cell r="AR25">
            <v>51301</v>
          </cell>
          <cell r="AS25" t="str">
            <v>DNeuz N. na reprez. (REFRESHMENT - NON TAX DEDUCTIBLE)</v>
          </cell>
          <cell r="AT25">
            <v>0</v>
          </cell>
          <cell r="AU25">
            <v>0</v>
          </cell>
          <cell r="AV25">
            <v>0</v>
          </cell>
          <cell r="AW25">
            <v>35242.1</v>
          </cell>
          <cell r="AX25">
            <v>0</v>
          </cell>
          <cell r="AY25">
            <v>35242.1</v>
          </cell>
          <cell r="AZ25">
            <v>35242.1</v>
          </cell>
          <cell r="BA25">
            <v>0</v>
          </cell>
          <cell r="BB25">
            <v>35242.1</v>
          </cell>
          <cell r="BI25">
            <v>2</v>
          </cell>
          <cell r="BJ25">
            <v>37083</v>
          </cell>
          <cell r="BL25">
            <v>51301</v>
          </cell>
          <cell r="BM25" t="str">
            <v>DNeuz N. na reprez. (REFRESHMENT - NON TAX DEDUCTIBLE)</v>
          </cell>
          <cell r="BN25">
            <v>33840.730000000003</v>
          </cell>
          <cell r="BO25">
            <v>0</v>
          </cell>
          <cell r="BP25">
            <v>33840.730000000003</v>
          </cell>
          <cell r="BQ25">
            <v>1401.37</v>
          </cell>
          <cell r="BR25">
            <v>0</v>
          </cell>
          <cell r="BS25">
            <v>1401.37</v>
          </cell>
          <cell r="BT25">
            <v>35242.1</v>
          </cell>
          <cell r="BU25">
            <v>0</v>
          </cell>
          <cell r="BV25">
            <v>35242.1</v>
          </cell>
          <cell r="CC25">
            <v>2</v>
          </cell>
          <cell r="CD25">
            <v>37083</v>
          </cell>
        </row>
        <row r="26">
          <cell r="A26">
            <v>50201</v>
          </cell>
          <cell r="B26" t="str">
            <v>x</v>
          </cell>
          <cell r="AN26">
            <v>0</v>
          </cell>
          <cell r="AO26" t="e">
            <v>#N/A</v>
          </cell>
          <cell r="AP26" t="e">
            <v>#N/A</v>
          </cell>
          <cell r="AR26">
            <v>518</v>
          </cell>
          <cell r="AS26" t="str">
            <v>Ostatní služby (OTHER SERVICES)</v>
          </cell>
          <cell r="AT26">
            <v>0</v>
          </cell>
          <cell r="AU26">
            <v>0</v>
          </cell>
          <cell r="AV26">
            <v>0</v>
          </cell>
          <cell r="AW26">
            <v>301380938.73000002</v>
          </cell>
          <cell r="AX26">
            <v>0</v>
          </cell>
          <cell r="AY26">
            <v>301380938.73000002</v>
          </cell>
          <cell r="AZ26">
            <v>301380938.73000002</v>
          </cell>
          <cell r="BA26">
            <v>0</v>
          </cell>
          <cell r="BB26">
            <v>301380938.73000002</v>
          </cell>
          <cell r="BI26">
            <v>2</v>
          </cell>
          <cell r="BJ26">
            <v>37083</v>
          </cell>
          <cell r="BL26">
            <v>518</v>
          </cell>
          <cell r="BM26" t="str">
            <v>Ostatní služby (OTHER SERVICES)</v>
          </cell>
          <cell r="BN26">
            <v>285283692.56</v>
          </cell>
          <cell r="BO26">
            <v>0</v>
          </cell>
          <cell r="BP26">
            <v>285283692.56</v>
          </cell>
          <cell r="BQ26">
            <v>16097246.17</v>
          </cell>
          <cell r="BR26">
            <v>0</v>
          </cell>
          <cell r="BS26">
            <v>16097246.17</v>
          </cell>
          <cell r="BT26">
            <v>301380938.73000002</v>
          </cell>
          <cell r="BU26">
            <v>0</v>
          </cell>
          <cell r="BV26">
            <v>301380938.73000002</v>
          </cell>
          <cell r="CC26">
            <v>2</v>
          </cell>
          <cell r="CD26">
            <v>37083</v>
          </cell>
        </row>
        <row r="27">
          <cell r="A27">
            <v>50202</v>
          </cell>
          <cell r="B27" t="str">
            <v>x</v>
          </cell>
          <cell r="C27" t="str">
            <v>x</v>
          </cell>
          <cell r="AN27">
            <v>0</v>
          </cell>
          <cell r="AO27" t="e">
            <v>#N/A</v>
          </cell>
          <cell r="AP27" t="e">
            <v>#N/A</v>
          </cell>
          <cell r="AR27">
            <v>5180</v>
          </cell>
          <cell r="AS27" t="str">
            <v>Ostatní služby režie 1(OTHER SERVICES)</v>
          </cell>
          <cell r="AT27">
            <v>0</v>
          </cell>
          <cell r="AU27">
            <v>0</v>
          </cell>
          <cell r="AV27">
            <v>0</v>
          </cell>
          <cell r="AW27">
            <v>296203927.33999997</v>
          </cell>
          <cell r="AX27">
            <v>0</v>
          </cell>
          <cell r="AY27">
            <v>296203927.33999997</v>
          </cell>
          <cell r="AZ27">
            <v>296203927.33999997</v>
          </cell>
          <cell r="BA27">
            <v>0</v>
          </cell>
          <cell r="BB27">
            <v>296203927.33999997</v>
          </cell>
          <cell r="BI27">
            <v>2</v>
          </cell>
          <cell r="BJ27">
            <v>37083</v>
          </cell>
          <cell r="BL27">
            <v>5180</v>
          </cell>
          <cell r="BM27" t="str">
            <v>Ostatní služby režie 1(OTHER SERVICES)</v>
          </cell>
          <cell r="BN27">
            <v>279984832.81999999</v>
          </cell>
          <cell r="BO27">
            <v>0</v>
          </cell>
          <cell r="BP27">
            <v>279984832.81999999</v>
          </cell>
          <cell r="BQ27">
            <v>16219094.52</v>
          </cell>
          <cell r="BR27">
            <v>0</v>
          </cell>
          <cell r="BS27">
            <v>16219094.52</v>
          </cell>
          <cell r="BT27">
            <v>296203927.33999997</v>
          </cell>
          <cell r="BU27">
            <v>0</v>
          </cell>
          <cell r="BV27">
            <v>296203927.33999997</v>
          </cell>
          <cell r="CC27">
            <v>2</v>
          </cell>
          <cell r="CD27">
            <v>37083</v>
          </cell>
        </row>
        <row r="28">
          <cell r="A28">
            <v>50203</v>
          </cell>
          <cell r="B28" t="str">
            <v>x</v>
          </cell>
          <cell r="C28" t="str">
            <v>x</v>
          </cell>
          <cell r="AN28">
            <v>0</v>
          </cell>
          <cell r="AO28" t="e">
            <v>#N/A</v>
          </cell>
          <cell r="AP28" t="e">
            <v>#N/A</v>
          </cell>
          <cell r="AR28">
            <v>51801</v>
          </cell>
          <cell r="AS28" t="str">
            <v>Poštovné (POST)</v>
          </cell>
          <cell r="AT28">
            <v>0</v>
          </cell>
          <cell r="AU28">
            <v>0</v>
          </cell>
          <cell r="AV28">
            <v>0</v>
          </cell>
          <cell r="AW28">
            <v>19325</v>
          </cell>
          <cell r="AX28">
            <v>0</v>
          </cell>
          <cell r="AY28">
            <v>19325</v>
          </cell>
          <cell r="AZ28">
            <v>19325</v>
          </cell>
          <cell r="BA28">
            <v>0</v>
          </cell>
          <cell r="BB28">
            <v>19325</v>
          </cell>
          <cell r="BI28">
            <v>2</v>
          </cell>
          <cell r="BJ28">
            <v>37083</v>
          </cell>
          <cell r="BL28">
            <v>51801</v>
          </cell>
          <cell r="BM28" t="str">
            <v>Poštovné (POST)</v>
          </cell>
          <cell r="BN28">
            <v>18154</v>
          </cell>
          <cell r="BO28">
            <v>0</v>
          </cell>
          <cell r="BP28">
            <v>18154</v>
          </cell>
          <cell r="BQ28">
            <v>1171</v>
          </cell>
          <cell r="BR28">
            <v>0</v>
          </cell>
          <cell r="BS28">
            <v>1171</v>
          </cell>
          <cell r="BT28">
            <v>19325</v>
          </cell>
          <cell r="BU28">
            <v>0</v>
          </cell>
          <cell r="BV28">
            <v>19325</v>
          </cell>
          <cell r="CC28">
            <v>2</v>
          </cell>
          <cell r="CD28">
            <v>37083</v>
          </cell>
        </row>
        <row r="29">
          <cell r="A29">
            <v>50204</v>
          </cell>
          <cell r="B29" t="str">
            <v>x</v>
          </cell>
          <cell r="C29" t="str">
            <v>x</v>
          </cell>
          <cell r="AN29">
            <v>0</v>
          </cell>
          <cell r="AO29" t="e">
            <v>#N/A</v>
          </cell>
          <cell r="AP29" t="e">
            <v>#N/A</v>
          </cell>
          <cell r="AR29">
            <v>51803</v>
          </cell>
          <cell r="AS29" t="str">
            <v>Nájem kanceláře, plochy (BUILDING'S RENTAL)</v>
          </cell>
          <cell r="AT29">
            <v>0</v>
          </cell>
          <cell r="AU29">
            <v>0</v>
          </cell>
          <cell r="AV29">
            <v>0</v>
          </cell>
          <cell r="AW29">
            <v>67344</v>
          </cell>
          <cell r="AX29">
            <v>0</v>
          </cell>
          <cell r="AY29">
            <v>67344</v>
          </cell>
          <cell r="AZ29">
            <v>67344</v>
          </cell>
          <cell r="BA29">
            <v>0</v>
          </cell>
          <cell r="BB29">
            <v>67344</v>
          </cell>
          <cell r="BI29">
            <v>2</v>
          </cell>
          <cell r="BJ29">
            <v>37083</v>
          </cell>
          <cell r="BL29">
            <v>51803</v>
          </cell>
          <cell r="BM29" t="str">
            <v>Nájem kanceláře, plochy (BUILDING'S RENTAL)</v>
          </cell>
          <cell r="BN29">
            <v>347460</v>
          </cell>
          <cell r="BO29">
            <v>0</v>
          </cell>
          <cell r="BP29">
            <v>347460</v>
          </cell>
          <cell r="BQ29">
            <v>-280116</v>
          </cell>
          <cell r="BR29">
            <v>0</v>
          </cell>
          <cell r="BS29">
            <v>-280116</v>
          </cell>
          <cell r="BT29">
            <v>67344</v>
          </cell>
          <cell r="BU29">
            <v>0</v>
          </cell>
          <cell r="BV29">
            <v>67344</v>
          </cell>
          <cell r="CC29">
            <v>2</v>
          </cell>
          <cell r="CD29">
            <v>37083</v>
          </cell>
        </row>
        <row r="30">
          <cell r="A30">
            <v>50299</v>
          </cell>
          <cell r="B30" t="str">
            <v>x</v>
          </cell>
          <cell r="C30" t="str">
            <v>x</v>
          </cell>
          <cell r="Q30">
            <v>0</v>
          </cell>
          <cell r="AN30">
            <v>0</v>
          </cell>
          <cell r="AO30" t="e">
            <v>#N/A</v>
          </cell>
          <cell r="AP30" t="e">
            <v>#N/A</v>
          </cell>
          <cell r="AR30">
            <v>51804</v>
          </cell>
          <cell r="AS30" t="str">
            <v>Nájem služební vozy (COMPANY CARS RENTAL)</v>
          </cell>
          <cell r="AT30">
            <v>0</v>
          </cell>
          <cell r="AU30">
            <v>0</v>
          </cell>
          <cell r="AV30">
            <v>0</v>
          </cell>
          <cell r="AW30">
            <v>2385720</v>
          </cell>
          <cell r="AX30">
            <v>0</v>
          </cell>
          <cell r="AY30">
            <v>2385720</v>
          </cell>
          <cell r="AZ30">
            <v>2385720</v>
          </cell>
          <cell r="BA30">
            <v>0</v>
          </cell>
          <cell r="BB30">
            <v>2385720</v>
          </cell>
          <cell r="BI30">
            <v>2</v>
          </cell>
          <cell r="BJ30">
            <v>37083</v>
          </cell>
          <cell r="BL30">
            <v>51804</v>
          </cell>
          <cell r="BM30" t="str">
            <v>Nájem služební vozy (COMPANY CARS RENTAL)</v>
          </cell>
          <cell r="BN30">
            <v>2188520</v>
          </cell>
          <cell r="BO30">
            <v>0</v>
          </cell>
          <cell r="BP30">
            <v>2188520</v>
          </cell>
          <cell r="BQ30">
            <v>197200</v>
          </cell>
          <cell r="BR30">
            <v>0</v>
          </cell>
          <cell r="BS30">
            <v>197200</v>
          </cell>
          <cell r="BT30">
            <v>2385720</v>
          </cell>
          <cell r="BU30">
            <v>0</v>
          </cell>
          <cell r="BV30">
            <v>2385720</v>
          </cell>
          <cell r="CC30">
            <v>2</v>
          </cell>
          <cell r="CD30">
            <v>37083</v>
          </cell>
        </row>
        <row r="31">
          <cell r="A31">
            <v>50401</v>
          </cell>
          <cell r="AN31">
            <v>0</v>
          </cell>
          <cell r="AO31" t="e">
            <v>#N/A</v>
          </cell>
          <cell r="AP31" t="e">
            <v>#N/A</v>
          </cell>
          <cell r="AR31">
            <v>51807</v>
          </cell>
          <cell r="AS31" t="str">
            <v xml:space="preserve">Reklama, marketing AAA - ostatní </v>
          </cell>
          <cell r="AT31">
            <v>0</v>
          </cell>
          <cell r="AU31">
            <v>0</v>
          </cell>
          <cell r="AV31">
            <v>0</v>
          </cell>
          <cell r="AW31">
            <v>371254.5</v>
          </cell>
          <cell r="AX31">
            <v>0</v>
          </cell>
          <cell r="AY31">
            <v>371254.5</v>
          </cell>
          <cell r="AZ31">
            <v>371254.5</v>
          </cell>
          <cell r="BA31">
            <v>0</v>
          </cell>
          <cell r="BB31">
            <v>371254.5</v>
          </cell>
          <cell r="BC31" t="str">
            <v>Advertising, marketing AAA - Other</v>
          </cell>
          <cell r="BI31">
            <v>1</v>
          </cell>
          <cell r="BJ31">
            <v>38306</v>
          </cell>
          <cell r="BL31">
            <v>51807</v>
          </cell>
          <cell r="BM31" t="str">
            <v xml:space="preserve">Reklama, marketing AAA - ostatní </v>
          </cell>
          <cell r="BN31">
            <v>326029.5</v>
          </cell>
          <cell r="BO31">
            <v>0</v>
          </cell>
          <cell r="BP31">
            <v>326029.5</v>
          </cell>
          <cell r="BQ31">
            <v>45225</v>
          </cell>
          <cell r="BR31">
            <v>0</v>
          </cell>
          <cell r="BS31">
            <v>45225</v>
          </cell>
          <cell r="BT31">
            <v>371254.5</v>
          </cell>
          <cell r="BU31">
            <v>0</v>
          </cell>
          <cell r="BV31">
            <v>371254.5</v>
          </cell>
          <cell r="BW31" t="str">
            <v>Advertising, marketing AAA - Other</v>
          </cell>
          <cell r="CC31">
            <v>1</v>
          </cell>
          <cell r="CD31">
            <v>38306</v>
          </cell>
        </row>
        <row r="32">
          <cell r="A32">
            <v>50402</v>
          </cell>
          <cell r="C32" t="str">
            <v>x</v>
          </cell>
          <cell r="AN32">
            <v>0</v>
          </cell>
          <cell r="AO32" t="e">
            <v>#N/A</v>
          </cell>
          <cell r="AP32" t="e">
            <v>#N/A</v>
          </cell>
          <cell r="AR32">
            <v>518070</v>
          </cell>
          <cell r="AS32" t="str">
            <v xml:space="preserve">Reklama, marketing AAA - PR Služby </v>
          </cell>
          <cell r="AT32">
            <v>0</v>
          </cell>
          <cell r="AU32">
            <v>0</v>
          </cell>
          <cell r="AV32">
            <v>0</v>
          </cell>
          <cell r="AW32">
            <v>792940</v>
          </cell>
          <cell r="AX32">
            <v>0</v>
          </cell>
          <cell r="AY32">
            <v>792940</v>
          </cell>
          <cell r="AZ32">
            <v>792940</v>
          </cell>
          <cell r="BA32">
            <v>0</v>
          </cell>
          <cell r="BB32">
            <v>792940</v>
          </cell>
          <cell r="BC32" t="str">
            <v>Advertising, marketing AAA - PR Services</v>
          </cell>
          <cell r="BI32">
            <v>1</v>
          </cell>
          <cell r="BJ32">
            <v>38306</v>
          </cell>
          <cell r="BL32">
            <v>518070</v>
          </cell>
          <cell r="BM32" t="str">
            <v xml:space="preserve">Reklama, marketing AAA - PR Služby </v>
          </cell>
          <cell r="BN32">
            <v>766000</v>
          </cell>
          <cell r="BO32">
            <v>0</v>
          </cell>
          <cell r="BP32">
            <v>766000</v>
          </cell>
          <cell r="BQ32">
            <v>26940</v>
          </cell>
          <cell r="BR32">
            <v>0</v>
          </cell>
          <cell r="BS32">
            <v>26940</v>
          </cell>
          <cell r="BT32">
            <v>792940</v>
          </cell>
          <cell r="BU32">
            <v>0</v>
          </cell>
          <cell r="BV32">
            <v>792940</v>
          </cell>
          <cell r="BW32" t="str">
            <v>Advertising, marketing AAA - PR Services</v>
          </cell>
          <cell r="CC32">
            <v>1</v>
          </cell>
          <cell r="CD32">
            <v>38306</v>
          </cell>
        </row>
        <row r="33">
          <cell r="A33">
            <v>50404</v>
          </cell>
          <cell r="N33">
            <v>16807</v>
          </cell>
          <cell r="Q33">
            <v>0</v>
          </cell>
          <cell r="T33">
            <v>0</v>
          </cell>
          <cell r="W33">
            <v>0</v>
          </cell>
          <cell r="Z33">
            <v>0</v>
          </cell>
          <cell r="AC33">
            <v>0</v>
          </cell>
          <cell r="AF33">
            <v>0</v>
          </cell>
          <cell r="AI33">
            <v>0</v>
          </cell>
          <cell r="AL33">
            <v>0</v>
          </cell>
          <cell r="AM33">
            <v>16807</v>
          </cell>
          <cell r="AN33">
            <v>16807</v>
          </cell>
          <cell r="AO33">
            <v>0</v>
          </cell>
          <cell r="AP33">
            <v>0</v>
          </cell>
          <cell r="AR33">
            <v>5180701</v>
          </cell>
          <cell r="AS33" t="str">
            <v>Reklama, marketing AAA - Produkce</v>
          </cell>
          <cell r="AT33">
            <v>0</v>
          </cell>
          <cell r="AU33">
            <v>0</v>
          </cell>
          <cell r="AV33">
            <v>0</v>
          </cell>
          <cell r="AW33">
            <v>18562.509999999998</v>
          </cell>
          <cell r="AX33">
            <v>0</v>
          </cell>
          <cell r="AY33">
            <v>18562.509999999998</v>
          </cell>
          <cell r="AZ33">
            <v>18562.509999999998</v>
          </cell>
          <cell r="BA33">
            <v>0</v>
          </cell>
          <cell r="BB33">
            <v>18562.509999999998</v>
          </cell>
          <cell r="BC33" t="str">
            <v>Advertising, marketing AAA - Poduction</v>
          </cell>
          <cell r="BI33">
            <v>1</v>
          </cell>
          <cell r="BJ33">
            <v>38432</v>
          </cell>
          <cell r="BL33">
            <v>5180701</v>
          </cell>
          <cell r="BM33" t="str">
            <v>Reklama, marketing AAA - Produkce</v>
          </cell>
          <cell r="BN33">
            <v>18562.509999999998</v>
          </cell>
          <cell r="BO33">
            <v>0</v>
          </cell>
          <cell r="BP33">
            <v>18562.509999999998</v>
          </cell>
          <cell r="BQ33">
            <v>0</v>
          </cell>
          <cell r="BR33">
            <v>0</v>
          </cell>
          <cell r="BS33">
            <v>0</v>
          </cell>
          <cell r="BT33">
            <v>18562.509999999998</v>
          </cell>
          <cell r="BU33">
            <v>0</v>
          </cell>
          <cell r="BV33">
            <v>18562.509999999998</v>
          </cell>
          <cell r="BW33" t="str">
            <v>Advertising, marketing AAA - Poduction</v>
          </cell>
          <cell r="CC33">
            <v>1</v>
          </cell>
          <cell r="CD33">
            <v>38432</v>
          </cell>
        </row>
        <row r="34">
          <cell r="A34">
            <v>51101</v>
          </cell>
          <cell r="C34" t="str">
            <v>x</v>
          </cell>
          <cell r="AN34">
            <v>0</v>
          </cell>
          <cell r="AO34" t="e">
            <v>#N/A</v>
          </cell>
          <cell r="AP34" t="e">
            <v>#N/A</v>
          </cell>
          <cell r="AR34">
            <v>5180702</v>
          </cell>
          <cell r="AS34" t="str">
            <v>Reklama, marketing AAA - Netradiční media</v>
          </cell>
          <cell r="AT34">
            <v>0</v>
          </cell>
          <cell r="AU34">
            <v>0</v>
          </cell>
          <cell r="AV34">
            <v>0</v>
          </cell>
          <cell r="AW34">
            <v>285508.33</v>
          </cell>
          <cell r="AX34">
            <v>0</v>
          </cell>
          <cell r="AY34">
            <v>285508.33</v>
          </cell>
          <cell r="AZ34">
            <v>285508.33</v>
          </cell>
          <cell r="BA34">
            <v>0</v>
          </cell>
          <cell r="BB34">
            <v>285508.33</v>
          </cell>
          <cell r="BC34" t="str">
            <v>Advertising, marketing AAA - Untraditional Media</v>
          </cell>
          <cell r="BI34">
            <v>1</v>
          </cell>
          <cell r="BJ34">
            <v>38432</v>
          </cell>
          <cell r="BL34">
            <v>5180702</v>
          </cell>
          <cell r="BM34" t="str">
            <v>Reklama, marketing AAA - Netradiční media</v>
          </cell>
          <cell r="BN34">
            <v>260300</v>
          </cell>
          <cell r="BO34">
            <v>0</v>
          </cell>
          <cell r="BP34">
            <v>260300</v>
          </cell>
          <cell r="BQ34">
            <v>25208.33</v>
          </cell>
          <cell r="BR34">
            <v>0</v>
          </cell>
          <cell r="BS34">
            <v>25208.33</v>
          </cell>
          <cell r="BT34">
            <v>285508.33</v>
          </cell>
          <cell r="BU34">
            <v>0</v>
          </cell>
          <cell r="BV34">
            <v>285508.33</v>
          </cell>
          <cell r="BW34" t="str">
            <v>Advertising, marketing AAA - Untraditional Media</v>
          </cell>
          <cell r="CC34">
            <v>1</v>
          </cell>
          <cell r="CD34">
            <v>38432</v>
          </cell>
        </row>
        <row r="35">
          <cell r="A35">
            <v>51102</v>
          </cell>
          <cell r="B35" t="str">
            <v>x</v>
          </cell>
          <cell r="AN35">
            <v>0</v>
          </cell>
          <cell r="AO35" t="e">
            <v>#N/A</v>
          </cell>
          <cell r="AP35" t="e">
            <v>#N/A</v>
          </cell>
          <cell r="AR35">
            <v>5180703</v>
          </cell>
          <cell r="AS35" t="str">
            <v>Reklama, marketing AAA - Kinoreklama</v>
          </cell>
          <cell r="AT35">
            <v>0</v>
          </cell>
          <cell r="AU35">
            <v>0</v>
          </cell>
          <cell r="AV35">
            <v>0</v>
          </cell>
          <cell r="AW35">
            <v>3898270.8</v>
          </cell>
          <cell r="AX35">
            <v>0</v>
          </cell>
          <cell r="AY35">
            <v>3898270.8</v>
          </cell>
          <cell r="AZ35">
            <v>3898270.8</v>
          </cell>
          <cell r="BA35">
            <v>0</v>
          </cell>
          <cell r="BB35">
            <v>3898270.8</v>
          </cell>
          <cell r="BC35" t="str">
            <v>Advertising, marketing AAA - Cinema</v>
          </cell>
          <cell r="BI35">
            <v>1</v>
          </cell>
          <cell r="BJ35">
            <v>38454</v>
          </cell>
          <cell r="BL35">
            <v>5180703</v>
          </cell>
          <cell r="BM35" t="str">
            <v>Reklama, marketing AAA - Kinoreklama</v>
          </cell>
          <cell r="BN35">
            <v>3794551.8</v>
          </cell>
          <cell r="BO35">
            <v>0</v>
          </cell>
          <cell r="BP35">
            <v>3794551.8</v>
          </cell>
          <cell r="BQ35">
            <v>103719</v>
          </cell>
          <cell r="BR35">
            <v>0</v>
          </cell>
          <cell r="BS35">
            <v>103719</v>
          </cell>
          <cell r="BT35">
            <v>3898270.8</v>
          </cell>
          <cell r="BU35">
            <v>0</v>
          </cell>
          <cell r="BV35">
            <v>3898270.8</v>
          </cell>
          <cell r="BW35" t="str">
            <v>Advertising, marketing AAA - Cinema</v>
          </cell>
          <cell r="CC35">
            <v>1</v>
          </cell>
          <cell r="CD35">
            <v>38454</v>
          </cell>
        </row>
        <row r="36">
          <cell r="A36">
            <v>51103</v>
          </cell>
          <cell r="B36" t="str">
            <v>x</v>
          </cell>
          <cell r="AN36">
            <v>0</v>
          </cell>
          <cell r="AO36" t="e">
            <v>#N/A</v>
          </cell>
          <cell r="AP36" t="e">
            <v>#N/A</v>
          </cell>
          <cell r="AR36">
            <v>5180704</v>
          </cell>
          <cell r="AS36" t="str">
            <v>Reklama, marketing AAA - PR TV</v>
          </cell>
          <cell r="AT36">
            <v>0</v>
          </cell>
          <cell r="AU36">
            <v>0</v>
          </cell>
          <cell r="AV36">
            <v>0</v>
          </cell>
          <cell r="AW36">
            <v>7329974.1699999999</v>
          </cell>
          <cell r="AX36">
            <v>0</v>
          </cell>
          <cell r="AY36">
            <v>7329974.1699999999</v>
          </cell>
          <cell r="AZ36">
            <v>7329974.1699999999</v>
          </cell>
          <cell r="BA36">
            <v>0</v>
          </cell>
          <cell r="BB36">
            <v>7329974.1699999999</v>
          </cell>
          <cell r="BC36" t="str">
            <v>Advertising, marketing AAA - PR TV</v>
          </cell>
          <cell r="BI36">
            <v>1</v>
          </cell>
          <cell r="BJ36">
            <v>38492</v>
          </cell>
          <cell r="BL36">
            <v>5180704</v>
          </cell>
          <cell r="BM36" t="str">
            <v>Reklama, marketing AAA - PR TV</v>
          </cell>
          <cell r="BN36">
            <v>5762764.1699999999</v>
          </cell>
          <cell r="BO36">
            <v>0</v>
          </cell>
          <cell r="BP36">
            <v>5762764.1699999999</v>
          </cell>
          <cell r="BQ36">
            <v>1567210</v>
          </cell>
          <cell r="BR36">
            <v>0</v>
          </cell>
          <cell r="BS36">
            <v>1567210</v>
          </cell>
          <cell r="BT36">
            <v>7329974.1699999999</v>
          </cell>
          <cell r="BU36">
            <v>0</v>
          </cell>
          <cell r="BV36">
            <v>7329974.1699999999</v>
          </cell>
          <cell r="BW36" t="str">
            <v>Advertising, marketing AAA - PR TV</v>
          </cell>
          <cell r="CC36">
            <v>1</v>
          </cell>
          <cell r="CD36">
            <v>38492</v>
          </cell>
        </row>
        <row r="37">
          <cell r="A37">
            <v>51104</v>
          </cell>
          <cell r="B37" t="str">
            <v>x</v>
          </cell>
          <cell r="AN37">
            <v>0</v>
          </cell>
          <cell r="AO37" t="e">
            <v>#N/A</v>
          </cell>
          <cell r="AP37" t="e">
            <v>#N/A</v>
          </cell>
          <cell r="AR37">
            <v>518071</v>
          </cell>
          <cell r="AS37" t="str">
            <v xml:space="preserve">Reklama, marketing AAA - Print </v>
          </cell>
          <cell r="AT37">
            <v>0</v>
          </cell>
          <cell r="AU37">
            <v>0</v>
          </cell>
          <cell r="AV37">
            <v>0</v>
          </cell>
          <cell r="AW37">
            <v>116652207.92</v>
          </cell>
          <cell r="AX37">
            <v>0</v>
          </cell>
          <cell r="AY37">
            <v>116652207.92</v>
          </cell>
          <cell r="AZ37">
            <v>116652207.92</v>
          </cell>
          <cell r="BA37">
            <v>0</v>
          </cell>
          <cell r="BB37">
            <v>116652207.92</v>
          </cell>
          <cell r="BC37" t="str">
            <v>Advertising, marketing AAA - Print</v>
          </cell>
          <cell r="BI37">
            <v>1</v>
          </cell>
          <cell r="BJ37">
            <v>38306</v>
          </cell>
          <cell r="BL37">
            <v>518071</v>
          </cell>
          <cell r="BM37" t="str">
            <v xml:space="preserve">Reklama, marketing AAA - Print </v>
          </cell>
          <cell r="BN37">
            <v>113654632.17</v>
          </cell>
          <cell r="BO37">
            <v>0</v>
          </cell>
          <cell r="BP37">
            <v>113654632.17</v>
          </cell>
          <cell r="BQ37">
            <v>2997575.75</v>
          </cell>
          <cell r="BR37">
            <v>0</v>
          </cell>
          <cell r="BS37">
            <v>2997575.75</v>
          </cell>
          <cell r="BT37">
            <v>116652207.92</v>
          </cell>
          <cell r="BU37">
            <v>0</v>
          </cell>
          <cell r="BV37">
            <v>116652207.92</v>
          </cell>
          <cell r="BW37" t="str">
            <v>Advertising, marketing AAA - Print</v>
          </cell>
          <cell r="CC37">
            <v>1</v>
          </cell>
          <cell r="CD37">
            <v>38306</v>
          </cell>
        </row>
        <row r="38">
          <cell r="A38">
            <v>51130</v>
          </cell>
          <cell r="B38" t="str">
            <v>x</v>
          </cell>
          <cell r="AN38">
            <v>0</v>
          </cell>
          <cell r="AO38" t="e">
            <v>#N/A</v>
          </cell>
          <cell r="AP38" t="e">
            <v>#N/A</v>
          </cell>
          <cell r="AR38">
            <v>518072</v>
          </cell>
          <cell r="AS38" t="str">
            <v xml:space="preserve">Reklama, marketing AAA - Radio </v>
          </cell>
          <cell r="AT38">
            <v>0</v>
          </cell>
          <cell r="AU38">
            <v>0</v>
          </cell>
          <cell r="AV38">
            <v>0</v>
          </cell>
          <cell r="AW38">
            <v>41901174.390000001</v>
          </cell>
          <cell r="AX38">
            <v>0</v>
          </cell>
          <cell r="AY38">
            <v>41901174.390000001</v>
          </cell>
          <cell r="AZ38">
            <v>41901174.390000001</v>
          </cell>
          <cell r="BA38">
            <v>0</v>
          </cell>
          <cell r="BB38">
            <v>41901174.390000001</v>
          </cell>
          <cell r="BC38" t="str">
            <v>Advertising, marketing AAA - Radio</v>
          </cell>
          <cell r="BI38">
            <v>1</v>
          </cell>
          <cell r="BJ38">
            <v>38306</v>
          </cell>
          <cell r="BL38">
            <v>518072</v>
          </cell>
          <cell r="BM38" t="str">
            <v xml:space="preserve">Reklama, marketing AAA - Radio </v>
          </cell>
          <cell r="BN38">
            <v>38729907.969999999</v>
          </cell>
          <cell r="BO38">
            <v>0</v>
          </cell>
          <cell r="BP38">
            <v>38729907.969999999</v>
          </cell>
          <cell r="BQ38">
            <v>3171266.42</v>
          </cell>
          <cell r="BR38">
            <v>0</v>
          </cell>
          <cell r="BS38">
            <v>3171266.42</v>
          </cell>
          <cell r="BT38">
            <v>41901174.390000001</v>
          </cell>
          <cell r="BU38">
            <v>0</v>
          </cell>
          <cell r="BV38">
            <v>41901174.390000001</v>
          </cell>
          <cell r="BW38" t="str">
            <v>Advertising, marketing AAA - Radio</v>
          </cell>
          <cell r="CC38">
            <v>1</v>
          </cell>
          <cell r="CD38">
            <v>38306</v>
          </cell>
        </row>
        <row r="39">
          <cell r="A39">
            <v>51201</v>
          </cell>
          <cell r="H39">
            <v>66</v>
          </cell>
          <cell r="K39">
            <v>11686.8</v>
          </cell>
          <cell r="N39">
            <v>6386.7</v>
          </cell>
          <cell r="Q39">
            <v>66</v>
          </cell>
          <cell r="T39">
            <v>15859.31</v>
          </cell>
          <cell r="W39">
            <v>2666.6</v>
          </cell>
          <cell r="Z39">
            <v>15512.37</v>
          </cell>
          <cell r="AC39">
            <v>0</v>
          </cell>
          <cell r="AF39">
            <v>0</v>
          </cell>
          <cell r="AI39">
            <v>297</v>
          </cell>
          <cell r="AL39">
            <v>0</v>
          </cell>
          <cell r="AM39">
            <v>52540.78</v>
          </cell>
          <cell r="AN39">
            <v>52540.78</v>
          </cell>
          <cell r="AO39">
            <v>0</v>
          </cell>
          <cell r="AP39">
            <v>0</v>
          </cell>
          <cell r="AR39">
            <v>518073</v>
          </cell>
          <cell r="AS39" t="str">
            <v>Reklama, marketing AAA - TV Spot</v>
          </cell>
          <cell r="AT39">
            <v>0</v>
          </cell>
          <cell r="AU39">
            <v>0</v>
          </cell>
          <cell r="AV39">
            <v>0</v>
          </cell>
          <cell r="AW39">
            <v>11971229.99</v>
          </cell>
          <cell r="AX39">
            <v>0</v>
          </cell>
          <cell r="AY39">
            <v>11971229.99</v>
          </cell>
          <cell r="AZ39">
            <v>11971229.99</v>
          </cell>
          <cell r="BA39">
            <v>0</v>
          </cell>
          <cell r="BB39">
            <v>11971229.99</v>
          </cell>
          <cell r="BC39" t="str">
            <v>Advertising, marketing AAA - TV Spot</v>
          </cell>
          <cell r="BI39">
            <v>1</v>
          </cell>
          <cell r="BJ39">
            <v>38454</v>
          </cell>
          <cell r="BL39">
            <v>518073</v>
          </cell>
          <cell r="BM39" t="str">
            <v>Reklama, marketing AAA - TV Spot</v>
          </cell>
          <cell r="BN39">
            <v>8603977.1999999993</v>
          </cell>
          <cell r="BO39">
            <v>0</v>
          </cell>
          <cell r="BP39">
            <v>8603977.1999999993</v>
          </cell>
          <cell r="BQ39">
            <v>3367252.79</v>
          </cell>
          <cell r="BR39">
            <v>0</v>
          </cell>
          <cell r="BS39">
            <v>3367252.79</v>
          </cell>
          <cell r="BT39">
            <v>11971229.99</v>
          </cell>
          <cell r="BU39">
            <v>0</v>
          </cell>
          <cell r="BV39">
            <v>11971229.99</v>
          </cell>
          <cell r="BW39" t="str">
            <v>Advertising, marketing AAA - TV Spot</v>
          </cell>
          <cell r="CC39">
            <v>1</v>
          </cell>
          <cell r="CD39">
            <v>38454</v>
          </cell>
        </row>
        <row r="40">
          <cell r="A40">
            <v>5120166</v>
          </cell>
          <cell r="Q40">
            <v>0</v>
          </cell>
          <cell r="AN40">
            <v>0</v>
          </cell>
          <cell r="AO40" t="e">
            <v>#N/A</v>
          </cell>
          <cell r="AP40" t="e">
            <v>#N/A</v>
          </cell>
          <cell r="AR40">
            <v>5180731</v>
          </cell>
          <cell r="AS40" t="str">
            <v>Reklama, marketing - výroba - majetek</v>
          </cell>
          <cell r="AT40">
            <v>0</v>
          </cell>
          <cell r="AU40">
            <v>0</v>
          </cell>
          <cell r="AV40">
            <v>0</v>
          </cell>
          <cell r="AW40">
            <v>2283856</v>
          </cell>
          <cell r="AX40">
            <v>0</v>
          </cell>
          <cell r="AY40">
            <v>2283856</v>
          </cell>
          <cell r="AZ40">
            <v>2283856</v>
          </cell>
          <cell r="BA40">
            <v>0</v>
          </cell>
          <cell r="BB40">
            <v>2283856</v>
          </cell>
          <cell r="BC40" t="str">
            <v>Advertising, marketing - production - fixed assets</v>
          </cell>
          <cell r="BI40">
            <v>2</v>
          </cell>
          <cell r="BJ40">
            <v>38607</v>
          </cell>
          <cell r="BL40">
            <v>5180731</v>
          </cell>
          <cell r="BM40" t="str">
            <v>Reklama, marketing - výroba - majetek</v>
          </cell>
          <cell r="BN40">
            <v>2283856</v>
          </cell>
          <cell r="BO40">
            <v>0</v>
          </cell>
          <cell r="BP40">
            <v>2283856</v>
          </cell>
          <cell r="BQ40">
            <v>0</v>
          </cell>
          <cell r="BR40">
            <v>0</v>
          </cell>
          <cell r="BS40">
            <v>0</v>
          </cell>
          <cell r="BT40">
            <v>2283856</v>
          </cell>
          <cell r="BU40">
            <v>0</v>
          </cell>
          <cell r="BV40">
            <v>2283856</v>
          </cell>
          <cell r="BW40" t="str">
            <v>Advertising, marketing - production - fixed assets</v>
          </cell>
          <cell r="CC40">
            <v>2</v>
          </cell>
          <cell r="CD40">
            <v>38607</v>
          </cell>
        </row>
        <row r="41">
          <cell r="A41">
            <v>51202</v>
          </cell>
          <cell r="B41" t="str">
            <v>x</v>
          </cell>
          <cell r="Q41">
            <v>25866</v>
          </cell>
          <cell r="T41">
            <v>2577.08</v>
          </cell>
          <cell r="W41">
            <v>0</v>
          </cell>
          <cell r="Z41">
            <v>27576.83</v>
          </cell>
          <cell r="AC41">
            <v>6252</v>
          </cell>
          <cell r="AF41">
            <v>0</v>
          </cell>
          <cell r="AI41">
            <v>12278.85</v>
          </cell>
          <cell r="AL41">
            <v>23640.63</v>
          </cell>
          <cell r="AM41">
            <v>98191.39</v>
          </cell>
          <cell r="AN41">
            <v>98191.390000000014</v>
          </cell>
          <cell r="AO41">
            <v>-6252</v>
          </cell>
          <cell r="AP41">
            <v>0</v>
          </cell>
          <cell r="AR41">
            <v>518074</v>
          </cell>
          <cell r="AS41" t="str">
            <v xml:space="preserve">Reklama, marketing AAA - Billboard </v>
          </cell>
          <cell r="AT41">
            <v>0</v>
          </cell>
          <cell r="AU41">
            <v>0</v>
          </cell>
          <cell r="AV41">
            <v>0</v>
          </cell>
          <cell r="AW41">
            <v>23954932.789999999</v>
          </cell>
          <cell r="AX41">
            <v>0</v>
          </cell>
          <cell r="AY41">
            <v>23954932.789999999</v>
          </cell>
          <cell r="AZ41">
            <v>23954932.789999999</v>
          </cell>
          <cell r="BA41">
            <v>0</v>
          </cell>
          <cell r="BB41">
            <v>23954932.789999999</v>
          </cell>
          <cell r="BC41" t="str">
            <v>Advertising, marketing AAA - Billboard</v>
          </cell>
          <cell r="BI41">
            <v>1</v>
          </cell>
          <cell r="BJ41">
            <v>38306</v>
          </cell>
          <cell r="BL41">
            <v>518074</v>
          </cell>
          <cell r="BM41" t="str">
            <v xml:space="preserve">Reklama, marketing AAA - Billboard </v>
          </cell>
          <cell r="BN41">
            <v>25610428.379999999</v>
          </cell>
          <cell r="BO41">
            <v>0</v>
          </cell>
          <cell r="BP41">
            <v>25610428.379999999</v>
          </cell>
          <cell r="BQ41">
            <v>-1655495.59</v>
          </cell>
          <cell r="BR41">
            <v>0</v>
          </cell>
          <cell r="BS41">
            <v>-1655495.59</v>
          </cell>
          <cell r="BT41">
            <v>23954932.789999999</v>
          </cell>
          <cell r="BU41">
            <v>0</v>
          </cell>
          <cell r="BV41">
            <v>23954932.789999999</v>
          </cell>
          <cell r="BW41" t="str">
            <v>Advertising, marketing AAA - Billboard</v>
          </cell>
          <cell r="CC41">
            <v>1</v>
          </cell>
          <cell r="CD41">
            <v>38306</v>
          </cell>
        </row>
        <row r="42">
          <cell r="A42">
            <v>5120266</v>
          </cell>
          <cell r="Q42">
            <v>0</v>
          </cell>
          <cell r="AN42">
            <v>0</v>
          </cell>
          <cell r="AP42" t="e">
            <v>#N/A</v>
          </cell>
          <cell r="AR42">
            <v>518075</v>
          </cell>
          <cell r="AS42" t="str">
            <v xml:space="preserve">Reklama, marketing AAA - Internet/teletex </v>
          </cell>
          <cell r="AT42">
            <v>0</v>
          </cell>
          <cell r="AU42">
            <v>0</v>
          </cell>
          <cell r="AV42">
            <v>0</v>
          </cell>
          <cell r="AW42">
            <v>17191724.34</v>
          </cell>
          <cell r="AX42">
            <v>0</v>
          </cell>
          <cell r="AY42">
            <v>17191724.34</v>
          </cell>
          <cell r="AZ42">
            <v>17191724.34</v>
          </cell>
          <cell r="BA42">
            <v>0</v>
          </cell>
          <cell r="BB42">
            <v>17191724.34</v>
          </cell>
          <cell r="BC42" t="str">
            <v>Advertising, marketing AAA - Internet/Teletext</v>
          </cell>
          <cell r="BI42">
            <v>1</v>
          </cell>
          <cell r="BJ42">
            <v>38306</v>
          </cell>
          <cell r="BL42">
            <v>518075</v>
          </cell>
          <cell r="BM42" t="str">
            <v xml:space="preserve">Reklama, marketing AAA - Internet/teletex </v>
          </cell>
          <cell r="BN42">
            <v>15121133.220000001</v>
          </cell>
          <cell r="BO42">
            <v>0</v>
          </cell>
          <cell r="BP42">
            <v>15121133.220000001</v>
          </cell>
          <cell r="BQ42">
            <v>2070591.12</v>
          </cell>
          <cell r="BR42">
            <v>0</v>
          </cell>
          <cell r="BS42">
            <v>2070591.12</v>
          </cell>
          <cell r="BT42">
            <v>17191724.34</v>
          </cell>
          <cell r="BU42">
            <v>0</v>
          </cell>
          <cell r="BV42">
            <v>17191724.34</v>
          </cell>
          <cell r="BW42" t="str">
            <v>Advertising, marketing AAA - Internet/Teletext</v>
          </cell>
          <cell r="CC42">
            <v>1</v>
          </cell>
          <cell r="CD42">
            <v>38306</v>
          </cell>
        </row>
        <row r="43">
          <cell r="A43">
            <v>51211</v>
          </cell>
          <cell r="B43" t="str">
            <v>x</v>
          </cell>
          <cell r="K43">
            <v>92</v>
          </cell>
          <cell r="N43">
            <v>204.5</v>
          </cell>
          <cell r="Q43">
            <v>0</v>
          </cell>
          <cell r="T43">
            <v>0</v>
          </cell>
          <cell r="W43">
            <v>198</v>
          </cell>
          <cell r="Z43">
            <v>237.5</v>
          </cell>
          <cell r="AC43">
            <v>264</v>
          </cell>
          <cell r="AF43">
            <v>0</v>
          </cell>
          <cell r="AI43">
            <v>0</v>
          </cell>
          <cell r="AL43">
            <v>198</v>
          </cell>
          <cell r="AM43">
            <v>1194</v>
          </cell>
          <cell r="AN43">
            <v>1194</v>
          </cell>
          <cell r="AO43">
            <v>-264</v>
          </cell>
          <cell r="AP43">
            <v>0</v>
          </cell>
          <cell r="AR43">
            <v>518076</v>
          </cell>
          <cell r="AS43" t="str">
            <v>Reklama, marketing AAA - Sponsorship</v>
          </cell>
          <cell r="AT43">
            <v>0</v>
          </cell>
          <cell r="AU43">
            <v>0</v>
          </cell>
          <cell r="AV43">
            <v>0</v>
          </cell>
          <cell r="AW43">
            <v>59195952.75</v>
          </cell>
          <cell r="AX43">
            <v>0</v>
          </cell>
          <cell r="AY43">
            <v>59195952.75</v>
          </cell>
          <cell r="AZ43">
            <v>59195952.75</v>
          </cell>
          <cell r="BA43">
            <v>0</v>
          </cell>
          <cell r="BB43">
            <v>59195952.75</v>
          </cell>
          <cell r="BC43" t="str">
            <v>Advertising, marketing AAA - Sponsorship</v>
          </cell>
          <cell r="BI43">
            <v>1</v>
          </cell>
          <cell r="BJ43">
            <v>38306</v>
          </cell>
          <cell r="BL43">
            <v>518076</v>
          </cell>
          <cell r="BM43" t="str">
            <v>Reklama, marketing AAA - Sponsorship</v>
          </cell>
          <cell r="BN43">
            <v>56108358.75</v>
          </cell>
          <cell r="BO43">
            <v>0</v>
          </cell>
          <cell r="BP43">
            <v>56108358.75</v>
          </cell>
          <cell r="BQ43">
            <v>3087594</v>
          </cell>
          <cell r="BR43">
            <v>0</v>
          </cell>
          <cell r="BS43">
            <v>3087594</v>
          </cell>
          <cell r="BT43">
            <v>59195952.75</v>
          </cell>
          <cell r="BU43">
            <v>0</v>
          </cell>
          <cell r="BV43">
            <v>59195952.75</v>
          </cell>
          <cell r="BW43" t="str">
            <v>Advertising, marketing AAA - Sponsorship</v>
          </cell>
          <cell r="CC43">
            <v>1</v>
          </cell>
          <cell r="CD43">
            <v>38306</v>
          </cell>
        </row>
        <row r="44">
          <cell r="A44">
            <v>51212</v>
          </cell>
          <cell r="B44" t="str">
            <v>x</v>
          </cell>
          <cell r="Q44">
            <v>0</v>
          </cell>
          <cell r="AN44">
            <v>0</v>
          </cell>
          <cell r="AO44" t="e">
            <v>#N/A</v>
          </cell>
          <cell r="AP44" t="e">
            <v>#N/A</v>
          </cell>
          <cell r="AR44">
            <v>518077</v>
          </cell>
          <cell r="AS44" t="str">
            <v>Reklama, marketing AAA - Personální inzerce</v>
          </cell>
          <cell r="AT44">
            <v>0</v>
          </cell>
          <cell r="AU44">
            <v>0</v>
          </cell>
          <cell r="AV44">
            <v>0</v>
          </cell>
          <cell r="AW44">
            <v>2312343.81</v>
          </cell>
          <cell r="AX44">
            <v>0</v>
          </cell>
          <cell r="AY44">
            <v>2312343.81</v>
          </cell>
          <cell r="AZ44">
            <v>2312343.81</v>
          </cell>
          <cell r="BA44">
            <v>0</v>
          </cell>
          <cell r="BB44">
            <v>2312343.81</v>
          </cell>
          <cell r="BC44" t="str">
            <v>Advertising, marketing AAA - Personell Advertising</v>
          </cell>
          <cell r="BI44">
            <v>1</v>
          </cell>
          <cell r="BJ44">
            <v>38306</v>
          </cell>
          <cell r="BL44">
            <v>518077</v>
          </cell>
          <cell r="BM44" t="str">
            <v>Reklama, marketing AAA - Personální inzerce</v>
          </cell>
          <cell r="BN44">
            <v>2270849.5099999998</v>
          </cell>
          <cell r="BO44">
            <v>0</v>
          </cell>
          <cell r="BP44">
            <v>2270849.5099999998</v>
          </cell>
          <cell r="BQ44">
            <v>41494.300000000003</v>
          </cell>
          <cell r="BR44">
            <v>0</v>
          </cell>
          <cell r="BS44">
            <v>41494.300000000003</v>
          </cell>
          <cell r="BT44">
            <v>2312343.81</v>
          </cell>
          <cell r="BU44">
            <v>0</v>
          </cell>
          <cell r="BV44">
            <v>2312343.81</v>
          </cell>
          <cell r="BW44" t="str">
            <v>Advertising, marketing AAA - Personell Advertising</v>
          </cell>
          <cell r="CC44">
            <v>1</v>
          </cell>
          <cell r="CD44">
            <v>38306</v>
          </cell>
        </row>
        <row r="45">
          <cell r="A45">
            <v>51221</v>
          </cell>
          <cell r="B45" t="str">
            <v>x</v>
          </cell>
          <cell r="E45">
            <v>162</v>
          </cell>
          <cell r="Q45">
            <v>0</v>
          </cell>
          <cell r="T45">
            <v>0</v>
          </cell>
          <cell r="W45">
            <v>0</v>
          </cell>
          <cell r="Z45">
            <v>0</v>
          </cell>
          <cell r="AC45">
            <v>2940</v>
          </cell>
          <cell r="AF45">
            <v>0</v>
          </cell>
          <cell r="AI45">
            <v>0</v>
          </cell>
          <cell r="AL45">
            <v>0</v>
          </cell>
          <cell r="AM45">
            <v>3102</v>
          </cell>
          <cell r="AN45">
            <v>3102</v>
          </cell>
          <cell r="AO45">
            <v>-2940</v>
          </cell>
          <cell r="AP45">
            <v>0</v>
          </cell>
          <cell r="AR45">
            <v>518078</v>
          </cell>
          <cell r="AS45" t="str">
            <v>Reklama, marketing AAA - PR Aktivity,Promotion</v>
          </cell>
          <cell r="AT45">
            <v>0</v>
          </cell>
          <cell r="AU45">
            <v>0</v>
          </cell>
          <cell r="AV45">
            <v>0</v>
          </cell>
          <cell r="AW45">
            <v>3363370.11</v>
          </cell>
          <cell r="AX45">
            <v>0</v>
          </cell>
          <cell r="AY45">
            <v>3363370.11</v>
          </cell>
          <cell r="AZ45">
            <v>3363370.11</v>
          </cell>
          <cell r="BA45">
            <v>0</v>
          </cell>
          <cell r="BB45">
            <v>3363370.11</v>
          </cell>
          <cell r="BC45" t="str">
            <v>Advertising, marketing AAA - PR Activities</v>
          </cell>
          <cell r="BI45">
            <v>444</v>
          </cell>
          <cell r="BJ45">
            <v>38569</v>
          </cell>
          <cell r="BL45">
            <v>518078</v>
          </cell>
          <cell r="BM45" t="str">
            <v>Reklama, marketing AAA - PR Aktivity,Promotion</v>
          </cell>
          <cell r="BN45">
            <v>2230911.71</v>
          </cell>
          <cell r="BO45">
            <v>0</v>
          </cell>
          <cell r="BP45">
            <v>2230911.71</v>
          </cell>
          <cell r="BQ45">
            <v>1132458.3999999999</v>
          </cell>
          <cell r="BR45">
            <v>0</v>
          </cell>
          <cell r="BS45">
            <v>1132458.3999999999</v>
          </cell>
          <cell r="BT45">
            <v>3363370.11</v>
          </cell>
          <cell r="BU45">
            <v>0</v>
          </cell>
          <cell r="BV45">
            <v>3363370.11</v>
          </cell>
          <cell r="BW45" t="str">
            <v>Advertising, marketing AAA - PR Activities</v>
          </cell>
          <cell r="CC45">
            <v>444</v>
          </cell>
          <cell r="CD45">
            <v>38569</v>
          </cell>
        </row>
        <row r="46">
          <cell r="A46">
            <v>51222</v>
          </cell>
          <cell r="B46" t="str">
            <v>x</v>
          </cell>
          <cell r="E46">
            <v>5976.62</v>
          </cell>
          <cell r="K46">
            <v>35787</v>
          </cell>
          <cell r="Q46">
            <v>0</v>
          </cell>
          <cell r="T46">
            <v>7942.44</v>
          </cell>
          <cell r="W46">
            <v>0</v>
          </cell>
          <cell r="Z46">
            <v>0</v>
          </cell>
          <cell r="AC46">
            <v>1825</v>
          </cell>
          <cell r="AF46">
            <v>0</v>
          </cell>
          <cell r="AI46">
            <v>2473.39</v>
          </cell>
          <cell r="AL46">
            <v>57883.94</v>
          </cell>
          <cell r="AM46">
            <v>114067.89</v>
          </cell>
          <cell r="AN46">
            <v>111888.39000000001</v>
          </cell>
          <cell r="AO46">
            <v>-1825</v>
          </cell>
          <cell r="AP46">
            <v>0</v>
          </cell>
          <cell r="AR46">
            <v>518079</v>
          </cell>
          <cell r="AS46" t="str">
            <v>Reklama, marketing AAA - Grafické práce, kreativní tvorba</v>
          </cell>
          <cell r="AT46">
            <v>0</v>
          </cell>
          <cell r="AU46">
            <v>0</v>
          </cell>
          <cell r="AV46">
            <v>0</v>
          </cell>
          <cell r="AW46">
            <v>1623295.93</v>
          </cell>
          <cell r="AX46">
            <v>0</v>
          </cell>
          <cell r="AY46">
            <v>1623295.93</v>
          </cell>
          <cell r="AZ46">
            <v>1623295.93</v>
          </cell>
          <cell r="BA46">
            <v>0</v>
          </cell>
          <cell r="BB46">
            <v>1623295.93</v>
          </cell>
          <cell r="BC46" t="str">
            <v>Advertising, marketing AAA - Grafic and creative jobs</v>
          </cell>
          <cell r="BI46">
            <v>1</v>
          </cell>
          <cell r="BJ46">
            <v>38306</v>
          </cell>
          <cell r="BL46">
            <v>518079</v>
          </cell>
          <cell r="BM46" t="str">
            <v>Reklama, marketing AAA - Grafické práce, kreativní tvorba</v>
          </cell>
          <cell r="BN46">
            <v>1353295.93</v>
          </cell>
          <cell r="BO46">
            <v>0</v>
          </cell>
          <cell r="BP46">
            <v>1353295.93</v>
          </cell>
          <cell r="BQ46">
            <v>270000</v>
          </cell>
          <cell r="BR46">
            <v>0</v>
          </cell>
          <cell r="BS46">
            <v>270000</v>
          </cell>
          <cell r="BT46">
            <v>1623295.93</v>
          </cell>
          <cell r="BU46">
            <v>0</v>
          </cell>
          <cell r="BV46">
            <v>1623295.93</v>
          </cell>
          <cell r="BW46" t="str">
            <v>Advertising, marketing AAA - Grafic and creative jobs</v>
          </cell>
          <cell r="CC46">
            <v>1</v>
          </cell>
          <cell r="CD46">
            <v>38306</v>
          </cell>
        </row>
        <row r="47">
          <cell r="A47">
            <v>5122266</v>
          </cell>
          <cell r="AN47">
            <v>0</v>
          </cell>
          <cell r="AO47" t="e">
            <v>#N/A</v>
          </cell>
          <cell r="AP47" t="e">
            <v>#N/A</v>
          </cell>
          <cell r="AR47">
            <v>51808</v>
          </cell>
          <cell r="AS47" t="str">
            <v>Účetní služ.,právní a daňové poradenství (LEGAL, TAX ADVIS)</v>
          </cell>
          <cell r="AT47">
            <v>0</v>
          </cell>
          <cell r="AU47">
            <v>0</v>
          </cell>
          <cell r="AV47">
            <v>0</v>
          </cell>
          <cell r="AW47">
            <v>584940</v>
          </cell>
          <cell r="AX47">
            <v>0</v>
          </cell>
          <cell r="AY47">
            <v>584940</v>
          </cell>
          <cell r="AZ47">
            <v>584940</v>
          </cell>
          <cell r="BA47">
            <v>0</v>
          </cell>
          <cell r="BB47">
            <v>584940</v>
          </cell>
          <cell r="BI47">
            <v>2</v>
          </cell>
          <cell r="BJ47">
            <v>37083</v>
          </cell>
          <cell r="BL47">
            <v>51808</v>
          </cell>
          <cell r="BM47" t="str">
            <v>Účetní služ.,právní a daňové poradenství (LEGAL, TAX ADVIS)</v>
          </cell>
          <cell r="BN47">
            <v>535140</v>
          </cell>
          <cell r="BO47">
            <v>0</v>
          </cell>
          <cell r="BP47">
            <v>535140</v>
          </cell>
          <cell r="BQ47">
            <v>49800</v>
          </cell>
          <cell r="BR47">
            <v>0</v>
          </cell>
          <cell r="BS47">
            <v>49800</v>
          </cell>
          <cell r="BT47">
            <v>584940</v>
          </cell>
          <cell r="BU47">
            <v>0</v>
          </cell>
          <cell r="BV47">
            <v>584940</v>
          </cell>
          <cell r="CC47">
            <v>2</v>
          </cell>
          <cell r="CD47">
            <v>37083</v>
          </cell>
        </row>
        <row r="48">
          <cell r="A48">
            <v>51301</v>
          </cell>
          <cell r="B48" t="str">
            <v>x</v>
          </cell>
          <cell r="H48">
            <v>334</v>
          </cell>
          <cell r="K48">
            <v>825</v>
          </cell>
          <cell r="N48">
            <v>12150</v>
          </cell>
          <cell r="Q48">
            <v>334.5</v>
          </cell>
          <cell r="T48">
            <v>235.59</v>
          </cell>
          <cell r="W48">
            <v>16608</v>
          </cell>
          <cell r="Z48">
            <v>910.69</v>
          </cell>
          <cell r="AC48">
            <v>1808.95</v>
          </cell>
          <cell r="AF48">
            <v>634</v>
          </cell>
          <cell r="AI48">
            <v>0</v>
          </cell>
          <cell r="AL48">
            <v>1401.37</v>
          </cell>
          <cell r="AM48">
            <v>35242.1</v>
          </cell>
          <cell r="AN48">
            <v>35242.1</v>
          </cell>
          <cell r="AO48">
            <v>-1808.95</v>
          </cell>
          <cell r="AP48">
            <v>0</v>
          </cell>
          <cell r="AR48">
            <v>5181</v>
          </cell>
          <cell r="AS48" t="str">
            <v>Ostatní služby režie 2 (OTHER SERVICES)</v>
          </cell>
          <cell r="AT48">
            <v>0</v>
          </cell>
          <cell r="AU48">
            <v>0</v>
          </cell>
          <cell r="AV48">
            <v>0</v>
          </cell>
          <cell r="AW48">
            <v>15459.24</v>
          </cell>
          <cell r="AX48">
            <v>0</v>
          </cell>
          <cell r="AY48">
            <v>15459.24</v>
          </cell>
          <cell r="AZ48">
            <v>15459.24</v>
          </cell>
          <cell r="BA48">
            <v>0</v>
          </cell>
          <cell r="BB48">
            <v>15459.24</v>
          </cell>
          <cell r="BI48">
            <v>2</v>
          </cell>
          <cell r="BJ48">
            <v>37083</v>
          </cell>
          <cell r="BL48">
            <v>5181</v>
          </cell>
          <cell r="BM48" t="str">
            <v>Ostatní služby režie 2 (OTHER SERVICES)</v>
          </cell>
          <cell r="BN48">
            <v>15118.24</v>
          </cell>
          <cell r="BO48">
            <v>0</v>
          </cell>
          <cell r="BP48">
            <v>15118.24</v>
          </cell>
          <cell r="BQ48">
            <v>341</v>
          </cell>
          <cell r="BR48">
            <v>0</v>
          </cell>
          <cell r="BS48">
            <v>341</v>
          </cell>
          <cell r="BT48">
            <v>15459.24</v>
          </cell>
          <cell r="BU48">
            <v>0</v>
          </cell>
          <cell r="BV48">
            <v>15459.24</v>
          </cell>
          <cell r="CC48">
            <v>2</v>
          </cell>
          <cell r="CD48">
            <v>37083</v>
          </cell>
        </row>
        <row r="49">
          <cell r="A49">
            <v>5130166</v>
          </cell>
          <cell r="Q49">
            <v>0</v>
          </cell>
          <cell r="AN49">
            <v>0</v>
          </cell>
          <cell r="AO49" t="e">
            <v>#N/A</v>
          </cell>
          <cell r="AP49" t="e">
            <v>#N/A</v>
          </cell>
          <cell r="AR49">
            <v>51810</v>
          </cell>
          <cell r="AS49" t="str">
            <v>Internet (INTERNET)</v>
          </cell>
          <cell r="AT49">
            <v>0</v>
          </cell>
          <cell r="AU49">
            <v>0</v>
          </cell>
          <cell r="AV49">
            <v>0</v>
          </cell>
          <cell r="AW49">
            <v>1699.66</v>
          </cell>
          <cell r="AX49">
            <v>0</v>
          </cell>
          <cell r="AY49">
            <v>1699.66</v>
          </cell>
          <cell r="AZ49">
            <v>1699.66</v>
          </cell>
          <cell r="BA49">
            <v>0</v>
          </cell>
          <cell r="BB49">
            <v>1699.66</v>
          </cell>
          <cell r="BI49">
            <v>2</v>
          </cell>
          <cell r="BJ49">
            <v>37083</v>
          </cell>
          <cell r="BL49">
            <v>51810</v>
          </cell>
          <cell r="BM49" t="str">
            <v>Internet (INTERNET)</v>
          </cell>
          <cell r="BN49">
            <v>68.66</v>
          </cell>
          <cell r="BO49">
            <v>0</v>
          </cell>
          <cell r="BP49">
            <v>68.66</v>
          </cell>
          <cell r="BQ49">
            <v>1631</v>
          </cell>
          <cell r="BR49">
            <v>0</v>
          </cell>
          <cell r="BS49">
            <v>1631</v>
          </cell>
          <cell r="BT49">
            <v>1699.66</v>
          </cell>
          <cell r="BU49">
            <v>0</v>
          </cell>
          <cell r="BV49">
            <v>1699.66</v>
          </cell>
          <cell r="CC49">
            <v>2</v>
          </cell>
          <cell r="CD49">
            <v>37083</v>
          </cell>
        </row>
        <row r="50">
          <cell r="A50">
            <v>51398</v>
          </cell>
          <cell r="B50" t="str">
            <v>x</v>
          </cell>
          <cell r="C50" t="str">
            <v>x</v>
          </cell>
          <cell r="AN50">
            <v>0</v>
          </cell>
          <cell r="AO50" t="e">
            <v>#N/A</v>
          </cell>
          <cell r="AP50" t="e">
            <v>#N/A</v>
          </cell>
          <cell r="AR50">
            <v>51813</v>
          </cell>
          <cell r="AS50" t="str">
            <v>Fotopr., kopír., tisk, vazba (FOTOWORK, COPY, PRINT,FILING)</v>
          </cell>
          <cell r="AT50">
            <v>0</v>
          </cell>
          <cell r="AU50">
            <v>0</v>
          </cell>
          <cell r="AV50">
            <v>0</v>
          </cell>
          <cell r="AW50">
            <v>56.5</v>
          </cell>
          <cell r="AX50">
            <v>0</v>
          </cell>
          <cell r="AY50">
            <v>56.5</v>
          </cell>
          <cell r="AZ50">
            <v>56.5</v>
          </cell>
          <cell r="BA50">
            <v>0</v>
          </cell>
          <cell r="BB50">
            <v>56.5</v>
          </cell>
          <cell r="BI50">
            <v>2</v>
          </cell>
          <cell r="BJ50">
            <v>37083</v>
          </cell>
          <cell r="BL50">
            <v>51813</v>
          </cell>
          <cell r="BM50" t="str">
            <v>Fotopr., kopír., tisk, vazba (FOTOWORK, COPY, PRINT,FILING)</v>
          </cell>
          <cell r="BN50">
            <v>56.5</v>
          </cell>
          <cell r="BO50">
            <v>0</v>
          </cell>
          <cell r="BP50">
            <v>56.5</v>
          </cell>
          <cell r="BQ50">
            <v>0</v>
          </cell>
          <cell r="BR50">
            <v>0</v>
          </cell>
          <cell r="BS50">
            <v>0</v>
          </cell>
          <cell r="BT50">
            <v>56.5</v>
          </cell>
          <cell r="BU50">
            <v>0</v>
          </cell>
          <cell r="BV50">
            <v>56.5</v>
          </cell>
          <cell r="CC50">
            <v>2</v>
          </cell>
          <cell r="CD50">
            <v>37083</v>
          </cell>
        </row>
        <row r="51">
          <cell r="A51">
            <v>51801</v>
          </cell>
          <cell r="E51">
            <v>2597.5</v>
          </cell>
          <cell r="H51">
            <v>1802</v>
          </cell>
          <cell r="K51">
            <v>935</v>
          </cell>
          <cell r="N51">
            <v>2971</v>
          </cell>
          <cell r="Q51">
            <v>1497</v>
          </cell>
          <cell r="T51">
            <v>1099</v>
          </cell>
          <cell r="W51">
            <v>1315</v>
          </cell>
          <cell r="Z51">
            <v>2581.5</v>
          </cell>
          <cell r="AC51">
            <v>836</v>
          </cell>
          <cell r="AF51">
            <v>1558</v>
          </cell>
          <cell r="AI51">
            <v>962</v>
          </cell>
          <cell r="AL51">
            <v>1171</v>
          </cell>
          <cell r="AM51">
            <v>19325</v>
          </cell>
          <cell r="AN51">
            <v>19325</v>
          </cell>
          <cell r="AO51">
            <v>-836</v>
          </cell>
          <cell r="AP51">
            <v>0</v>
          </cell>
          <cell r="AR51">
            <v>51814</v>
          </cell>
          <cell r="AS51" t="str">
            <v>Parkovné (PARKING)</v>
          </cell>
          <cell r="AT51">
            <v>0</v>
          </cell>
          <cell r="AU51">
            <v>0</v>
          </cell>
          <cell r="AV51">
            <v>0</v>
          </cell>
          <cell r="AW51">
            <v>3661.6</v>
          </cell>
          <cell r="AX51">
            <v>0</v>
          </cell>
          <cell r="AY51">
            <v>3661.6</v>
          </cell>
          <cell r="AZ51">
            <v>3661.6</v>
          </cell>
          <cell r="BA51">
            <v>0</v>
          </cell>
          <cell r="BB51">
            <v>3661.6</v>
          </cell>
          <cell r="BI51">
            <v>2</v>
          </cell>
          <cell r="BJ51">
            <v>37083</v>
          </cell>
          <cell r="BL51">
            <v>51814</v>
          </cell>
          <cell r="BM51" t="str">
            <v>Parkovné (PARKING)</v>
          </cell>
          <cell r="BN51">
            <v>3661.6</v>
          </cell>
          <cell r="BO51">
            <v>0</v>
          </cell>
          <cell r="BP51">
            <v>3661.6</v>
          </cell>
          <cell r="BQ51">
            <v>0</v>
          </cell>
          <cell r="BR51">
            <v>0</v>
          </cell>
          <cell r="BS51">
            <v>0</v>
          </cell>
          <cell r="BT51">
            <v>3661.6</v>
          </cell>
          <cell r="BU51">
            <v>0</v>
          </cell>
          <cell r="BV51">
            <v>3661.6</v>
          </cell>
          <cell r="CC51">
            <v>2</v>
          </cell>
          <cell r="CD51">
            <v>37083</v>
          </cell>
        </row>
        <row r="52">
          <cell r="A52" t="str">
            <v>51802 CI</v>
          </cell>
          <cell r="AN52">
            <v>0</v>
          </cell>
          <cell r="AO52" t="e">
            <v>#N/A</v>
          </cell>
          <cell r="AP52" t="e">
            <v>#N/A</v>
          </cell>
          <cell r="AR52">
            <v>51815</v>
          </cell>
          <cell r="AS52" t="str">
            <v>Telefonní poplatky - Eurotel,Paegas,Oskar (MOBILE TELEPHONE)</v>
          </cell>
          <cell r="AT52">
            <v>0</v>
          </cell>
          <cell r="AU52">
            <v>0</v>
          </cell>
          <cell r="AV52">
            <v>0</v>
          </cell>
          <cell r="AW52">
            <v>1050</v>
          </cell>
          <cell r="AX52">
            <v>0</v>
          </cell>
          <cell r="AY52">
            <v>1050</v>
          </cell>
          <cell r="AZ52">
            <v>1050</v>
          </cell>
          <cell r="BA52">
            <v>0</v>
          </cell>
          <cell r="BB52">
            <v>1050</v>
          </cell>
          <cell r="BI52">
            <v>2</v>
          </cell>
          <cell r="BJ52">
            <v>37083</v>
          </cell>
          <cell r="BL52">
            <v>51815</v>
          </cell>
          <cell r="BM52" t="str">
            <v>Telefonní poplatky - Eurotel,Paegas,Oskar (MOBILE TELEPHONE)</v>
          </cell>
          <cell r="BN52">
            <v>1050</v>
          </cell>
          <cell r="BO52">
            <v>0</v>
          </cell>
          <cell r="BP52">
            <v>1050</v>
          </cell>
          <cell r="BQ52">
            <v>0</v>
          </cell>
          <cell r="BR52">
            <v>0</v>
          </cell>
          <cell r="BS52">
            <v>0</v>
          </cell>
          <cell r="BT52">
            <v>1050</v>
          </cell>
          <cell r="BU52">
            <v>0</v>
          </cell>
          <cell r="BV52">
            <v>1050</v>
          </cell>
          <cell r="CC52">
            <v>2</v>
          </cell>
          <cell r="CD52">
            <v>37083</v>
          </cell>
        </row>
        <row r="53">
          <cell r="A53">
            <v>51802</v>
          </cell>
          <cell r="B53" t="str">
            <v>x</v>
          </cell>
          <cell r="AN53">
            <v>0</v>
          </cell>
          <cell r="AO53" t="e">
            <v>#N/A</v>
          </cell>
          <cell r="AP53" t="e">
            <v>#N/A</v>
          </cell>
          <cell r="AR53">
            <v>51818</v>
          </cell>
          <cell r="AS53" t="str">
            <v>Školení zaměstnanců, semináře (TRAINING OF EMPLOYEE)</v>
          </cell>
          <cell r="AT53">
            <v>0</v>
          </cell>
          <cell r="AU53">
            <v>0</v>
          </cell>
          <cell r="AV53">
            <v>0</v>
          </cell>
          <cell r="AW53">
            <v>8991.48</v>
          </cell>
          <cell r="AX53">
            <v>0</v>
          </cell>
          <cell r="AY53">
            <v>8991.48</v>
          </cell>
          <cell r="AZ53">
            <v>8991.48</v>
          </cell>
          <cell r="BA53">
            <v>0</v>
          </cell>
          <cell r="BB53">
            <v>8991.48</v>
          </cell>
          <cell r="BI53">
            <v>10</v>
          </cell>
          <cell r="BJ53">
            <v>37867</v>
          </cell>
          <cell r="BL53">
            <v>51818</v>
          </cell>
          <cell r="BM53" t="str">
            <v>Školení zaměstnanců, semináře (TRAINING OF EMPLOYEE)</v>
          </cell>
          <cell r="BN53">
            <v>10281.48</v>
          </cell>
          <cell r="BO53">
            <v>0</v>
          </cell>
          <cell r="BP53">
            <v>10281.48</v>
          </cell>
          <cell r="BQ53">
            <v>-1290</v>
          </cell>
          <cell r="BR53">
            <v>0</v>
          </cell>
          <cell r="BS53">
            <v>-1290</v>
          </cell>
          <cell r="BT53">
            <v>8991.48</v>
          </cell>
          <cell r="BU53">
            <v>0</v>
          </cell>
          <cell r="BV53">
            <v>8991.48</v>
          </cell>
          <cell r="CC53">
            <v>10</v>
          </cell>
          <cell r="CD53">
            <v>37867</v>
          </cell>
        </row>
        <row r="54">
          <cell r="A54">
            <v>5180266</v>
          </cell>
          <cell r="AN54">
            <v>0</v>
          </cell>
          <cell r="AO54" t="e">
            <v>#N/A</v>
          </cell>
          <cell r="AP54" t="e">
            <v>#N/A</v>
          </cell>
          <cell r="AR54">
            <v>51830</v>
          </cell>
          <cell r="AS54" t="str">
            <v>Ostatní služby (OTHER SERVICES)</v>
          </cell>
          <cell r="AT54">
            <v>0</v>
          </cell>
          <cell r="AU54">
            <v>0</v>
          </cell>
          <cell r="AV54">
            <v>0</v>
          </cell>
          <cell r="AW54">
            <v>321657</v>
          </cell>
          <cell r="AX54">
            <v>0</v>
          </cell>
          <cell r="AY54">
            <v>321657</v>
          </cell>
          <cell r="AZ54">
            <v>321657</v>
          </cell>
          <cell r="BA54">
            <v>0</v>
          </cell>
          <cell r="BB54">
            <v>321657</v>
          </cell>
          <cell r="BI54">
            <v>2</v>
          </cell>
          <cell r="BJ54">
            <v>37083</v>
          </cell>
          <cell r="BL54">
            <v>51830</v>
          </cell>
          <cell r="BM54" t="str">
            <v>Ostatní služby (OTHER SERVICES)</v>
          </cell>
          <cell r="BN54">
            <v>320507</v>
          </cell>
          <cell r="BO54">
            <v>0</v>
          </cell>
          <cell r="BP54">
            <v>320507</v>
          </cell>
          <cell r="BQ54">
            <v>1150</v>
          </cell>
          <cell r="BR54">
            <v>0</v>
          </cell>
          <cell r="BS54">
            <v>1150</v>
          </cell>
          <cell r="BT54">
            <v>321657</v>
          </cell>
          <cell r="BU54">
            <v>0</v>
          </cell>
          <cell r="BV54">
            <v>321657</v>
          </cell>
          <cell r="CC54">
            <v>2</v>
          </cell>
          <cell r="CD54">
            <v>37083</v>
          </cell>
        </row>
        <row r="55">
          <cell r="A55" t="str">
            <v>51803 CI</v>
          </cell>
          <cell r="B55" t="str">
            <v>x</v>
          </cell>
          <cell r="AN55">
            <v>0</v>
          </cell>
          <cell r="AO55" t="e">
            <v>#N/A</v>
          </cell>
          <cell r="AP55" t="e">
            <v>#N/A</v>
          </cell>
          <cell r="AR55">
            <v>51840</v>
          </cell>
          <cell r="AS55" t="str">
            <v>Ostatní služby - leasing (OTHER SERVICES)</v>
          </cell>
          <cell r="AT55">
            <v>0</v>
          </cell>
          <cell r="AU55">
            <v>0</v>
          </cell>
          <cell r="AV55">
            <v>0</v>
          </cell>
          <cell r="AW55">
            <v>645701.04</v>
          </cell>
          <cell r="AX55">
            <v>0</v>
          </cell>
          <cell r="AY55">
            <v>645701.04</v>
          </cell>
          <cell r="AZ55">
            <v>645701.04</v>
          </cell>
          <cell r="BA55">
            <v>0</v>
          </cell>
          <cell r="BB55">
            <v>645701.04</v>
          </cell>
          <cell r="BI55">
            <v>444</v>
          </cell>
          <cell r="BJ55">
            <v>38386</v>
          </cell>
          <cell r="BL55">
            <v>51840</v>
          </cell>
          <cell r="BM55" t="str">
            <v>Ostatní služby - leasing (OTHER SERVICES)</v>
          </cell>
          <cell r="BN55">
            <v>645701.04</v>
          </cell>
          <cell r="BO55">
            <v>0</v>
          </cell>
          <cell r="BP55">
            <v>645701.04</v>
          </cell>
          <cell r="BQ55">
            <v>0</v>
          </cell>
          <cell r="BR55">
            <v>0</v>
          </cell>
          <cell r="BS55">
            <v>0</v>
          </cell>
          <cell r="BT55">
            <v>645701.04</v>
          </cell>
          <cell r="BU55">
            <v>0</v>
          </cell>
          <cell r="BV55">
            <v>645701.04</v>
          </cell>
          <cell r="CC55">
            <v>444</v>
          </cell>
          <cell r="CD55">
            <v>38386</v>
          </cell>
        </row>
        <row r="56">
          <cell r="A56">
            <v>51803</v>
          </cell>
          <cell r="H56">
            <v>47000</v>
          </cell>
          <cell r="K56">
            <v>47000</v>
          </cell>
          <cell r="N56">
            <v>47000</v>
          </cell>
          <cell r="Q56">
            <v>47000</v>
          </cell>
          <cell r="T56">
            <v>-154328</v>
          </cell>
          <cell r="W56">
            <v>0</v>
          </cell>
          <cell r="Z56">
            <v>0</v>
          </cell>
          <cell r="AC56">
            <v>0</v>
          </cell>
          <cell r="AF56">
            <v>0</v>
          </cell>
          <cell r="AI56">
            <v>0</v>
          </cell>
          <cell r="AL56">
            <v>33672</v>
          </cell>
          <cell r="AM56">
            <v>67344</v>
          </cell>
          <cell r="AN56">
            <v>67344</v>
          </cell>
          <cell r="AO56">
            <v>0</v>
          </cell>
          <cell r="AP56">
            <v>0</v>
          </cell>
          <cell r="AR56">
            <v>51869</v>
          </cell>
          <cell r="AS56" t="str">
            <v>Režijní přefakturace nákladů (FACILITIES REINVOICING)</v>
          </cell>
          <cell r="AT56">
            <v>0</v>
          </cell>
          <cell r="AU56">
            <v>0</v>
          </cell>
          <cell r="AV56">
            <v>0</v>
          </cell>
          <cell r="AW56">
            <v>4088374.54</v>
          </cell>
          <cell r="AX56">
            <v>0</v>
          </cell>
          <cell r="AY56">
            <v>4088374.54</v>
          </cell>
          <cell r="AZ56">
            <v>4088374.54</v>
          </cell>
          <cell r="BA56">
            <v>0</v>
          </cell>
          <cell r="BB56">
            <v>4088374.54</v>
          </cell>
          <cell r="BI56">
            <v>1</v>
          </cell>
          <cell r="BJ56">
            <v>38035</v>
          </cell>
          <cell r="BL56">
            <v>51869</v>
          </cell>
          <cell r="BM56" t="str">
            <v>Režijní přefakturace nákladů (FACILITIES REINVOICING)</v>
          </cell>
          <cell r="BN56">
            <v>4211713.8899999997</v>
          </cell>
          <cell r="BO56">
            <v>0</v>
          </cell>
          <cell r="BP56">
            <v>4211713.8899999997</v>
          </cell>
          <cell r="BQ56">
            <v>-123339.35</v>
          </cell>
          <cell r="BR56">
            <v>0</v>
          </cell>
          <cell r="BS56">
            <v>-123339.35</v>
          </cell>
          <cell r="BT56">
            <v>4088374.54</v>
          </cell>
          <cell r="BU56">
            <v>0</v>
          </cell>
          <cell r="BV56">
            <v>4088374.54</v>
          </cell>
          <cell r="CC56">
            <v>1</v>
          </cell>
          <cell r="CD56">
            <v>38035</v>
          </cell>
        </row>
        <row r="57">
          <cell r="A57">
            <v>5180366</v>
          </cell>
          <cell r="T57">
            <v>313788</v>
          </cell>
          <cell r="AL57">
            <v>-313788</v>
          </cell>
          <cell r="AN57">
            <v>0</v>
          </cell>
          <cell r="AO57" t="e">
            <v>#N/A</v>
          </cell>
          <cell r="AP57" t="e">
            <v>#N/A</v>
          </cell>
          <cell r="AR57">
            <v>51888</v>
          </cell>
          <cell r="AS57" t="str">
            <v>Ostatní služby - sporné doklady(OTHER SERV.-WRONG DOCUMENTS)</v>
          </cell>
          <cell r="AT57">
            <v>0</v>
          </cell>
          <cell r="AU57">
            <v>0</v>
          </cell>
          <cell r="AV57">
            <v>0</v>
          </cell>
          <cell r="AW57">
            <v>28870.37</v>
          </cell>
          <cell r="AX57">
            <v>0</v>
          </cell>
          <cell r="AY57">
            <v>28870.37</v>
          </cell>
          <cell r="AZ57">
            <v>28870.37</v>
          </cell>
          <cell r="BA57">
            <v>0</v>
          </cell>
          <cell r="BB57">
            <v>28870.37</v>
          </cell>
          <cell r="BI57">
            <v>2</v>
          </cell>
          <cell r="BJ57">
            <v>37083</v>
          </cell>
          <cell r="BL57">
            <v>51888</v>
          </cell>
          <cell r="BM57" t="str">
            <v>Ostatní služby - sporné doklady(OTHER SERV.-WRONG DOCUMENTS)</v>
          </cell>
          <cell r="BN57">
            <v>28870.37</v>
          </cell>
          <cell r="BO57">
            <v>0</v>
          </cell>
          <cell r="BP57">
            <v>28870.37</v>
          </cell>
          <cell r="BQ57">
            <v>0</v>
          </cell>
          <cell r="BR57">
            <v>0</v>
          </cell>
          <cell r="BS57">
            <v>0</v>
          </cell>
          <cell r="BT57">
            <v>28870.37</v>
          </cell>
          <cell r="BU57">
            <v>0</v>
          </cell>
          <cell r="BV57">
            <v>28870.37</v>
          </cell>
          <cell r="CC57">
            <v>2</v>
          </cell>
          <cell r="CD57">
            <v>37083</v>
          </cell>
        </row>
        <row r="58">
          <cell r="A58" t="str">
            <v>51804 CI,MA</v>
          </cell>
          <cell r="AN58">
            <v>0</v>
          </cell>
          <cell r="AO58" t="e">
            <v>#N/A</v>
          </cell>
          <cell r="AP58" t="e">
            <v>#N/A</v>
          </cell>
          <cell r="AR58">
            <v>51899</v>
          </cell>
          <cell r="AS58" t="str">
            <v>Ostatní služby nedaňové (OTHER SERVICES TAX NON DEDUCTIBLE)</v>
          </cell>
          <cell r="AT58">
            <v>0</v>
          </cell>
          <cell r="AU58">
            <v>0</v>
          </cell>
          <cell r="AV58">
            <v>0</v>
          </cell>
          <cell r="AW58">
            <v>76949.2</v>
          </cell>
          <cell r="AX58">
            <v>0</v>
          </cell>
          <cell r="AY58">
            <v>76949.2</v>
          </cell>
          <cell r="AZ58">
            <v>76949.2</v>
          </cell>
          <cell r="BA58">
            <v>0</v>
          </cell>
          <cell r="BB58">
            <v>76949.2</v>
          </cell>
          <cell r="BI58">
            <v>2</v>
          </cell>
          <cell r="BJ58">
            <v>37083</v>
          </cell>
          <cell r="BL58">
            <v>51899</v>
          </cell>
          <cell r="BM58" t="str">
            <v>Ostatní služby nedaňové (OTHER SERVICES TAX NON DEDUCTIBLE)</v>
          </cell>
          <cell r="BN58">
            <v>76949.2</v>
          </cell>
          <cell r="BO58">
            <v>0</v>
          </cell>
          <cell r="BP58">
            <v>76949.2</v>
          </cell>
          <cell r="BQ58">
            <v>0</v>
          </cell>
          <cell r="BR58">
            <v>0</v>
          </cell>
          <cell r="BS58">
            <v>0</v>
          </cell>
          <cell r="BT58">
            <v>76949.2</v>
          </cell>
          <cell r="BU58">
            <v>0</v>
          </cell>
          <cell r="BV58">
            <v>76949.2</v>
          </cell>
          <cell r="CC58">
            <v>2</v>
          </cell>
          <cell r="CD58">
            <v>37083</v>
          </cell>
        </row>
        <row r="59">
          <cell r="A59">
            <v>51804</v>
          </cell>
          <cell r="E59">
            <v>0</v>
          </cell>
          <cell r="H59">
            <v>0</v>
          </cell>
          <cell r="K59">
            <v>126.04999999998836</v>
          </cell>
          <cell r="N59">
            <v>-126.04999999998836</v>
          </cell>
          <cell r="Q59">
            <v>0</v>
          </cell>
          <cell r="T59">
            <v>0</v>
          </cell>
          <cell r="W59">
            <v>0</v>
          </cell>
          <cell r="Z59">
            <v>0</v>
          </cell>
          <cell r="AC59">
            <v>0</v>
          </cell>
          <cell r="AF59">
            <v>0</v>
          </cell>
          <cell r="AI59">
            <v>0</v>
          </cell>
          <cell r="AL59">
            <v>0</v>
          </cell>
          <cell r="AM59">
            <v>-89000</v>
          </cell>
          <cell r="AN59">
            <v>0</v>
          </cell>
          <cell r="AO59">
            <v>0</v>
          </cell>
          <cell r="AP59">
            <v>0</v>
          </cell>
          <cell r="AR59">
            <v>52</v>
          </cell>
          <cell r="AS59" t="str">
            <v>Osobní náklady (PERSONNEL EXPENSES)</v>
          </cell>
          <cell r="AT59">
            <v>0</v>
          </cell>
          <cell r="AU59">
            <v>0</v>
          </cell>
          <cell r="AV59">
            <v>0</v>
          </cell>
          <cell r="AW59">
            <v>16180591.5</v>
          </cell>
          <cell r="AX59">
            <v>0</v>
          </cell>
          <cell r="AY59">
            <v>16180591.5</v>
          </cell>
          <cell r="AZ59">
            <v>16180591.5</v>
          </cell>
          <cell r="BA59">
            <v>0</v>
          </cell>
          <cell r="BB59">
            <v>16180591.5</v>
          </cell>
          <cell r="BI59">
            <v>2</v>
          </cell>
          <cell r="BJ59">
            <v>37083</v>
          </cell>
          <cell r="BL59">
            <v>52</v>
          </cell>
          <cell r="BM59" t="str">
            <v>Osobní náklady (PERSONNEL EXPENSES)</v>
          </cell>
          <cell r="BN59">
            <v>14752477</v>
          </cell>
          <cell r="BO59">
            <v>0</v>
          </cell>
          <cell r="BP59">
            <v>14752477</v>
          </cell>
          <cell r="BQ59">
            <v>1428114.5</v>
          </cell>
          <cell r="BR59">
            <v>0</v>
          </cell>
          <cell r="BS59">
            <v>1428114.5</v>
          </cell>
          <cell r="BT59">
            <v>16180591.5</v>
          </cell>
          <cell r="BU59">
            <v>0</v>
          </cell>
          <cell r="BV59">
            <v>16180591.5</v>
          </cell>
          <cell r="CC59">
            <v>2</v>
          </cell>
          <cell r="CD59">
            <v>37083</v>
          </cell>
        </row>
        <row r="60">
          <cell r="A60">
            <v>5180466</v>
          </cell>
          <cell r="E60">
            <v>216360</v>
          </cell>
          <cell r="H60">
            <v>230640</v>
          </cell>
          <cell r="K60">
            <v>211560</v>
          </cell>
          <cell r="N60">
            <v>192120</v>
          </cell>
          <cell r="Q60">
            <v>188880</v>
          </cell>
          <cell r="T60">
            <v>188880</v>
          </cell>
          <cell r="W60">
            <v>203680</v>
          </cell>
          <cell r="Z60">
            <v>203680</v>
          </cell>
          <cell r="AC60">
            <v>184240</v>
          </cell>
          <cell r="AF60">
            <v>184240</v>
          </cell>
          <cell r="AI60">
            <v>184240</v>
          </cell>
          <cell r="AL60">
            <v>286200</v>
          </cell>
          <cell r="AM60">
            <v>2474720</v>
          </cell>
          <cell r="AN60">
            <v>2474720</v>
          </cell>
          <cell r="AO60" t="e">
            <v>#N/A</v>
          </cell>
          <cell r="AP60" t="e">
            <v>#N/A</v>
          </cell>
          <cell r="AR60">
            <v>521</v>
          </cell>
          <cell r="AS60" t="str">
            <v>Mzdové náklady (WAGES AND SALARIES)</v>
          </cell>
          <cell r="AT60">
            <v>0</v>
          </cell>
          <cell r="AU60">
            <v>0</v>
          </cell>
          <cell r="AV60">
            <v>0</v>
          </cell>
          <cell r="AW60">
            <v>11972233.5</v>
          </cell>
          <cell r="AX60">
            <v>0</v>
          </cell>
          <cell r="AY60">
            <v>11972233.5</v>
          </cell>
          <cell r="AZ60">
            <v>11972233.5</v>
          </cell>
          <cell r="BA60">
            <v>0</v>
          </cell>
          <cell r="BB60">
            <v>11972233.5</v>
          </cell>
          <cell r="BI60">
            <v>2</v>
          </cell>
          <cell r="BJ60">
            <v>37083</v>
          </cell>
          <cell r="BL60">
            <v>521</v>
          </cell>
          <cell r="BM60" t="str">
            <v>Mzdové náklady (WAGES AND SALARIES)</v>
          </cell>
          <cell r="BN60">
            <v>10885906</v>
          </cell>
          <cell r="BO60">
            <v>0</v>
          </cell>
          <cell r="BP60">
            <v>10885906</v>
          </cell>
          <cell r="BQ60">
            <v>1086327.5</v>
          </cell>
          <cell r="BR60">
            <v>0</v>
          </cell>
          <cell r="BS60">
            <v>1086327.5</v>
          </cell>
          <cell r="BT60">
            <v>11972233.5</v>
          </cell>
          <cell r="BU60">
            <v>0</v>
          </cell>
          <cell r="BV60">
            <v>11972233.5</v>
          </cell>
          <cell r="CC60">
            <v>2</v>
          </cell>
          <cell r="CD60">
            <v>37083</v>
          </cell>
        </row>
        <row r="61">
          <cell r="A61" t="str">
            <v>51805 CI</v>
          </cell>
          <cell r="B61" t="str">
            <v>x</v>
          </cell>
          <cell r="AN61">
            <v>0</v>
          </cell>
          <cell r="AO61" t="e">
            <v>#N/A</v>
          </cell>
          <cell r="AP61" t="e">
            <v>#N/A</v>
          </cell>
          <cell r="AR61">
            <v>52101</v>
          </cell>
          <cell r="AS61" t="str">
            <v>Mzdové náklady (WAGES)</v>
          </cell>
          <cell r="AT61">
            <v>0</v>
          </cell>
          <cell r="AU61">
            <v>0</v>
          </cell>
          <cell r="AV61">
            <v>0</v>
          </cell>
          <cell r="AW61">
            <v>11881292</v>
          </cell>
          <cell r="AX61">
            <v>0</v>
          </cell>
          <cell r="AY61">
            <v>11881292</v>
          </cell>
          <cell r="AZ61">
            <v>11881292</v>
          </cell>
          <cell r="BA61">
            <v>0</v>
          </cell>
          <cell r="BB61">
            <v>11881292</v>
          </cell>
          <cell r="BI61">
            <v>2</v>
          </cell>
          <cell r="BJ61">
            <v>37083</v>
          </cell>
          <cell r="BL61">
            <v>52101</v>
          </cell>
          <cell r="BM61" t="str">
            <v>Mzdové náklady (WAGES)</v>
          </cell>
          <cell r="BN61">
            <v>10885906</v>
          </cell>
          <cell r="BO61">
            <v>0</v>
          </cell>
          <cell r="BP61">
            <v>10885906</v>
          </cell>
          <cell r="BQ61">
            <v>995386</v>
          </cell>
          <cell r="BR61">
            <v>0</v>
          </cell>
          <cell r="BS61">
            <v>995386</v>
          </cell>
          <cell r="BT61">
            <v>11881292</v>
          </cell>
          <cell r="BU61">
            <v>0</v>
          </cell>
          <cell r="BV61">
            <v>11881292</v>
          </cell>
          <cell r="CC61">
            <v>2</v>
          </cell>
          <cell r="CD61">
            <v>37083</v>
          </cell>
        </row>
        <row r="62">
          <cell r="A62">
            <v>51805</v>
          </cell>
          <cell r="Q62">
            <v>0</v>
          </cell>
          <cell r="AN62">
            <v>0</v>
          </cell>
          <cell r="AO62" t="e">
            <v>#N/A</v>
          </cell>
          <cell r="AP62" t="e">
            <v>#N/A</v>
          </cell>
          <cell r="AR62">
            <v>52102</v>
          </cell>
          <cell r="AS62" t="str">
            <v>Mzdové náklady (- nevyčerpaná dovolená WAGES)</v>
          </cell>
          <cell r="AT62">
            <v>0</v>
          </cell>
          <cell r="AU62">
            <v>0</v>
          </cell>
          <cell r="AV62">
            <v>0</v>
          </cell>
          <cell r="AW62">
            <v>90941.5</v>
          </cell>
          <cell r="AX62">
            <v>0</v>
          </cell>
          <cell r="AY62">
            <v>90941.5</v>
          </cell>
          <cell r="AZ62">
            <v>90941.5</v>
          </cell>
          <cell r="BA62">
            <v>0</v>
          </cell>
          <cell r="BB62">
            <v>90941.5</v>
          </cell>
          <cell r="BI62">
            <v>2</v>
          </cell>
          <cell r="BJ62">
            <v>37083</v>
          </cell>
          <cell r="BL62">
            <v>52102</v>
          </cell>
          <cell r="BM62" t="str">
            <v>Mzdové náklady (- nevyčerpaná dovolená WAGES)</v>
          </cell>
          <cell r="BN62">
            <v>0</v>
          </cell>
          <cell r="BO62">
            <v>0</v>
          </cell>
          <cell r="BP62">
            <v>0</v>
          </cell>
          <cell r="BQ62">
            <v>90941.5</v>
          </cell>
          <cell r="BR62">
            <v>0</v>
          </cell>
          <cell r="BS62">
            <v>90941.5</v>
          </cell>
          <cell r="BT62">
            <v>90941.5</v>
          </cell>
          <cell r="BU62">
            <v>0</v>
          </cell>
          <cell r="BV62">
            <v>90941.5</v>
          </cell>
          <cell r="CC62">
            <v>2</v>
          </cell>
          <cell r="CD62">
            <v>37083</v>
          </cell>
        </row>
        <row r="63">
          <cell r="A63">
            <v>5180566</v>
          </cell>
          <cell r="Q63">
            <v>0</v>
          </cell>
          <cell r="AN63">
            <v>0</v>
          </cell>
          <cell r="AO63" t="e">
            <v>#N/A</v>
          </cell>
          <cell r="AP63" t="e">
            <v>#N/A</v>
          </cell>
          <cell r="AR63">
            <v>524</v>
          </cell>
          <cell r="AS63" t="str">
            <v>Zákonné sociální pojištění (SOCIAL SECURITY INSURANCE)</v>
          </cell>
          <cell r="AT63">
            <v>0</v>
          </cell>
          <cell r="AU63">
            <v>0</v>
          </cell>
          <cell r="AV63">
            <v>0</v>
          </cell>
          <cell r="AW63">
            <v>4139944</v>
          </cell>
          <cell r="AX63">
            <v>0</v>
          </cell>
          <cell r="AY63">
            <v>4139944</v>
          </cell>
          <cell r="AZ63">
            <v>4139944</v>
          </cell>
          <cell r="BA63">
            <v>0</v>
          </cell>
          <cell r="BB63">
            <v>4139944</v>
          </cell>
          <cell r="BI63">
            <v>2</v>
          </cell>
          <cell r="BJ63">
            <v>37083</v>
          </cell>
          <cell r="BL63">
            <v>524</v>
          </cell>
          <cell r="BM63" t="str">
            <v>Zákonné sociální pojištění (SOCIAL SECURITY INSURANCE)</v>
          </cell>
          <cell r="BN63">
            <v>3800350</v>
          </cell>
          <cell r="BO63">
            <v>0</v>
          </cell>
          <cell r="BP63">
            <v>3800350</v>
          </cell>
          <cell r="BQ63">
            <v>339594</v>
          </cell>
          <cell r="BR63">
            <v>0</v>
          </cell>
          <cell r="BS63">
            <v>339594</v>
          </cell>
          <cell r="BT63">
            <v>4139944</v>
          </cell>
          <cell r="BU63">
            <v>0</v>
          </cell>
          <cell r="BV63">
            <v>4139944</v>
          </cell>
          <cell r="CC63">
            <v>2</v>
          </cell>
          <cell r="CD63">
            <v>37083</v>
          </cell>
        </row>
        <row r="64">
          <cell r="A64">
            <v>51806</v>
          </cell>
          <cell r="B64" t="str">
            <v>x</v>
          </cell>
          <cell r="AN64">
            <v>0</v>
          </cell>
          <cell r="AO64" t="e">
            <v>#N/A</v>
          </cell>
          <cell r="AP64" t="e">
            <v>#N/A</v>
          </cell>
          <cell r="AR64">
            <v>52401</v>
          </cell>
          <cell r="AS64" t="str">
            <v>Zákonné zdravotní pojištění (OBBLIG. HEALTH INSURANCE)</v>
          </cell>
          <cell r="AT64">
            <v>0</v>
          </cell>
          <cell r="AU64">
            <v>0</v>
          </cell>
          <cell r="AV64">
            <v>0</v>
          </cell>
          <cell r="AW64">
            <v>1058031</v>
          </cell>
          <cell r="AX64">
            <v>0</v>
          </cell>
          <cell r="AY64">
            <v>1058031</v>
          </cell>
          <cell r="AZ64">
            <v>1058031</v>
          </cell>
          <cell r="BA64">
            <v>0</v>
          </cell>
          <cell r="BB64">
            <v>1058031</v>
          </cell>
          <cell r="BI64">
            <v>2</v>
          </cell>
          <cell r="BJ64">
            <v>37083</v>
          </cell>
          <cell r="BL64">
            <v>52401</v>
          </cell>
          <cell r="BM64" t="str">
            <v>Zákonné zdravotní pojištění (OBBLIG. HEALTH INSURANCE)</v>
          </cell>
          <cell r="BN64">
            <v>977238</v>
          </cell>
          <cell r="BO64">
            <v>0</v>
          </cell>
          <cell r="BP64">
            <v>977238</v>
          </cell>
          <cell r="BQ64">
            <v>80793</v>
          </cell>
          <cell r="BR64">
            <v>0</v>
          </cell>
          <cell r="BS64">
            <v>80793</v>
          </cell>
          <cell r="BT64">
            <v>1058031</v>
          </cell>
          <cell r="BU64">
            <v>0</v>
          </cell>
          <cell r="BV64">
            <v>1058031</v>
          </cell>
          <cell r="CC64">
            <v>2</v>
          </cell>
          <cell r="CD64">
            <v>37083</v>
          </cell>
        </row>
        <row r="65">
          <cell r="A65">
            <v>51807</v>
          </cell>
          <cell r="B65" t="str">
            <v>x</v>
          </cell>
          <cell r="E65">
            <v>70000</v>
          </cell>
          <cell r="H65">
            <v>2000</v>
          </cell>
          <cell r="Q65">
            <v>108290</v>
          </cell>
          <cell r="T65">
            <v>21787</v>
          </cell>
          <cell r="W65">
            <v>31232.5</v>
          </cell>
          <cell r="Z65">
            <v>27132.5</v>
          </cell>
          <cell r="AC65">
            <v>-36500</v>
          </cell>
          <cell r="AF65">
            <v>24075</v>
          </cell>
          <cell r="AI65">
            <v>28012.5</v>
          </cell>
          <cell r="AL65">
            <v>45225</v>
          </cell>
          <cell r="AM65">
            <v>321254.5</v>
          </cell>
          <cell r="AN65">
            <v>321254.5</v>
          </cell>
          <cell r="AO65">
            <v>36500</v>
          </cell>
          <cell r="AP65">
            <v>0</v>
          </cell>
          <cell r="AR65">
            <v>52402</v>
          </cell>
          <cell r="AS65" t="str">
            <v>Zákonné sociální zabezpečení (OBBLIG. SOCIAL INSURANCE)</v>
          </cell>
          <cell r="AT65">
            <v>0</v>
          </cell>
          <cell r="AU65">
            <v>0</v>
          </cell>
          <cell r="AV65">
            <v>0</v>
          </cell>
          <cell r="AW65">
            <v>3081913</v>
          </cell>
          <cell r="AX65">
            <v>0</v>
          </cell>
          <cell r="AY65">
            <v>3081913</v>
          </cell>
          <cell r="AZ65">
            <v>3081913</v>
          </cell>
          <cell r="BA65">
            <v>0</v>
          </cell>
          <cell r="BB65">
            <v>3081913</v>
          </cell>
          <cell r="BI65">
            <v>2</v>
          </cell>
          <cell r="BJ65">
            <v>37083</v>
          </cell>
          <cell r="BL65">
            <v>52402</v>
          </cell>
          <cell r="BM65" t="str">
            <v>Zákonné sociální zabezpečení (OBBLIG. SOCIAL INSURANCE)</v>
          </cell>
          <cell r="BN65">
            <v>2823112</v>
          </cell>
          <cell r="BO65">
            <v>0</v>
          </cell>
          <cell r="BP65">
            <v>2823112</v>
          </cell>
          <cell r="BQ65">
            <v>258801</v>
          </cell>
          <cell r="BR65">
            <v>0</v>
          </cell>
          <cell r="BS65">
            <v>258801</v>
          </cell>
          <cell r="BT65">
            <v>3081913</v>
          </cell>
          <cell r="BU65">
            <v>0</v>
          </cell>
          <cell r="BV65">
            <v>3081913</v>
          </cell>
          <cell r="CC65">
            <v>2</v>
          </cell>
          <cell r="CD65">
            <v>37083</v>
          </cell>
        </row>
        <row r="66">
          <cell r="A66">
            <v>5180766</v>
          </cell>
          <cell r="Z66">
            <v>50000</v>
          </cell>
          <cell r="AM66">
            <v>50000</v>
          </cell>
          <cell r="AN66">
            <v>50000</v>
          </cell>
          <cell r="AP66" t="e">
            <v>#N/A</v>
          </cell>
          <cell r="AR66">
            <v>527</v>
          </cell>
          <cell r="AS66" t="str">
            <v>Zákonné sociální náklady (FRINGE BENEFITS - STATUTORY)</v>
          </cell>
          <cell r="AT66">
            <v>0</v>
          </cell>
          <cell r="AU66">
            <v>0</v>
          </cell>
          <cell r="AV66">
            <v>0</v>
          </cell>
          <cell r="AW66">
            <v>68414</v>
          </cell>
          <cell r="AX66">
            <v>0</v>
          </cell>
          <cell r="AY66">
            <v>68414</v>
          </cell>
          <cell r="AZ66">
            <v>68414</v>
          </cell>
          <cell r="BA66">
            <v>0</v>
          </cell>
          <cell r="BB66">
            <v>68414</v>
          </cell>
          <cell r="BI66">
            <v>2</v>
          </cell>
          <cell r="BJ66">
            <v>37083</v>
          </cell>
          <cell r="BL66">
            <v>527</v>
          </cell>
          <cell r="BM66" t="str">
            <v>Zákonné sociální náklady (FRINGE BENEFITS - STATUTORY)</v>
          </cell>
          <cell r="BN66">
            <v>66221</v>
          </cell>
          <cell r="BO66">
            <v>0</v>
          </cell>
          <cell r="BP66">
            <v>66221</v>
          </cell>
          <cell r="BQ66">
            <v>2193</v>
          </cell>
          <cell r="BR66">
            <v>0</v>
          </cell>
          <cell r="BS66">
            <v>2193</v>
          </cell>
          <cell r="BT66">
            <v>68414</v>
          </cell>
          <cell r="BU66">
            <v>0</v>
          </cell>
          <cell r="BV66">
            <v>68414</v>
          </cell>
          <cell r="CC66">
            <v>2</v>
          </cell>
          <cell r="CD66">
            <v>37083</v>
          </cell>
        </row>
        <row r="67">
          <cell r="AN67">
            <v>0</v>
          </cell>
          <cell r="AO67" t="e">
            <v>#N/A</v>
          </cell>
          <cell r="AP67" t="e">
            <v>#N/A</v>
          </cell>
          <cell r="AR67">
            <v>52704</v>
          </cell>
          <cell r="AS67" t="str">
            <v>Bezp. a ochrana zdraví při práci (legal empl.insurace)</v>
          </cell>
          <cell r="AT67">
            <v>0</v>
          </cell>
          <cell r="AU67">
            <v>0</v>
          </cell>
          <cell r="AV67">
            <v>0</v>
          </cell>
          <cell r="AW67">
            <v>33394</v>
          </cell>
          <cell r="AX67">
            <v>0</v>
          </cell>
          <cell r="AY67">
            <v>33394</v>
          </cell>
          <cell r="AZ67">
            <v>33394</v>
          </cell>
          <cell r="BA67">
            <v>0</v>
          </cell>
          <cell r="BB67">
            <v>33394</v>
          </cell>
          <cell r="BI67">
            <v>2</v>
          </cell>
          <cell r="BJ67">
            <v>37083</v>
          </cell>
          <cell r="BL67">
            <v>52704</v>
          </cell>
          <cell r="BM67" t="str">
            <v>Bezp. a ochrana zdraví při práci (legal empl.insurace)</v>
          </cell>
          <cell r="BN67">
            <v>33394</v>
          </cell>
          <cell r="BO67">
            <v>0</v>
          </cell>
          <cell r="BP67">
            <v>33394</v>
          </cell>
          <cell r="BQ67">
            <v>0</v>
          </cell>
          <cell r="BR67">
            <v>0</v>
          </cell>
          <cell r="BS67">
            <v>0</v>
          </cell>
          <cell r="BT67">
            <v>33394</v>
          </cell>
          <cell r="BU67">
            <v>0</v>
          </cell>
          <cell r="BV67">
            <v>33394</v>
          </cell>
          <cell r="CC67">
            <v>2</v>
          </cell>
          <cell r="CD67">
            <v>37083</v>
          </cell>
        </row>
        <row r="68">
          <cell r="B68" t="str">
            <v>SPONS.</v>
          </cell>
          <cell r="AN68">
            <v>0</v>
          </cell>
          <cell r="AO68" t="e">
            <v>#N/A</v>
          </cell>
          <cell r="AP68" t="e">
            <v>#N/A</v>
          </cell>
          <cell r="AR68">
            <v>52705</v>
          </cell>
          <cell r="AS68" t="str">
            <v>Stravenky (meal tickets)</v>
          </cell>
          <cell r="AT68">
            <v>0</v>
          </cell>
          <cell r="AU68">
            <v>0</v>
          </cell>
          <cell r="AV68">
            <v>0</v>
          </cell>
          <cell r="AW68">
            <v>31820</v>
          </cell>
          <cell r="AX68">
            <v>0</v>
          </cell>
          <cell r="AY68">
            <v>31820</v>
          </cell>
          <cell r="AZ68">
            <v>31820</v>
          </cell>
          <cell r="BA68">
            <v>0</v>
          </cell>
          <cell r="BB68">
            <v>31820</v>
          </cell>
          <cell r="BI68">
            <v>1</v>
          </cell>
          <cell r="BJ68">
            <v>37354</v>
          </cell>
          <cell r="BL68">
            <v>52705</v>
          </cell>
          <cell r="BM68" t="str">
            <v>Stravenky (meal tickets)</v>
          </cell>
          <cell r="BN68">
            <v>29627</v>
          </cell>
          <cell r="BO68">
            <v>0</v>
          </cell>
          <cell r="BP68">
            <v>29627</v>
          </cell>
          <cell r="BQ68">
            <v>2193</v>
          </cell>
          <cell r="BR68">
            <v>0</v>
          </cell>
          <cell r="BS68">
            <v>2193</v>
          </cell>
          <cell r="BT68">
            <v>31820</v>
          </cell>
          <cell r="BU68">
            <v>0</v>
          </cell>
          <cell r="BV68">
            <v>31820</v>
          </cell>
          <cell r="CC68">
            <v>1</v>
          </cell>
          <cell r="CD68">
            <v>37354</v>
          </cell>
        </row>
        <row r="69">
          <cell r="A69">
            <v>518070</v>
          </cell>
          <cell r="E69">
            <v>369915</v>
          </cell>
          <cell r="H69">
            <v>340082.5</v>
          </cell>
          <cell r="K69">
            <v>255426.7</v>
          </cell>
          <cell r="N69">
            <v>27690.75</v>
          </cell>
          <cell r="Q69">
            <v>-452114.95</v>
          </cell>
          <cell r="T69">
            <v>0</v>
          </cell>
          <cell r="W69">
            <v>150000</v>
          </cell>
          <cell r="Z69">
            <v>0</v>
          </cell>
          <cell r="AC69">
            <v>75000</v>
          </cell>
          <cell r="AF69">
            <v>0</v>
          </cell>
          <cell r="AI69">
            <v>0</v>
          </cell>
          <cell r="AL69">
            <v>26940</v>
          </cell>
          <cell r="AM69">
            <v>792940</v>
          </cell>
          <cell r="AN69">
            <v>792940</v>
          </cell>
          <cell r="AP69">
            <v>0</v>
          </cell>
          <cell r="AR69">
            <v>52706</v>
          </cell>
          <cell r="AS69" t="str">
            <v>Penzijní připojištění (pensial insurance)</v>
          </cell>
          <cell r="AT69">
            <v>0</v>
          </cell>
          <cell r="AU69">
            <v>0</v>
          </cell>
          <cell r="AV69">
            <v>0</v>
          </cell>
          <cell r="AW69">
            <v>3200</v>
          </cell>
          <cell r="AX69">
            <v>0</v>
          </cell>
          <cell r="AY69">
            <v>3200</v>
          </cell>
          <cell r="AZ69">
            <v>3200</v>
          </cell>
          <cell r="BA69">
            <v>0</v>
          </cell>
          <cell r="BB69">
            <v>3200</v>
          </cell>
          <cell r="BI69">
            <v>10</v>
          </cell>
          <cell r="BJ69">
            <v>37523</v>
          </cell>
          <cell r="BL69">
            <v>52706</v>
          </cell>
          <cell r="BM69" t="str">
            <v>Penzijní připojištění (pensial insurance)</v>
          </cell>
          <cell r="BN69">
            <v>3200</v>
          </cell>
          <cell r="BO69">
            <v>0</v>
          </cell>
          <cell r="BP69">
            <v>3200</v>
          </cell>
          <cell r="BQ69">
            <v>0</v>
          </cell>
          <cell r="BR69">
            <v>0</v>
          </cell>
          <cell r="BS69">
            <v>0</v>
          </cell>
          <cell r="BT69">
            <v>3200</v>
          </cell>
          <cell r="BU69">
            <v>0</v>
          </cell>
          <cell r="BV69">
            <v>3200</v>
          </cell>
          <cell r="CC69">
            <v>10</v>
          </cell>
          <cell r="CD69">
            <v>37523</v>
          </cell>
        </row>
        <row r="70">
          <cell r="A70">
            <v>5180701</v>
          </cell>
          <cell r="N70">
            <v>15120</v>
          </cell>
          <cell r="Q70">
            <v>3387.91</v>
          </cell>
          <cell r="T70">
            <v>54.6</v>
          </cell>
          <cell r="W70">
            <v>0</v>
          </cell>
          <cell r="Z70">
            <v>0</v>
          </cell>
          <cell r="AC70">
            <v>0</v>
          </cell>
          <cell r="AF70">
            <v>0</v>
          </cell>
          <cell r="AI70">
            <v>0</v>
          </cell>
          <cell r="AL70">
            <v>0</v>
          </cell>
          <cell r="AM70">
            <v>18562.509999999998</v>
          </cell>
          <cell r="AN70">
            <v>18562.509999999998</v>
          </cell>
          <cell r="AP70">
            <v>0</v>
          </cell>
          <cell r="AR70">
            <v>53</v>
          </cell>
          <cell r="AS70" t="str">
            <v>Daně a poplatky (TAXES AND FEES)</v>
          </cell>
          <cell r="AT70">
            <v>0</v>
          </cell>
          <cell r="AU70">
            <v>0</v>
          </cell>
          <cell r="AV70">
            <v>0</v>
          </cell>
          <cell r="AW70">
            <v>4423.45</v>
          </cell>
          <cell r="AX70">
            <v>0</v>
          </cell>
          <cell r="AY70">
            <v>4423.45</v>
          </cell>
          <cell r="AZ70">
            <v>4423.45</v>
          </cell>
          <cell r="BA70">
            <v>0</v>
          </cell>
          <cell r="BB70">
            <v>4423.45</v>
          </cell>
          <cell r="BI70">
            <v>2</v>
          </cell>
          <cell r="BJ70">
            <v>37083</v>
          </cell>
          <cell r="BL70">
            <v>53</v>
          </cell>
          <cell r="BM70" t="str">
            <v>Daně a poplatky (TAXES AND FEES)</v>
          </cell>
          <cell r="BN70">
            <v>4423.45</v>
          </cell>
          <cell r="BO70">
            <v>0</v>
          </cell>
          <cell r="BP70">
            <v>4423.45</v>
          </cell>
          <cell r="BQ70">
            <v>0</v>
          </cell>
          <cell r="BR70">
            <v>0</v>
          </cell>
          <cell r="BS70">
            <v>0</v>
          </cell>
          <cell r="BT70">
            <v>4423.45</v>
          </cell>
          <cell r="BU70">
            <v>0</v>
          </cell>
          <cell r="BV70">
            <v>4423.45</v>
          </cell>
          <cell r="CC70">
            <v>2</v>
          </cell>
          <cell r="CD70">
            <v>37083</v>
          </cell>
        </row>
        <row r="71">
          <cell r="A71">
            <v>5180702</v>
          </cell>
          <cell r="Q71">
            <v>102650</v>
          </cell>
          <cell r="T71">
            <v>25208.33</v>
          </cell>
          <cell r="W71">
            <v>25208.34</v>
          </cell>
          <cell r="Z71">
            <v>25208.34</v>
          </cell>
          <cell r="AC71">
            <v>31608.33</v>
          </cell>
          <cell r="AF71">
            <v>25208.33</v>
          </cell>
          <cell r="AI71">
            <v>25208.33</v>
          </cell>
          <cell r="AL71">
            <v>25208.33</v>
          </cell>
          <cell r="AM71">
            <v>285508.33</v>
          </cell>
          <cell r="AN71">
            <v>285508.33000000007</v>
          </cell>
          <cell r="AP71">
            <v>0</v>
          </cell>
          <cell r="AR71">
            <v>538</v>
          </cell>
          <cell r="AS71" t="str">
            <v>Ostatní daně a poplatky (OTHER TAXES AND FEES)</v>
          </cell>
          <cell r="AT71">
            <v>0</v>
          </cell>
          <cell r="AU71">
            <v>0</v>
          </cell>
          <cell r="AV71">
            <v>0</v>
          </cell>
          <cell r="AW71">
            <v>4423.45</v>
          </cell>
          <cell r="AX71">
            <v>0</v>
          </cell>
          <cell r="AY71">
            <v>4423.45</v>
          </cell>
          <cell r="AZ71">
            <v>4423.45</v>
          </cell>
          <cell r="BA71">
            <v>0</v>
          </cell>
          <cell r="BB71">
            <v>4423.45</v>
          </cell>
          <cell r="BI71">
            <v>2</v>
          </cell>
          <cell r="BJ71">
            <v>37083</v>
          </cell>
          <cell r="BL71">
            <v>538</v>
          </cell>
          <cell r="BM71" t="str">
            <v>Ostatní daně a poplatky (OTHER TAXES AND FEES)</v>
          </cell>
          <cell r="BN71">
            <v>4423.45</v>
          </cell>
          <cell r="BO71">
            <v>0</v>
          </cell>
          <cell r="BP71">
            <v>4423.45</v>
          </cell>
          <cell r="BQ71">
            <v>0</v>
          </cell>
          <cell r="BR71">
            <v>0</v>
          </cell>
          <cell r="BS71">
            <v>0</v>
          </cell>
          <cell r="BT71">
            <v>4423.45</v>
          </cell>
          <cell r="BU71">
            <v>0</v>
          </cell>
          <cell r="BV71">
            <v>4423.45</v>
          </cell>
          <cell r="CC71">
            <v>2</v>
          </cell>
          <cell r="CD71">
            <v>37083</v>
          </cell>
        </row>
        <row r="72">
          <cell r="A72">
            <v>5180703</v>
          </cell>
          <cell r="N72">
            <v>680628.6</v>
          </cell>
          <cell r="Q72">
            <v>1818572.8</v>
          </cell>
          <cell r="T72">
            <v>294854.3</v>
          </cell>
          <cell r="W72">
            <v>106806.7</v>
          </cell>
          <cell r="Z72">
            <v>0</v>
          </cell>
          <cell r="AC72">
            <v>197108</v>
          </cell>
          <cell r="AF72">
            <v>354002.6</v>
          </cell>
          <cell r="AI72">
            <v>342578.8</v>
          </cell>
          <cell r="AL72">
            <v>103719</v>
          </cell>
          <cell r="AM72">
            <v>3898270.8</v>
          </cell>
          <cell r="AN72">
            <v>3898270.8</v>
          </cell>
          <cell r="AP72">
            <v>0</v>
          </cell>
          <cell r="AR72">
            <v>53802</v>
          </cell>
          <cell r="AS72" t="str">
            <v>Ostatní daně a poplatky (OTHER TAXES AND FEES)</v>
          </cell>
          <cell r="AT72">
            <v>0</v>
          </cell>
          <cell r="AU72">
            <v>0</v>
          </cell>
          <cell r="AV72">
            <v>0</v>
          </cell>
          <cell r="AW72">
            <v>4423.45</v>
          </cell>
          <cell r="AX72">
            <v>0</v>
          </cell>
          <cell r="AY72">
            <v>4423.45</v>
          </cell>
          <cell r="AZ72">
            <v>4423.45</v>
          </cell>
          <cell r="BA72">
            <v>0</v>
          </cell>
          <cell r="BB72">
            <v>4423.45</v>
          </cell>
          <cell r="BI72">
            <v>2</v>
          </cell>
          <cell r="BJ72">
            <v>37083</v>
          </cell>
          <cell r="BL72">
            <v>53802</v>
          </cell>
          <cell r="BM72" t="str">
            <v>Ostatní daně a poplatky (OTHER TAXES AND FEES)</v>
          </cell>
          <cell r="BN72">
            <v>4423.45</v>
          </cell>
          <cell r="BO72">
            <v>0</v>
          </cell>
          <cell r="BP72">
            <v>4423.45</v>
          </cell>
          <cell r="BQ72">
            <v>0</v>
          </cell>
          <cell r="BR72">
            <v>0</v>
          </cell>
          <cell r="BS72">
            <v>0</v>
          </cell>
          <cell r="BT72">
            <v>4423.45</v>
          </cell>
          <cell r="BU72">
            <v>0</v>
          </cell>
          <cell r="BV72">
            <v>4423.45</v>
          </cell>
          <cell r="CC72">
            <v>2</v>
          </cell>
          <cell r="CD72">
            <v>37083</v>
          </cell>
        </row>
        <row r="73">
          <cell r="A73">
            <v>5180704</v>
          </cell>
          <cell r="Q73">
            <v>2646644.17</v>
          </cell>
          <cell r="T73">
            <v>1402855</v>
          </cell>
          <cell r="W73">
            <v>643267.5</v>
          </cell>
          <cell r="Z73">
            <v>242187.5</v>
          </cell>
          <cell r="AC73">
            <v>425520</v>
          </cell>
          <cell r="AF73">
            <v>201145</v>
          </cell>
          <cell r="AI73">
            <v>201145</v>
          </cell>
          <cell r="AL73">
            <v>1567210</v>
          </cell>
          <cell r="AM73">
            <v>7329974.1699999999</v>
          </cell>
          <cell r="AN73">
            <v>7329974.1699999999</v>
          </cell>
          <cell r="AP73">
            <v>0</v>
          </cell>
          <cell r="AR73">
            <v>54</v>
          </cell>
          <cell r="AS73" t="str">
            <v>Jiné provozní náklady (OTHER OPERATIONAL EXPENSES)</v>
          </cell>
          <cell r="AT73">
            <v>0</v>
          </cell>
          <cell r="AU73">
            <v>0</v>
          </cell>
          <cell r="AV73">
            <v>0</v>
          </cell>
          <cell r="AW73">
            <v>2347827.41</v>
          </cell>
          <cell r="AX73">
            <v>-984.69</v>
          </cell>
          <cell r="AY73">
            <v>2348812.1</v>
          </cell>
          <cell r="AZ73">
            <v>2347827.41</v>
          </cell>
          <cell r="BA73">
            <v>-984.69</v>
          </cell>
          <cell r="BB73">
            <v>2348812.1</v>
          </cell>
          <cell r="BI73">
            <v>2</v>
          </cell>
          <cell r="BJ73">
            <v>37083</v>
          </cell>
          <cell r="BL73">
            <v>54</v>
          </cell>
          <cell r="BM73" t="str">
            <v>Jiné provozní náklady (OTHER OPERATIONAL EXPENSES)</v>
          </cell>
          <cell r="BN73">
            <v>2258809.5</v>
          </cell>
          <cell r="BO73">
            <v>-984.69</v>
          </cell>
          <cell r="BP73">
            <v>2259794.19</v>
          </cell>
          <cell r="BQ73">
            <v>89017.91</v>
          </cell>
          <cell r="BR73">
            <v>0</v>
          </cell>
          <cell r="BS73">
            <v>89017.91</v>
          </cell>
          <cell r="BT73">
            <v>2347827.41</v>
          </cell>
          <cell r="BU73">
            <v>-984.69</v>
          </cell>
          <cell r="BV73">
            <v>2348812.1</v>
          </cell>
          <cell r="CC73">
            <v>2</v>
          </cell>
          <cell r="CD73">
            <v>37083</v>
          </cell>
        </row>
        <row r="74">
          <cell r="A74">
            <v>518071</v>
          </cell>
          <cell r="E74">
            <v>7152127.1299999999</v>
          </cell>
          <cell r="H74">
            <v>5637481.9199999999</v>
          </cell>
          <cell r="K74">
            <v>9841368.4299999997</v>
          </cell>
          <cell r="N74">
            <v>9489724.75</v>
          </cell>
          <cell r="Q74">
            <v>12612376.559999999</v>
          </cell>
          <cell r="T74">
            <v>10790285.5</v>
          </cell>
          <cell r="W74">
            <v>10766294.720000001</v>
          </cell>
          <cell r="Z74">
            <v>8948797.3300000001</v>
          </cell>
          <cell r="AC74">
            <v>12554412.77</v>
          </cell>
          <cell r="AF74">
            <v>9010293.8599999994</v>
          </cell>
          <cell r="AI74">
            <v>16851469.199999999</v>
          </cell>
          <cell r="AL74">
            <v>2997575.75</v>
          </cell>
          <cell r="AM74">
            <v>116652207.92</v>
          </cell>
          <cell r="AN74">
            <v>116652207.92</v>
          </cell>
          <cell r="AO74">
            <v>-12554412.77</v>
          </cell>
          <cell r="AP74">
            <v>0</v>
          </cell>
          <cell r="AR74">
            <v>541</v>
          </cell>
          <cell r="AS74" t="str">
            <v>ZC prod. DNM a DHM (NET BOOK VALUE OF DISP. PP&amp;E OR INT.]</v>
          </cell>
          <cell r="AT74">
            <v>0</v>
          </cell>
          <cell r="AU74">
            <v>0</v>
          </cell>
          <cell r="AV74">
            <v>0</v>
          </cell>
          <cell r="AW74">
            <v>2142971</v>
          </cell>
          <cell r="AX74">
            <v>0</v>
          </cell>
          <cell r="AY74">
            <v>2142971</v>
          </cell>
          <cell r="AZ74">
            <v>2142971</v>
          </cell>
          <cell r="BA74">
            <v>0</v>
          </cell>
          <cell r="BB74">
            <v>2142971</v>
          </cell>
          <cell r="BI74">
            <v>10</v>
          </cell>
          <cell r="BJ74">
            <v>37504</v>
          </cell>
          <cell r="BL74">
            <v>541</v>
          </cell>
          <cell r="BM74" t="str">
            <v>ZC prod. DNM a DHM (NET BOOK VALUE OF DISP. PP&amp;E OR INT.]</v>
          </cell>
          <cell r="BN74">
            <v>2142971</v>
          </cell>
          <cell r="BO74">
            <v>0</v>
          </cell>
          <cell r="BP74">
            <v>2142971</v>
          </cell>
          <cell r="BQ74">
            <v>0</v>
          </cell>
          <cell r="BR74">
            <v>0</v>
          </cell>
          <cell r="BS74">
            <v>0</v>
          </cell>
          <cell r="BT74">
            <v>2142971</v>
          </cell>
          <cell r="BU74">
            <v>0</v>
          </cell>
          <cell r="BV74">
            <v>2142971</v>
          </cell>
          <cell r="CC74">
            <v>10</v>
          </cell>
          <cell r="CD74">
            <v>37504</v>
          </cell>
        </row>
        <row r="75">
          <cell r="A75">
            <v>518072</v>
          </cell>
          <cell r="E75">
            <v>2660083.9</v>
          </cell>
          <cell r="H75">
            <v>2859233.66</v>
          </cell>
          <cell r="K75">
            <v>3434981.2</v>
          </cell>
          <cell r="N75">
            <v>3530691.56</v>
          </cell>
          <cell r="Q75">
            <v>4012839.04</v>
          </cell>
          <cell r="T75">
            <v>3928782.51</v>
          </cell>
          <cell r="W75">
            <v>4776306.92</v>
          </cell>
          <cell r="Z75">
            <v>3327487.65</v>
          </cell>
          <cell r="AC75">
            <v>4316937.54</v>
          </cell>
          <cell r="AF75">
            <v>3632134.03</v>
          </cell>
          <cell r="AI75">
            <v>2250429.96</v>
          </cell>
          <cell r="AL75">
            <v>3171266.42</v>
          </cell>
          <cell r="AM75">
            <v>41901174.390000001</v>
          </cell>
          <cell r="AN75">
            <v>41901174.390000008</v>
          </cell>
          <cell r="AO75">
            <v>-4316937.54</v>
          </cell>
          <cell r="AP75">
            <v>0</v>
          </cell>
          <cell r="AR75">
            <v>54101</v>
          </cell>
          <cell r="AS75" t="str">
            <v>ZC prod. DNM a DHM (NET BOOK VALUE OF DISP. PP&amp;E OR INT.]</v>
          </cell>
          <cell r="AT75">
            <v>0</v>
          </cell>
          <cell r="AU75">
            <v>0</v>
          </cell>
          <cell r="AV75">
            <v>0</v>
          </cell>
          <cell r="AW75">
            <v>2142971</v>
          </cell>
          <cell r="AX75">
            <v>0</v>
          </cell>
          <cell r="AY75">
            <v>2142971</v>
          </cell>
          <cell r="AZ75">
            <v>2142971</v>
          </cell>
          <cell r="BA75">
            <v>0</v>
          </cell>
          <cell r="BB75">
            <v>2142971</v>
          </cell>
          <cell r="BI75">
            <v>10</v>
          </cell>
          <cell r="BJ75">
            <v>37504</v>
          </cell>
          <cell r="BL75">
            <v>54101</v>
          </cell>
          <cell r="BM75" t="str">
            <v>ZC prod. DNM a DHM (NET BOOK VALUE OF DISP. PP&amp;E OR INT.]</v>
          </cell>
          <cell r="BN75">
            <v>2142971</v>
          </cell>
          <cell r="BO75">
            <v>0</v>
          </cell>
          <cell r="BP75">
            <v>2142971</v>
          </cell>
          <cell r="BQ75">
            <v>0</v>
          </cell>
          <cell r="BR75">
            <v>0</v>
          </cell>
          <cell r="BS75">
            <v>0</v>
          </cell>
          <cell r="BT75">
            <v>2142971</v>
          </cell>
          <cell r="BU75">
            <v>0</v>
          </cell>
          <cell r="BV75">
            <v>2142971</v>
          </cell>
          <cell r="CC75">
            <v>10</v>
          </cell>
          <cell r="CD75">
            <v>37504</v>
          </cell>
        </row>
        <row r="76">
          <cell r="A76">
            <v>518073</v>
          </cell>
          <cell r="E76">
            <v>1118856.3999999999</v>
          </cell>
          <cell r="H76">
            <v>1300350.8</v>
          </cell>
          <cell r="K76">
            <v>2087328.09</v>
          </cell>
          <cell r="N76">
            <v>1002191.34</v>
          </cell>
          <cell r="Q76">
            <v>-2907462.63</v>
          </cell>
          <cell r="T76">
            <v>599834</v>
          </cell>
          <cell r="W76">
            <v>0</v>
          </cell>
          <cell r="Z76">
            <v>0</v>
          </cell>
          <cell r="AC76">
            <v>1809322</v>
          </cell>
          <cell r="AF76">
            <v>2317507.2000000002</v>
          </cell>
          <cell r="AI76">
            <v>1276050</v>
          </cell>
          <cell r="AL76">
            <v>3367252.79</v>
          </cell>
          <cell r="AM76">
            <v>11971229.99</v>
          </cell>
          <cell r="AN76">
            <v>11971229.989999998</v>
          </cell>
          <cell r="AO76">
            <v>-1809322</v>
          </cell>
          <cell r="AP76">
            <v>0</v>
          </cell>
          <cell r="AR76">
            <v>543</v>
          </cell>
          <cell r="AS76" t="str">
            <v>Dary (GIFTS AND DONATIONS)</v>
          </cell>
          <cell r="AT76">
            <v>0</v>
          </cell>
          <cell r="AU76">
            <v>0</v>
          </cell>
          <cell r="AV76">
            <v>0</v>
          </cell>
          <cell r="AW76">
            <v>50000</v>
          </cell>
          <cell r="AX76">
            <v>0</v>
          </cell>
          <cell r="AY76">
            <v>50000</v>
          </cell>
          <cell r="AZ76">
            <v>50000</v>
          </cell>
          <cell r="BA76">
            <v>0</v>
          </cell>
          <cell r="BB76">
            <v>50000</v>
          </cell>
          <cell r="BI76">
            <v>2</v>
          </cell>
          <cell r="BJ76">
            <v>37083</v>
          </cell>
          <cell r="BL76">
            <v>543</v>
          </cell>
          <cell r="BM76" t="str">
            <v>Dary (GIFTS AND DONATIONS)</v>
          </cell>
          <cell r="BN76">
            <v>50000</v>
          </cell>
          <cell r="BO76">
            <v>0</v>
          </cell>
          <cell r="BP76">
            <v>50000</v>
          </cell>
          <cell r="BQ76">
            <v>0</v>
          </cell>
          <cell r="BR76">
            <v>0</v>
          </cell>
          <cell r="BS76">
            <v>0</v>
          </cell>
          <cell r="BT76">
            <v>50000</v>
          </cell>
          <cell r="BU76">
            <v>0</v>
          </cell>
          <cell r="BV76">
            <v>50000</v>
          </cell>
          <cell r="CC76">
            <v>2</v>
          </cell>
          <cell r="CD76">
            <v>37083</v>
          </cell>
        </row>
        <row r="77">
          <cell r="A77">
            <v>5180731</v>
          </cell>
          <cell r="Z77">
            <v>1377820</v>
          </cell>
          <cell r="AC77">
            <v>20000</v>
          </cell>
          <cell r="AF77">
            <v>886036</v>
          </cell>
          <cell r="AI77">
            <v>0</v>
          </cell>
          <cell r="AL77">
            <v>0</v>
          </cell>
          <cell r="AM77">
            <v>2283856</v>
          </cell>
          <cell r="AP77">
            <v>0</v>
          </cell>
          <cell r="AR77">
            <v>54302</v>
          </cell>
          <cell r="AS77" t="str">
            <v>DNeuz Dary charitativní (DONATIONS)</v>
          </cell>
          <cell r="AT77">
            <v>0</v>
          </cell>
          <cell r="AU77">
            <v>0</v>
          </cell>
          <cell r="AV77">
            <v>0</v>
          </cell>
          <cell r="AW77">
            <v>50000</v>
          </cell>
          <cell r="AX77">
            <v>0</v>
          </cell>
          <cell r="AY77">
            <v>50000</v>
          </cell>
          <cell r="AZ77">
            <v>50000</v>
          </cell>
          <cell r="BA77">
            <v>0</v>
          </cell>
          <cell r="BB77">
            <v>50000</v>
          </cell>
          <cell r="BI77">
            <v>2</v>
          </cell>
          <cell r="BJ77">
            <v>37083</v>
          </cell>
          <cell r="BL77">
            <v>54302</v>
          </cell>
          <cell r="BM77" t="str">
            <v>DNeuz Dary charitativní (DONATIONS)</v>
          </cell>
          <cell r="BN77">
            <v>50000</v>
          </cell>
          <cell r="BO77">
            <v>0</v>
          </cell>
          <cell r="BP77">
            <v>50000</v>
          </cell>
          <cell r="BQ77">
            <v>0</v>
          </cell>
          <cell r="BR77">
            <v>0</v>
          </cell>
          <cell r="BS77">
            <v>0</v>
          </cell>
          <cell r="BT77">
            <v>50000</v>
          </cell>
          <cell r="BU77">
            <v>0</v>
          </cell>
          <cell r="BV77">
            <v>50000</v>
          </cell>
          <cell r="CC77">
            <v>2</v>
          </cell>
          <cell r="CD77">
            <v>37083</v>
          </cell>
        </row>
        <row r="78">
          <cell r="A78">
            <v>518074</v>
          </cell>
          <cell r="E78">
            <v>2085170.17</v>
          </cell>
          <cell r="H78">
            <v>1986574.88</v>
          </cell>
          <cell r="K78">
            <v>2836430.89</v>
          </cell>
          <cell r="N78">
            <v>1935882.94</v>
          </cell>
          <cell r="Q78">
            <v>2372728.06</v>
          </cell>
          <cell r="T78">
            <v>1983870.44</v>
          </cell>
          <cell r="W78">
            <v>1508192.08</v>
          </cell>
          <cell r="Z78">
            <v>1792171.27</v>
          </cell>
          <cell r="AC78">
            <v>1906024.62</v>
          </cell>
          <cell r="AF78">
            <v>1473824.92</v>
          </cell>
          <cell r="AI78">
            <v>5729558.1100000003</v>
          </cell>
          <cell r="AL78">
            <v>-1655495.59</v>
          </cell>
          <cell r="AM78">
            <v>23954932.789999999</v>
          </cell>
          <cell r="AN78">
            <v>23954932.789999995</v>
          </cell>
          <cell r="AO78">
            <v>-1906024.62</v>
          </cell>
          <cell r="AP78">
            <v>0</v>
          </cell>
          <cell r="AR78">
            <v>545</v>
          </cell>
          <cell r="AS78" t="str">
            <v>Ostatní pokuty a penále (FINES TAX NON DEDUCTIBLE)</v>
          </cell>
          <cell r="AT78">
            <v>0</v>
          </cell>
          <cell r="AU78">
            <v>0</v>
          </cell>
          <cell r="AV78">
            <v>0</v>
          </cell>
          <cell r="AW78">
            <v>347</v>
          </cell>
          <cell r="AX78">
            <v>0</v>
          </cell>
          <cell r="AY78">
            <v>347</v>
          </cell>
          <cell r="AZ78">
            <v>347</v>
          </cell>
          <cell r="BA78">
            <v>0</v>
          </cell>
          <cell r="BB78">
            <v>347</v>
          </cell>
          <cell r="BI78">
            <v>2</v>
          </cell>
          <cell r="BJ78">
            <v>37083</v>
          </cell>
          <cell r="BL78">
            <v>545</v>
          </cell>
          <cell r="BM78" t="str">
            <v>Ostatní pokuty a penále (FINES TAX NON DEDUCTIBLE)</v>
          </cell>
          <cell r="BN78">
            <v>347</v>
          </cell>
          <cell r="BO78">
            <v>0</v>
          </cell>
          <cell r="BP78">
            <v>347</v>
          </cell>
          <cell r="BQ78">
            <v>0</v>
          </cell>
          <cell r="BR78">
            <v>0</v>
          </cell>
          <cell r="BS78">
            <v>0</v>
          </cell>
          <cell r="BT78">
            <v>347</v>
          </cell>
          <cell r="BU78">
            <v>0</v>
          </cell>
          <cell r="BV78">
            <v>347</v>
          </cell>
          <cell r="CC78">
            <v>2</v>
          </cell>
          <cell r="CD78">
            <v>37083</v>
          </cell>
        </row>
        <row r="79">
          <cell r="A79">
            <v>518075</v>
          </cell>
          <cell r="E79">
            <v>373772.6</v>
          </cell>
          <cell r="H79">
            <v>819829.2</v>
          </cell>
          <cell r="K79">
            <v>1387971.1</v>
          </cell>
          <cell r="N79">
            <v>1407692.47</v>
          </cell>
          <cell r="Q79">
            <v>2843442.74</v>
          </cell>
          <cell r="T79">
            <v>1002088.69</v>
          </cell>
          <cell r="W79">
            <v>1835727.79</v>
          </cell>
          <cell r="Z79">
            <v>1298858.8400000001</v>
          </cell>
          <cell r="AC79">
            <v>1252448.6399999999</v>
          </cell>
          <cell r="AF79">
            <v>1534722.62</v>
          </cell>
          <cell r="AI79">
            <v>1364578.53</v>
          </cell>
          <cell r="AL79">
            <v>2070591.12</v>
          </cell>
          <cell r="AM79">
            <v>17191724.34</v>
          </cell>
          <cell r="AN79">
            <v>17191724.34</v>
          </cell>
          <cell r="AO79">
            <v>-1252448.6399999999</v>
          </cell>
          <cell r="AP79">
            <v>0</v>
          </cell>
          <cell r="AR79">
            <v>54501</v>
          </cell>
          <cell r="AS79" t="str">
            <v>DNeuz Ostatní pokuty a penále (FINES TAX NON DEDUCTIBLE)</v>
          </cell>
          <cell r="AT79">
            <v>0</v>
          </cell>
          <cell r="AU79">
            <v>0</v>
          </cell>
          <cell r="AV79">
            <v>0</v>
          </cell>
          <cell r="AW79">
            <v>347</v>
          </cell>
          <cell r="AX79">
            <v>0</v>
          </cell>
          <cell r="AY79">
            <v>347</v>
          </cell>
          <cell r="AZ79">
            <v>347</v>
          </cell>
          <cell r="BA79">
            <v>0</v>
          </cell>
          <cell r="BB79">
            <v>347</v>
          </cell>
          <cell r="BI79">
            <v>2</v>
          </cell>
          <cell r="BJ79">
            <v>37083</v>
          </cell>
          <cell r="BL79">
            <v>54501</v>
          </cell>
          <cell r="BM79" t="str">
            <v>DNeuz Ostatní pokuty a penále (FINES TAX NON DEDUCTIBLE)</v>
          </cell>
          <cell r="BN79">
            <v>347</v>
          </cell>
          <cell r="BO79">
            <v>0</v>
          </cell>
          <cell r="BP79">
            <v>347</v>
          </cell>
          <cell r="BQ79">
            <v>0</v>
          </cell>
          <cell r="BR79">
            <v>0</v>
          </cell>
          <cell r="BS79">
            <v>0</v>
          </cell>
          <cell r="BT79">
            <v>347</v>
          </cell>
          <cell r="BU79">
            <v>0</v>
          </cell>
          <cell r="BV79">
            <v>347</v>
          </cell>
          <cell r="CC79">
            <v>2</v>
          </cell>
          <cell r="CD79">
            <v>37083</v>
          </cell>
        </row>
        <row r="80">
          <cell r="A80">
            <v>518076</v>
          </cell>
          <cell r="E80">
            <v>3386429.25</v>
          </cell>
          <cell r="H80">
            <v>3691072.25</v>
          </cell>
          <cell r="K80">
            <v>5514179.25</v>
          </cell>
          <cell r="N80">
            <v>5786364.25</v>
          </cell>
          <cell r="Q80">
            <v>6318259.25</v>
          </cell>
          <cell r="T80">
            <v>5660311.25</v>
          </cell>
          <cell r="W80">
            <v>6364261.25</v>
          </cell>
          <cell r="Z80">
            <v>5130416</v>
          </cell>
          <cell r="AC80">
            <v>5718333</v>
          </cell>
          <cell r="AF80">
            <v>5835367</v>
          </cell>
          <cell r="AI80">
            <v>2703366</v>
          </cell>
          <cell r="AL80">
            <v>3087594</v>
          </cell>
          <cell r="AM80">
            <v>59195952.75</v>
          </cell>
          <cell r="AN80">
            <v>59195952.75</v>
          </cell>
          <cell r="AO80">
            <v>-5718333</v>
          </cell>
          <cell r="AP80">
            <v>0</v>
          </cell>
          <cell r="AR80">
            <v>548</v>
          </cell>
          <cell r="AS80" t="str">
            <v>Ostatní provozní náklady (OTHER OPERATING EXPENSES)</v>
          </cell>
          <cell r="AT80">
            <v>0</v>
          </cell>
          <cell r="AU80">
            <v>0</v>
          </cell>
          <cell r="AV80">
            <v>0</v>
          </cell>
          <cell r="AW80">
            <v>150415.41</v>
          </cell>
          <cell r="AX80">
            <v>-984.69</v>
          </cell>
          <cell r="AY80">
            <v>151400.1</v>
          </cell>
          <cell r="AZ80">
            <v>150415.41</v>
          </cell>
          <cell r="BA80">
            <v>-984.69</v>
          </cell>
          <cell r="BB80">
            <v>151400.1</v>
          </cell>
          <cell r="BI80">
            <v>2</v>
          </cell>
          <cell r="BJ80">
            <v>37083</v>
          </cell>
          <cell r="BL80">
            <v>548</v>
          </cell>
          <cell r="BM80" t="str">
            <v>Ostatní provozní náklady (OTHER OPERATING EXPENSES)</v>
          </cell>
          <cell r="BN80">
            <v>61397.5</v>
          </cell>
          <cell r="BO80">
            <v>-984.69</v>
          </cell>
          <cell r="BP80">
            <v>62382.19</v>
          </cell>
          <cell r="BQ80">
            <v>89017.91</v>
          </cell>
          <cell r="BR80">
            <v>0</v>
          </cell>
          <cell r="BS80">
            <v>89017.91</v>
          </cell>
          <cell r="BT80">
            <v>150415.41</v>
          </cell>
          <cell r="BU80">
            <v>-984.69</v>
          </cell>
          <cell r="BV80">
            <v>151400.1</v>
          </cell>
          <cell r="CC80">
            <v>2</v>
          </cell>
          <cell r="CD80">
            <v>37083</v>
          </cell>
        </row>
        <row r="81">
          <cell r="A81">
            <v>518077</v>
          </cell>
          <cell r="E81">
            <v>404053.05</v>
          </cell>
          <cell r="H81">
            <v>298894.8</v>
          </cell>
          <cell r="K81">
            <v>242222.4</v>
          </cell>
          <cell r="N81">
            <v>152216.4</v>
          </cell>
          <cell r="Q81">
            <v>248139.68</v>
          </cell>
          <cell r="T81">
            <v>232182</v>
          </cell>
          <cell r="W81">
            <v>130287.64</v>
          </cell>
          <cell r="Z81">
            <v>240861.32</v>
          </cell>
          <cell r="AC81">
            <v>147783.60999999999</v>
          </cell>
          <cell r="AF81">
            <v>62622.6</v>
          </cell>
          <cell r="AI81">
            <v>111586.05</v>
          </cell>
          <cell r="AL81">
            <v>41494.300000000003</v>
          </cell>
          <cell r="AM81">
            <v>2312343.81</v>
          </cell>
          <cell r="AN81">
            <v>2312343.8499999996</v>
          </cell>
          <cell r="AP81">
            <v>0</v>
          </cell>
          <cell r="AR81" t="str">
            <v>Účet</v>
          </cell>
          <cell r="AS81" t="str">
            <v>Název</v>
          </cell>
          <cell r="AT81" t="str">
            <v>Před obdobím MD</v>
          </cell>
          <cell r="AU81" t="str">
            <v>Před obdobím D</v>
          </cell>
          <cell r="AV81" t="str">
            <v>Před obdobím</v>
          </cell>
          <cell r="AW81" t="str">
            <v>Za období MD</v>
          </cell>
          <cell r="AX81" t="str">
            <v>Za období D</v>
          </cell>
          <cell r="AY81" t="str">
            <v>Za období</v>
          </cell>
          <cell r="AZ81" t="str">
            <v>Stav MD</v>
          </cell>
          <cell r="BA81" t="str">
            <v>Stav D</v>
          </cell>
          <cell r="BB81" t="str">
            <v>Stav</v>
          </cell>
          <cell r="BC81" t="str">
            <v>Název (2)</v>
          </cell>
          <cell r="BD81" t="str">
            <v>Název (3)</v>
          </cell>
          <cell r="BE81" t="str">
            <v>Atribut1</v>
          </cell>
          <cell r="BF81" t="str">
            <v>Atribut2</v>
          </cell>
          <cell r="BG81" t="str">
            <v>Atribut3</v>
          </cell>
          <cell r="BH81" t="str">
            <v>Atribut4</v>
          </cell>
          <cell r="BI81" t="str">
            <v>Zapsal</v>
          </cell>
          <cell r="BJ81" t="str">
            <v>Zapsáno</v>
          </cell>
          <cell r="BL81">
            <v>54802</v>
          </cell>
          <cell r="BM81" t="str">
            <v>Ostatní provozní náklady - ostatní (OTHER OPERATIONAL COST)</v>
          </cell>
          <cell r="BN81">
            <v>61051.83</v>
          </cell>
          <cell r="BO81">
            <v>-984.69</v>
          </cell>
          <cell r="BP81">
            <v>62036.52</v>
          </cell>
          <cell r="BQ81">
            <v>89000</v>
          </cell>
          <cell r="BR81">
            <v>0</v>
          </cell>
          <cell r="BS81">
            <v>89000</v>
          </cell>
          <cell r="BT81">
            <v>150051.82999999999</v>
          </cell>
          <cell r="BU81">
            <v>-984.69</v>
          </cell>
          <cell r="BV81">
            <v>151036.51999999999</v>
          </cell>
          <cell r="CC81">
            <v>2</v>
          </cell>
          <cell r="CD81">
            <v>37083</v>
          </cell>
        </row>
        <row r="82">
          <cell r="A82">
            <v>518078</v>
          </cell>
          <cell r="H82">
            <v>0</v>
          </cell>
          <cell r="K82">
            <v>62736</v>
          </cell>
          <cell r="N82">
            <v>66180</v>
          </cell>
          <cell r="Q82">
            <v>778734.95</v>
          </cell>
          <cell r="T82">
            <v>232071.7</v>
          </cell>
          <cell r="W82">
            <v>149028.34</v>
          </cell>
          <cell r="Z82">
            <v>282400.98</v>
          </cell>
          <cell r="AC82">
            <v>162467.69</v>
          </cell>
          <cell r="AF82">
            <v>99535.75</v>
          </cell>
          <cell r="AI82">
            <v>397756.3</v>
          </cell>
          <cell r="AL82">
            <v>1132458.3999999999</v>
          </cell>
          <cell r="AM82">
            <v>3363370.11</v>
          </cell>
          <cell r="AN82">
            <v>3363370.11</v>
          </cell>
          <cell r="AO82">
            <v>-162467.69</v>
          </cell>
          <cell r="AP82">
            <v>0</v>
          </cell>
          <cell r="AR82">
            <v>54802</v>
          </cell>
          <cell r="AS82" t="str">
            <v>Ostatní provozní náklady - ostatní (OTHER OPERATIONAL COST)</v>
          </cell>
          <cell r="AT82">
            <v>0</v>
          </cell>
          <cell r="AU82">
            <v>0</v>
          </cell>
          <cell r="AV82">
            <v>0</v>
          </cell>
          <cell r="AW82">
            <v>150051.82999999999</v>
          </cell>
          <cell r="AX82">
            <v>-984.69</v>
          </cell>
          <cell r="AY82">
            <v>151036.51999999999</v>
          </cell>
          <cell r="AZ82">
            <v>150051.82999999999</v>
          </cell>
          <cell r="BA82">
            <v>-984.69</v>
          </cell>
          <cell r="BB82">
            <v>151036.51999999999</v>
          </cell>
          <cell r="BI82">
            <v>2</v>
          </cell>
          <cell r="BJ82">
            <v>37083</v>
          </cell>
          <cell r="BL82">
            <v>54804</v>
          </cell>
          <cell r="BM82" t="str">
            <v>Haléřové vyrovnání (ROUNDING OFF)</v>
          </cell>
          <cell r="BN82">
            <v>75.67</v>
          </cell>
          <cell r="BO82">
            <v>0</v>
          </cell>
          <cell r="BP82">
            <v>75.67</v>
          </cell>
          <cell r="BQ82">
            <v>15.91</v>
          </cell>
          <cell r="BR82">
            <v>0</v>
          </cell>
          <cell r="BS82">
            <v>15.91</v>
          </cell>
          <cell r="BT82">
            <v>91.58</v>
          </cell>
          <cell r="BU82">
            <v>0</v>
          </cell>
          <cell r="BV82">
            <v>91.58</v>
          </cell>
          <cell r="CC82">
            <v>2</v>
          </cell>
          <cell r="CD82">
            <v>37083</v>
          </cell>
        </row>
        <row r="83">
          <cell r="A83">
            <v>518079</v>
          </cell>
          <cell r="E83">
            <v>1750</v>
          </cell>
          <cell r="H83">
            <v>161950</v>
          </cell>
          <cell r="K83">
            <v>198158.43</v>
          </cell>
          <cell r="N83">
            <v>202942</v>
          </cell>
          <cell r="Q83">
            <v>112305.5</v>
          </cell>
          <cell r="T83">
            <v>110955</v>
          </cell>
          <cell r="W83">
            <v>123000</v>
          </cell>
          <cell r="Z83">
            <v>113710</v>
          </cell>
          <cell r="AC83">
            <v>82575</v>
          </cell>
          <cell r="AF83">
            <v>84600</v>
          </cell>
          <cell r="AI83">
            <v>161350</v>
          </cell>
          <cell r="AL83">
            <v>270000</v>
          </cell>
          <cell r="AM83">
            <v>1623295.93</v>
          </cell>
          <cell r="AN83">
            <v>1623295.93</v>
          </cell>
          <cell r="AP83">
            <v>0</v>
          </cell>
          <cell r="AR83">
            <v>54804</v>
          </cell>
          <cell r="AS83" t="str">
            <v>Haléřové vyrovnání (ROUNDING OFF)</v>
          </cell>
          <cell r="AT83">
            <v>0</v>
          </cell>
          <cell r="AU83">
            <v>0</v>
          </cell>
          <cell r="AV83">
            <v>0</v>
          </cell>
          <cell r="AW83">
            <v>91.58</v>
          </cell>
          <cell r="AX83">
            <v>0</v>
          </cell>
          <cell r="AY83">
            <v>91.58</v>
          </cell>
          <cell r="AZ83">
            <v>91.58</v>
          </cell>
          <cell r="BA83">
            <v>0</v>
          </cell>
          <cell r="BB83">
            <v>91.58</v>
          </cell>
          <cell r="BI83">
            <v>2</v>
          </cell>
          <cell r="BJ83">
            <v>37083</v>
          </cell>
          <cell r="BL83">
            <v>54809</v>
          </cell>
          <cell r="BM83" t="str">
            <v>Ost. prov. náklady - nedaňové</v>
          </cell>
          <cell r="BN83">
            <v>270</v>
          </cell>
          <cell r="BO83">
            <v>0</v>
          </cell>
          <cell r="BP83">
            <v>270</v>
          </cell>
          <cell r="BQ83">
            <v>2</v>
          </cell>
          <cell r="BR83">
            <v>0</v>
          </cell>
          <cell r="BS83">
            <v>2</v>
          </cell>
          <cell r="BT83">
            <v>272</v>
          </cell>
          <cell r="BU83">
            <v>0</v>
          </cell>
          <cell r="BV83">
            <v>272</v>
          </cell>
          <cell r="CC83">
            <v>444</v>
          </cell>
          <cell r="CD83">
            <v>38138</v>
          </cell>
        </row>
        <row r="84">
          <cell r="A84">
            <v>51808</v>
          </cell>
          <cell r="B84" t="str">
            <v>x</v>
          </cell>
          <cell r="E84">
            <v>0</v>
          </cell>
          <cell r="H84">
            <v>12800</v>
          </cell>
          <cell r="K84">
            <v>12800</v>
          </cell>
          <cell r="N84">
            <v>12800</v>
          </cell>
          <cell r="Q84">
            <v>24140</v>
          </cell>
          <cell r="T84">
            <v>12800</v>
          </cell>
          <cell r="W84">
            <v>12800</v>
          </cell>
          <cell r="Z84">
            <v>12800</v>
          </cell>
          <cell r="AC84">
            <v>12800</v>
          </cell>
          <cell r="AF84">
            <v>23600</v>
          </cell>
          <cell r="AI84">
            <v>12800</v>
          </cell>
          <cell r="AL84">
            <v>14800</v>
          </cell>
          <cell r="AM84">
            <v>164940</v>
          </cell>
          <cell r="AN84">
            <v>164940</v>
          </cell>
          <cell r="AO84">
            <v>-12800</v>
          </cell>
          <cell r="AP84">
            <v>0</v>
          </cell>
          <cell r="AR84">
            <v>54809</v>
          </cell>
          <cell r="AS84" t="str">
            <v>Ost. prov. náklady - nedaňové</v>
          </cell>
          <cell r="AT84">
            <v>0</v>
          </cell>
          <cell r="AU84">
            <v>0</v>
          </cell>
          <cell r="AV84">
            <v>0</v>
          </cell>
          <cell r="AW84">
            <v>272</v>
          </cell>
          <cell r="AX84">
            <v>0</v>
          </cell>
          <cell r="AY84">
            <v>272</v>
          </cell>
          <cell r="AZ84">
            <v>272</v>
          </cell>
          <cell r="BA84">
            <v>0</v>
          </cell>
          <cell r="BB84">
            <v>272</v>
          </cell>
          <cell r="BI84">
            <v>444</v>
          </cell>
          <cell r="BJ84">
            <v>38138</v>
          </cell>
          <cell r="BL84">
            <v>549</v>
          </cell>
          <cell r="BM84" t="str">
            <v xml:space="preserve">Manka a škody </v>
          </cell>
          <cell r="BN84">
            <v>4094</v>
          </cell>
          <cell r="BO84">
            <v>0</v>
          </cell>
          <cell r="BP84">
            <v>4094</v>
          </cell>
          <cell r="BQ84">
            <v>0</v>
          </cell>
          <cell r="BR84">
            <v>0</v>
          </cell>
          <cell r="BS84">
            <v>0</v>
          </cell>
          <cell r="BT84">
            <v>4094</v>
          </cell>
          <cell r="BU84">
            <v>0</v>
          </cell>
          <cell r="BV84">
            <v>4094</v>
          </cell>
          <cell r="BW84" t="str">
            <v>Losses</v>
          </cell>
          <cell r="CC84">
            <v>444</v>
          </cell>
          <cell r="CD84">
            <v>38687</v>
          </cell>
        </row>
        <row r="85">
          <cell r="A85">
            <v>5180866</v>
          </cell>
          <cell r="E85">
            <v>35000</v>
          </cell>
          <cell r="H85">
            <v>35000</v>
          </cell>
          <cell r="K85">
            <v>35000</v>
          </cell>
          <cell r="N85">
            <v>35000</v>
          </cell>
          <cell r="Q85">
            <v>35000</v>
          </cell>
          <cell r="T85">
            <v>35000</v>
          </cell>
          <cell r="W85">
            <v>35000</v>
          </cell>
          <cell r="Z85">
            <v>35000</v>
          </cell>
          <cell r="AC85">
            <v>35000</v>
          </cell>
          <cell r="AF85">
            <v>35000</v>
          </cell>
          <cell r="AI85">
            <v>35000</v>
          </cell>
          <cell r="AL85">
            <v>35000</v>
          </cell>
          <cell r="AM85">
            <v>420000</v>
          </cell>
          <cell r="AN85">
            <v>420000</v>
          </cell>
          <cell r="AO85" t="e">
            <v>#N/A</v>
          </cell>
          <cell r="AP85" t="e">
            <v>#N/A</v>
          </cell>
          <cell r="AR85">
            <v>549</v>
          </cell>
          <cell r="AS85" t="str">
            <v xml:space="preserve">Manka a škody </v>
          </cell>
          <cell r="AT85">
            <v>0</v>
          </cell>
          <cell r="AU85">
            <v>0</v>
          </cell>
          <cell r="AV85">
            <v>0</v>
          </cell>
          <cell r="AW85">
            <v>4094</v>
          </cell>
          <cell r="AX85">
            <v>0</v>
          </cell>
          <cell r="AY85">
            <v>4094</v>
          </cell>
          <cell r="AZ85">
            <v>4094</v>
          </cell>
          <cell r="BA85">
            <v>0</v>
          </cell>
          <cell r="BB85">
            <v>4094</v>
          </cell>
          <cell r="BC85" t="str">
            <v>Losses</v>
          </cell>
          <cell r="BI85">
            <v>444</v>
          </cell>
          <cell r="BJ85">
            <v>38687</v>
          </cell>
          <cell r="BL85">
            <v>54901</v>
          </cell>
          <cell r="BM85" t="str">
            <v xml:space="preserve">Manka a škody </v>
          </cell>
          <cell r="BN85">
            <v>4094</v>
          </cell>
          <cell r="BO85">
            <v>0</v>
          </cell>
          <cell r="BP85">
            <v>4094</v>
          </cell>
          <cell r="BQ85">
            <v>0</v>
          </cell>
          <cell r="BR85">
            <v>0</v>
          </cell>
          <cell r="BS85">
            <v>0</v>
          </cell>
          <cell r="BT85">
            <v>4094</v>
          </cell>
          <cell r="BU85">
            <v>0</v>
          </cell>
          <cell r="BV85">
            <v>4094</v>
          </cell>
          <cell r="BW85" t="str">
            <v>Losses</v>
          </cell>
          <cell r="CC85">
            <v>1</v>
          </cell>
          <cell r="CD85">
            <v>38681</v>
          </cell>
        </row>
        <row r="86">
          <cell r="A86">
            <v>51809</v>
          </cell>
          <cell r="B86" t="str">
            <v>x</v>
          </cell>
          <cell r="AN86">
            <v>0</v>
          </cell>
          <cell r="AO86" t="e">
            <v>#N/A</v>
          </cell>
          <cell r="AP86" t="e">
            <v>#N/A</v>
          </cell>
          <cell r="AR86">
            <v>54901</v>
          </cell>
          <cell r="AS86" t="str">
            <v xml:space="preserve">Manka a škody </v>
          </cell>
          <cell r="AT86">
            <v>0</v>
          </cell>
          <cell r="AU86">
            <v>0</v>
          </cell>
          <cell r="AV86">
            <v>0</v>
          </cell>
          <cell r="AW86">
            <v>4094</v>
          </cell>
          <cell r="AX86">
            <v>0</v>
          </cell>
          <cell r="AY86">
            <v>4094</v>
          </cell>
          <cell r="AZ86">
            <v>4094</v>
          </cell>
          <cell r="BA86">
            <v>0</v>
          </cell>
          <cell r="BB86">
            <v>4094</v>
          </cell>
          <cell r="BC86" t="str">
            <v>Losses</v>
          </cell>
          <cell r="BI86">
            <v>1</v>
          </cell>
          <cell r="BJ86">
            <v>38681</v>
          </cell>
          <cell r="BL86">
            <v>55</v>
          </cell>
          <cell r="BM86" t="str">
            <v>Odp., rez. a opr. pol. prov. N (DEPREC., AMORTIZ., RESERVES)</v>
          </cell>
          <cell r="BN86">
            <v>41427.919999999998</v>
          </cell>
          <cell r="BO86">
            <v>0</v>
          </cell>
          <cell r="BP86">
            <v>41427.919999999998</v>
          </cell>
          <cell r="BQ86">
            <v>6523</v>
          </cell>
          <cell r="BR86">
            <v>0</v>
          </cell>
          <cell r="BS86">
            <v>6523</v>
          </cell>
          <cell r="BT86">
            <v>47950.92</v>
          </cell>
          <cell r="BU86">
            <v>0</v>
          </cell>
          <cell r="BV86">
            <v>47950.92</v>
          </cell>
          <cell r="CC86">
            <v>2</v>
          </cell>
          <cell r="CD86">
            <v>37083</v>
          </cell>
        </row>
        <row r="87">
          <cell r="A87">
            <v>51810</v>
          </cell>
          <cell r="B87" t="str">
            <v>x</v>
          </cell>
          <cell r="N87">
            <v>1500</v>
          </cell>
          <cell r="Q87">
            <v>0</v>
          </cell>
          <cell r="T87">
            <v>0</v>
          </cell>
          <cell r="W87">
            <v>0</v>
          </cell>
          <cell r="Z87">
            <v>599</v>
          </cell>
          <cell r="AC87">
            <v>-2030.34</v>
          </cell>
          <cell r="AF87">
            <v>0</v>
          </cell>
          <cell r="AI87">
            <v>0</v>
          </cell>
          <cell r="AL87">
            <v>1631</v>
          </cell>
          <cell r="AM87">
            <v>1699.66</v>
          </cell>
          <cell r="AN87">
            <v>1699.66</v>
          </cell>
          <cell r="AO87">
            <v>2030.34</v>
          </cell>
          <cell r="AP87">
            <v>0</v>
          </cell>
          <cell r="AR87">
            <v>55</v>
          </cell>
          <cell r="AS87" t="str">
            <v>Odp., rez. a opr. pol. prov. N (DEPREC., AMORTIZ., RESERVES)</v>
          </cell>
          <cell r="AT87">
            <v>0</v>
          </cell>
          <cell r="AU87">
            <v>0</v>
          </cell>
          <cell r="AV87">
            <v>0</v>
          </cell>
          <cell r="AW87">
            <v>47950.92</v>
          </cell>
          <cell r="AX87">
            <v>0</v>
          </cell>
          <cell r="AY87">
            <v>47950.92</v>
          </cell>
          <cell r="AZ87">
            <v>47950.92</v>
          </cell>
          <cell r="BA87">
            <v>0</v>
          </cell>
          <cell r="BB87">
            <v>47950.92</v>
          </cell>
          <cell r="BI87">
            <v>2</v>
          </cell>
          <cell r="BJ87">
            <v>37083</v>
          </cell>
          <cell r="BL87">
            <v>551</v>
          </cell>
          <cell r="BM87" t="str">
            <v>Odpisy DNM, DHM (DEPRECIATION AND AMORTIZATION)</v>
          </cell>
          <cell r="BN87">
            <v>41427.919999999998</v>
          </cell>
          <cell r="BO87">
            <v>0</v>
          </cell>
          <cell r="BP87">
            <v>41427.919999999998</v>
          </cell>
          <cell r="BQ87">
            <v>6523</v>
          </cell>
          <cell r="BR87">
            <v>0</v>
          </cell>
          <cell r="BS87">
            <v>6523</v>
          </cell>
          <cell r="BT87">
            <v>47950.92</v>
          </cell>
          <cell r="BU87">
            <v>0</v>
          </cell>
          <cell r="BV87">
            <v>47950.92</v>
          </cell>
          <cell r="CC87">
            <v>10</v>
          </cell>
          <cell r="CD87">
            <v>37504</v>
          </cell>
        </row>
        <row r="88">
          <cell r="A88">
            <v>51811</v>
          </cell>
          <cell r="B88" t="str">
            <v>x</v>
          </cell>
          <cell r="AN88">
            <v>0</v>
          </cell>
          <cell r="AO88" t="e">
            <v>#N/A</v>
          </cell>
          <cell r="AP88" t="e">
            <v>#N/A</v>
          </cell>
          <cell r="AR88">
            <v>551</v>
          </cell>
          <cell r="AS88" t="str">
            <v>Odpisy DNM, DHM (DEPRECIATION AND AMORTIZATION)</v>
          </cell>
          <cell r="AT88">
            <v>0</v>
          </cell>
          <cell r="AU88">
            <v>0</v>
          </cell>
          <cell r="AV88">
            <v>0</v>
          </cell>
          <cell r="AW88">
            <v>47950.92</v>
          </cell>
          <cell r="AX88">
            <v>0</v>
          </cell>
          <cell r="AY88">
            <v>47950.92</v>
          </cell>
          <cell r="AZ88">
            <v>47950.92</v>
          </cell>
          <cell r="BA88">
            <v>0</v>
          </cell>
          <cell r="BB88">
            <v>47950.92</v>
          </cell>
          <cell r="BI88">
            <v>10</v>
          </cell>
          <cell r="BJ88">
            <v>37504</v>
          </cell>
          <cell r="BL88">
            <v>55150</v>
          </cell>
          <cell r="BM88" t="str">
            <v>Odpisy DNM -software,nehmot.maj. (AMORTIZATION SW)</v>
          </cell>
          <cell r="BN88">
            <v>41427.919999999998</v>
          </cell>
          <cell r="BO88">
            <v>0</v>
          </cell>
          <cell r="BP88">
            <v>41427.919999999998</v>
          </cell>
          <cell r="BQ88">
            <v>6523</v>
          </cell>
          <cell r="BR88">
            <v>0</v>
          </cell>
          <cell r="BS88">
            <v>6523</v>
          </cell>
          <cell r="BT88">
            <v>47950.92</v>
          </cell>
          <cell r="BU88">
            <v>0</v>
          </cell>
          <cell r="BV88">
            <v>47950.92</v>
          </cell>
          <cell r="CC88">
            <v>2</v>
          </cell>
          <cell r="CD88">
            <v>38464</v>
          </cell>
        </row>
        <row r="89">
          <cell r="A89">
            <v>51812</v>
          </cell>
          <cell r="AN89">
            <v>0</v>
          </cell>
          <cell r="AO89" t="e">
            <v>#N/A</v>
          </cell>
          <cell r="AP89" t="e">
            <v>#N/A</v>
          </cell>
          <cell r="AR89">
            <v>55150</v>
          </cell>
          <cell r="AS89" t="str">
            <v>Odpisy DNM -software,nehmot.maj. (AMORTIZATION SW)</v>
          </cell>
          <cell r="AT89">
            <v>0</v>
          </cell>
          <cell r="AU89">
            <v>0</v>
          </cell>
          <cell r="AV89">
            <v>0</v>
          </cell>
          <cell r="AW89">
            <v>47950.92</v>
          </cell>
          <cell r="AX89">
            <v>0</v>
          </cell>
          <cell r="AY89">
            <v>47950.92</v>
          </cell>
          <cell r="AZ89">
            <v>47950.92</v>
          </cell>
          <cell r="BA89">
            <v>0</v>
          </cell>
          <cell r="BB89">
            <v>47950.92</v>
          </cell>
          <cell r="BI89">
            <v>2</v>
          </cell>
          <cell r="BJ89">
            <v>38464</v>
          </cell>
          <cell r="BL89">
            <v>56</v>
          </cell>
          <cell r="BM89" t="str">
            <v>Finanční náklady (FINANCIAL EXPENSES)</v>
          </cell>
          <cell r="BN89">
            <v>926941.56</v>
          </cell>
          <cell r="BO89">
            <v>0</v>
          </cell>
          <cell r="BP89">
            <v>926941.56</v>
          </cell>
          <cell r="BQ89">
            <v>256465.44</v>
          </cell>
          <cell r="BR89">
            <v>0</v>
          </cell>
          <cell r="BS89">
            <v>256465.44</v>
          </cell>
          <cell r="BT89">
            <v>1183407</v>
          </cell>
          <cell r="BU89">
            <v>0</v>
          </cell>
          <cell r="BV89">
            <v>1183407</v>
          </cell>
          <cell r="CC89">
            <v>2</v>
          </cell>
          <cell r="CD89">
            <v>37083</v>
          </cell>
        </row>
        <row r="90">
          <cell r="A90">
            <v>51813</v>
          </cell>
          <cell r="Q90">
            <v>56.5</v>
          </cell>
          <cell r="T90">
            <v>0</v>
          </cell>
          <cell r="W90">
            <v>0</v>
          </cell>
          <cell r="Z90">
            <v>0</v>
          </cell>
          <cell r="AC90">
            <v>0</v>
          </cell>
          <cell r="AF90">
            <v>0</v>
          </cell>
          <cell r="AI90">
            <v>0</v>
          </cell>
          <cell r="AL90">
            <v>0</v>
          </cell>
          <cell r="AM90">
            <v>56.5</v>
          </cell>
          <cell r="AN90">
            <v>56.5</v>
          </cell>
          <cell r="AO90">
            <v>0</v>
          </cell>
          <cell r="AP90">
            <v>0</v>
          </cell>
          <cell r="AR90">
            <v>56</v>
          </cell>
          <cell r="AS90" t="str">
            <v>Finanční náklady (FINANCIAL EXPENSES)</v>
          </cell>
          <cell r="AT90">
            <v>0</v>
          </cell>
          <cell r="AU90">
            <v>0</v>
          </cell>
          <cell r="AV90">
            <v>0</v>
          </cell>
          <cell r="AW90">
            <v>1183407</v>
          </cell>
          <cell r="AX90">
            <v>0</v>
          </cell>
          <cell r="AY90">
            <v>1183407</v>
          </cell>
          <cell r="AZ90">
            <v>1183407</v>
          </cell>
          <cell r="BA90">
            <v>0</v>
          </cell>
          <cell r="BB90">
            <v>1183407</v>
          </cell>
          <cell r="BI90">
            <v>2</v>
          </cell>
          <cell r="BJ90">
            <v>37083</v>
          </cell>
          <cell r="BL90">
            <v>562</v>
          </cell>
          <cell r="BM90" t="str">
            <v>Úroky (INTERESTS PAID)</v>
          </cell>
          <cell r="BN90">
            <v>0</v>
          </cell>
          <cell r="BO90">
            <v>0</v>
          </cell>
          <cell r="BP90">
            <v>0</v>
          </cell>
          <cell r="BQ90">
            <v>74594.13</v>
          </cell>
          <cell r="BR90">
            <v>0</v>
          </cell>
          <cell r="BS90">
            <v>74594.13</v>
          </cell>
          <cell r="BT90">
            <v>74594.13</v>
          </cell>
          <cell r="BU90">
            <v>0</v>
          </cell>
          <cell r="BV90">
            <v>74594.13</v>
          </cell>
          <cell r="CC90">
            <v>2</v>
          </cell>
          <cell r="CD90">
            <v>37083</v>
          </cell>
        </row>
        <row r="91">
          <cell r="A91">
            <v>51814</v>
          </cell>
          <cell r="H91">
            <v>240</v>
          </cell>
          <cell r="K91">
            <v>420.1</v>
          </cell>
          <cell r="N91">
            <v>166.05</v>
          </cell>
          <cell r="Q91">
            <v>115</v>
          </cell>
          <cell r="T91">
            <v>1228.24</v>
          </cell>
          <cell r="W91">
            <v>381.6</v>
          </cell>
          <cell r="Z91">
            <v>920.61</v>
          </cell>
          <cell r="AC91">
            <v>40</v>
          </cell>
          <cell r="AF91">
            <v>150</v>
          </cell>
          <cell r="AI91">
            <v>0</v>
          </cell>
          <cell r="AL91">
            <v>0</v>
          </cell>
          <cell r="AM91">
            <v>3661.6</v>
          </cell>
          <cell r="AN91">
            <v>3661.6000000000004</v>
          </cell>
          <cell r="AO91">
            <v>-40</v>
          </cell>
          <cell r="AP91">
            <v>0</v>
          </cell>
          <cell r="AR91">
            <v>562</v>
          </cell>
          <cell r="AS91" t="str">
            <v>Úroky (INTERESTS PAID)</v>
          </cell>
          <cell r="AT91">
            <v>0</v>
          </cell>
          <cell r="AU91">
            <v>0</v>
          </cell>
          <cell r="AV91">
            <v>0</v>
          </cell>
          <cell r="AW91">
            <v>74594.13</v>
          </cell>
          <cell r="AX91">
            <v>0</v>
          </cell>
          <cell r="AY91">
            <v>74594.13</v>
          </cell>
          <cell r="AZ91">
            <v>74594.13</v>
          </cell>
          <cell r="BA91">
            <v>0</v>
          </cell>
          <cell r="BB91">
            <v>74594.13</v>
          </cell>
          <cell r="BI91">
            <v>2</v>
          </cell>
          <cell r="BJ91">
            <v>37083</v>
          </cell>
          <cell r="BL91">
            <v>56202</v>
          </cell>
          <cell r="BM91" t="str">
            <v>Úroky ostatní (OTHER INTERESTS PAID)</v>
          </cell>
          <cell r="BN91">
            <v>0</v>
          </cell>
          <cell r="BO91">
            <v>0</v>
          </cell>
          <cell r="BP91">
            <v>0</v>
          </cell>
          <cell r="BQ91">
            <v>74594.13</v>
          </cell>
          <cell r="BR91">
            <v>0</v>
          </cell>
          <cell r="BS91">
            <v>74594.13</v>
          </cell>
          <cell r="BT91">
            <v>74594.13</v>
          </cell>
          <cell r="BU91">
            <v>0</v>
          </cell>
          <cell r="BV91">
            <v>74594.13</v>
          </cell>
          <cell r="CC91">
            <v>2</v>
          </cell>
          <cell r="CD91">
            <v>37083</v>
          </cell>
        </row>
        <row r="92">
          <cell r="A92">
            <v>5181466</v>
          </cell>
          <cell r="Q92">
            <v>0</v>
          </cell>
          <cell r="AN92">
            <v>0</v>
          </cell>
          <cell r="AO92" t="e">
            <v>#N/A</v>
          </cell>
          <cell r="AP92" t="e">
            <v>#N/A</v>
          </cell>
          <cell r="AR92">
            <v>56202</v>
          </cell>
          <cell r="AS92" t="str">
            <v>Úroky ostatní (OTHER INTERESTS PAID)</v>
          </cell>
          <cell r="AT92">
            <v>0</v>
          </cell>
          <cell r="AU92">
            <v>0</v>
          </cell>
          <cell r="AV92">
            <v>0</v>
          </cell>
          <cell r="AW92">
            <v>74594.13</v>
          </cell>
          <cell r="AX92">
            <v>0</v>
          </cell>
          <cell r="AY92">
            <v>74594.13</v>
          </cell>
          <cell r="AZ92">
            <v>74594.13</v>
          </cell>
          <cell r="BA92">
            <v>0</v>
          </cell>
          <cell r="BB92">
            <v>74594.13</v>
          </cell>
          <cell r="BI92">
            <v>2</v>
          </cell>
          <cell r="BJ92">
            <v>37083</v>
          </cell>
          <cell r="BL92">
            <v>563</v>
          </cell>
          <cell r="BM92" t="str">
            <v>Kursové ztráty (EXCHANGE RATE LOSSES)</v>
          </cell>
          <cell r="BN92">
            <v>603216.22</v>
          </cell>
          <cell r="BO92">
            <v>0</v>
          </cell>
          <cell r="BP92">
            <v>603216.22</v>
          </cell>
          <cell r="BQ92">
            <v>138622.47</v>
          </cell>
          <cell r="BR92">
            <v>0</v>
          </cell>
          <cell r="BS92">
            <v>138622.47</v>
          </cell>
          <cell r="BT92">
            <v>741838.69</v>
          </cell>
          <cell r="BU92">
            <v>0</v>
          </cell>
          <cell r="BV92">
            <v>741838.69</v>
          </cell>
          <cell r="CC92">
            <v>2</v>
          </cell>
          <cell r="CD92">
            <v>37083</v>
          </cell>
        </row>
        <row r="93">
          <cell r="A93" t="str">
            <v>51815 AG</v>
          </cell>
          <cell r="AN93">
            <v>0</v>
          </cell>
          <cell r="AO93" t="e">
            <v>#N/A</v>
          </cell>
          <cell r="AP93" t="e">
            <v>#N/A</v>
          </cell>
          <cell r="AR93">
            <v>563</v>
          </cell>
          <cell r="AS93" t="str">
            <v>Kursové ztráty (EXCHANGE RATE LOSSES)</v>
          </cell>
          <cell r="AT93">
            <v>0</v>
          </cell>
          <cell r="AU93">
            <v>0</v>
          </cell>
          <cell r="AV93">
            <v>0</v>
          </cell>
          <cell r="AW93">
            <v>741838.69</v>
          </cell>
          <cell r="AX93">
            <v>0</v>
          </cell>
          <cell r="AY93">
            <v>741838.69</v>
          </cell>
          <cell r="AZ93">
            <v>741838.69</v>
          </cell>
          <cell r="BA93">
            <v>0</v>
          </cell>
          <cell r="BB93">
            <v>741838.69</v>
          </cell>
          <cell r="BI93">
            <v>2</v>
          </cell>
          <cell r="BJ93">
            <v>37083</v>
          </cell>
          <cell r="BL93">
            <v>56301</v>
          </cell>
          <cell r="BM93" t="str">
            <v>Kursové ztráty EXCHANGE RATE LOSSES)</v>
          </cell>
          <cell r="BN93">
            <v>603216.22</v>
          </cell>
          <cell r="BO93">
            <v>0</v>
          </cell>
          <cell r="BP93">
            <v>603216.22</v>
          </cell>
          <cell r="BQ93">
            <v>138622.47</v>
          </cell>
          <cell r="BR93">
            <v>0</v>
          </cell>
          <cell r="BS93">
            <v>138622.47</v>
          </cell>
          <cell r="BT93">
            <v>741838.69</v>
          </cell>
          <cell r="BU93">
            <v>0</v>
          </cell>
          <cell r="BV93">
            <v>741838.69</v>
          </cell>
          <cell r="CC93">
            <v>2</v>
          </cell>
          <cell r="CD93">
            <v>37083</v>
          </cell>
        </row>
        <row r="94">
          <cell r="A94">
            <v>51815</v>
          </cell>
          <cell r="E94">
            <v>150</v>
          </cell>
          <cell r="H94">
            <v>150</v>
          </cell>
          <cell r="N94">
            <v>300</v>
          </cell>
          <cell r="Q94">
            <v>0</v>
          </cell>
          <cell r="T94">
            <v>450</v>
          </cell>
          <cell r="W94">
            <v>0</v>
          </cell>
          <cell r="Z94">
            <v>0</v>
          </cell>
          <cell r="AC94">
            <v>0</v>
          </cell>
          <cell r="AF94">
            <v>0</v>
          </cell>
          <cell r="AI94">
            <v>0</v>
          </cell>
          <cell r="AL94">
            <v>0</v>
          </cell>
          <cell r="AM94">
            <v>1050</v>
          </cell>
          <cell r="AN94">
            <v>1050</v>
          </cell>
          <cell r="AO94">
            <v>0</v>
          </cell>
          <cell r="AP94">
            <v>0</v>
          </cell>
          <cell r="AR94">
            <v>56301</v>
          </cell>
          <cell r="AS94" t="str">
            <v>Kursové ztráty EXCHANGE RATE LOSSES)</v>
          </cell>
          <cell r="AT94">
            <v>0</v>
          </cell>
          <cell r="AU94">
            <v>0</v>
          </cell>
          <cell r="AV94">
            <v>0</v>
          </cell>
          <cell r="AW94">
            <v>741838.69</v>
          </cell>
          <cell r="AX94">
            <v>0</v>
          </cell>
          <cell r="AY94">
            <v>741838.69</v>
          </cell>
          <cell r="AZ94">
            <v>741838.69</v>
          </cell>
          <cell r="BA94">
            <v>0</v>
          </cell>
          <cell r="BB94">
            <v>741838.69</v>
          </cell>
          <cell r="BI94">
            <v>2</v>
          </cell>
          <cell r="BJ94">
            <v>37083</v>
          </cell>
          <cell r="BL94">
            <v>568</v>
          </cell>
          <cell r="BM94" t="str">
            <v>Ostatní finanční náklady (OTHER FINANCIAL EXP.)</v>
          </cell>
          <cell r="BN94">
            <v>323725.34000000003</v>
          </cell>
          <cell r="BO94">
            <v>0</v>
          </cell>
          <cell r="BP94">
            <v>323725.34000000003</v>
          </cell>
          <cell r="BQ94">
            <v>43248.84</v>
          </cell>
          <cell r="BR94">
            <v>0</v>
          </cell>
          <cell r="BS94">
            <v>43248.84</v>
          </cell>
          <cell r="BT94">
            <v>366974.18</v>
          </cell>
          <cell r="BU94">
            <v>0</v>
          </cell>
          <cell r="BV94">
            <v>366974.18</v>
          </cell>
          <cell r="CC94">
            <v>2</v>
          </cell>
          <cell r="CD94">
            <v>37083</v>
          </cell>
        </row>
        <row r="95">
          <cell r="A95">
            <v>5181566</v>
          </cell>
          <cell r="AN95">
            <v>0</v>
          </cell>
          <cell r="AO95" t="e">
            <v>#N/A</v>
          </cell>
          <cell r="AP95" t="e">
            <v>#N/A</v>
          </cell>
          <cell r="AR95">
            <v>568</v>
          </cell>
          <cell r="AS95" t="str">
            <v>Ostatní finanční náklady (OTHER FINANCIAL EXP.)</v>
          </cell>
          <cell r="AT95">
            <v>0</v>
          </cell>
          <cell r="AU95">
            <v>0</v>
          </cell>
          <cell r="AV95">
            <v>0</v>
          </cell>
          <cell r="AW95">
            <v>366974.18</v>
          </cell>
          <cell r="AX95">
            <v>0</v>
          </cell>
          <cell r="AY95">
            <v>366974.18</v>
          </cell>
          <cell r="AZ95">
            <v>366974.18</v>
          </cell>
          <cell r="BA95">
            <v>0</v>
          </cell>
          <cell r="BB95">
            <v>366974.18</v>
          </cell>
          <cell r="BI95">
            <v>2</v>
          </cell>
          <cell r="BJ95">
            <v>37083</v>
          </cell>
          <cell r="BL95">
            <v>56802</v>
          </cell>
          <cell r="BM95" t="str">
            <v>Poplatky banky (BANK FEES)</v>
          </cell>
          <cell r="BN95">
            <v>323725.34000000003</v>
          </cell>
          <cell r="BO95">
            <v>0</v>
          </cell>
          <cell r="BP95">
            <v>323725.34000000003</v>
          </cell>
          <cell r="BQ95">
            <v>43248.84</v>
          </cell>
          <cell r="BR95">
            <v>0</v>
          </cell>
          <cell r="BS95">
            <v>43248.84</v>
          </cell>
          <cell r="BT95">
            <v>366974.18</v>
          </cell>
          <cell r="BU95">
            <v>0</v>
          </cell>
          <cell r="BV95">
            <v>366974.18</v>
          </cell>
          <cell r="CC95">
            <v>2</v>
          </cell>
          <cell r="CD95">
            <v>37083</v>
          </cell>
        </row>
        <row r="96">
          <cell r="A96">
            <v>51817</v>
          </cell>
          <cell r="B96" t="str">
            <v>x</v>
          </cell>
          <cell r="AN96">
            <v>0</v>
          </cell>
          <cell r="AO96" t="e">
            <v>#N/A</v>
          </cell>
          <cell r="AP96" t="e">
            <v>#N/A</v>
          </cell>
          <cell r="AR96">
            <v>56802</v>
          </cell>
          <cell r="AS96" t="str">
            <v>Poplatky banky (BANK FEES)</v>
          </cell>
          <cell r="AT96">
            <v>0</v>
          </cell>
          <cell r="AU96">
            <v>0</v>
          </cell>
          <cell r="AV96">
            <v>0</v>
          </cell>
          <cell r="AW96">
            <v>366974.18</v>
          </cell>
          <cell r="AX96">
            <v>0</v>
          </cell>
          <cell r="AY96">
            <v>366974.18</v>
          </cell>
          <cell r="AZ96">
            <v>366974.18</v>
          </cell>
          <cell r="BA96">
            <v>0</v>
          </cell>
          <cell r="BB96">
            <v>366974.18</v>
          </cell>
          <cell r="BI96">
            <v>2</v>
          </cell>
          <cell r="BJ96">
            <v>37083</v>
          </cell>
          <cell r="BL96">
            <v>6</v>
          </cell>
          <cell r="BM96" t="str">
            <v>Výnosy (REVENUES)</v>
          </cell>
          <cell r="BN96">
            <v>0</v>
          </cell>
          <cell r="BO96">
            <v>321888301.83999997</v>
          </cell>
          <cell r="BP96">
            <v>321888301.83999997</v>
          </cell>
          <cell r="BQ96">
            <v>0</v>
          </cell>
          <cell r="BR96">
            <v>17822177.93</v>
          </cell>
          <cell r="BS96">
            <v>17822177.93</v>
          </cell>
          <cell r="BT96">
            <v>0</v>
          </cell>
          <cell r="BU96">
            <v>339710479.76999998</v>
          </cell>
          <cell r="BV96">
            <v>339710479.76999998</v>
          </cell>
          <cell r="CC96">
            <v>2</v>
          </cell>
          <cell r="CD96">
            <v>37083</v>
          </cell>
        </row>
        <row r="97">
          <cell r="A97">
            <v>51818</v>
          </cell>
          <cell r="H97">
            <v>2520.9</v>
          </cell>
          <cell r="Q97">
            <v>0</v>
          </cell>
          <cell r="T97">
            <v>0</v>
          </cell>
          <cell r="W97">
            <v>400</v>
          </cell>
          <cell r="Z97">
            <v>0</v>
          </cell>
          <cell r="AC97">
            <v>0</v>
          </cell>
          <cell r="AF97">
            <v>0</v>
          </cell>
          <cell r="AI97">
            <v>7360.58</v>
          </cell>
          <cell r="AL97">
            <v>-1290</v>
          </cell>
          <cell r="AM97">
            <v>8991.48</v>
          </cell>
          <cell r="AN97">
            <v>8991.48</v>
          </cell>
          <cell r="AO97">
            <v>0</v>
          </cell>
          <cell r="AP97">
            <v>0</v>
          </cell>
          <cell r="AR97">
            <v>56804</v>
          </cell>
          <cell r="AS97" t="str">
            <v>Pojistné ostatní (OTHER INSURANCE)</v>
          </cell>
          <cell r="AT97">
            <v>0</v>
          </cell>
          <cell r="AU97">
            <v>0</v>
          </cell>
          <cell r="AV97">
            <v>0</v>
          </cell>
          <cell r="AW97">
            <v>0</v>
          </cell>
          <cell r="AX97">
            <v>0</v>
          </cell>
          <cell r="AY97">
            <v>0</v>
          </cell>
          <cell r="AZ97">
            <v>0</v>
          </cell>
          <cell r="BA97">
            <v>0</v>
          </cell>
          <cell r="BB97">
            <v>0</v>
          </cell>
          <cell r="BI97">
            <v>2</v>
          </cell>
          <cell r="BJ97">
            <v>37083</v>
          </cell>
          <cell r="BL97">
            <v>60</v>
          </cell>
          <cell r="BM97" t="str">
            <v>Tržby za vlastní výkony a zboží (REVENUE)</v>
          </cell>
          <cell r="BN97">
            <v>0</v>
          </cell>
          <cell r="BO97">
            <v>318482128.68000001</v>
          </cell>
          <cell r="BP97">
            <v>318482128.68000001</v>
          </cell>
          <cell r="BQ97">
            <v>0</v>
          </cell>
          <cell r="BR97">
            <v>17581166.899999999</v>
          </cell>
          <cell r="BS97">
            <v>17581166.899999999</v>
          </cell>
          <cell r="BT97">
            <v>0</v>
          </cell>
          <cell r="BU97">
            <v>336063295.57999998</v>
          </cell>
          <cell r="BV97">
            <v>336063295.57999998</v>
          </cell>
          <cell r="CC97">
            <v>2</v>
          </cell>
          <cell r="CD97">
            <v>37083</v>
          </cell>
        </row>
        <row r="98">
          <cell r="A98">
            <v>51827</v>
          </cell>
          <cell r="E98">
            <v>1821393.2</v>
          </cell>
          <cell r="H98">
            <v>2147112.0299999998</v>
          </cell>
          <cell r="Q98">
            <v>-3968505.23</v>
          </cell>
          <cell r="AN98">
            <v>0</v>
          </cell>
          <cell r="AO98" t="e">
            <v>#N/A</v>
          </cell>
          <cell r="AP98" t="e">
            <v>#N/A</v>
          </cell>
          <cell r="AR98">
            <v>6</v>
          </cell>
          <cell r="AS98" t="str">
            <v>Výnosy (REVENUES)</v>
          </cell>
          <cell r="AT98">
            <v>0</v>
          </cell>
          <cell r="AU98">
            <v>0</v>
          </cell>
          <cell r="AV98">
            <v>0</v>
          </cell>
          <cell r="AW98">
            <v>0</v>
          </cell>
          <cell r="AX98">
            <v>339710479.76999998</v>
          </cell>
          <cell r="AY98">
            <v>339710479.76999998</v>
          </cell>
          <cell r="AZ98">
            <v>0</v>
          </cell>
          <cell r="BA98">
            <v>339710479.76999998</v>
          </cell>
          <cell r="BB98">
            <v>339710479.76999998</v>
          </cell>
          <cell r="BI98">
            <v>2</v>
          </cell>
          <cell r="BJ98">
            <v>37083</v>
          </cell>
          <cell r="BL98">
            <v>602</v>
          </cell>
          <cell r="BM98" t="str">
            <v>Tržby z prodeje služeb (SERVICE REVENUE)</v>
          </cell>
          <cell r="BN98">
            <v>0</v>
          </cell>
          <cell r="BO98">
            <v>318465321.68000001</v>
          </cell>
          <cell r="BP98">
            <v>318465321.68000001</v>
          </cell>
          <cell r="BQ98">
            <v>0</v>
          </cell>
          <cell r="BR98">
            <v>17581166.899999999</v>
          </cell>
          <cell r="BS98">
            <v>17581166.899999999</v>
          </cell>
          <cell r="BT98">
            <v>0</v>
          </cell>
          <cell r="BU98">
            <v>336046488.57999998</v>
          </cell>
          <cell r="BV98">
            <v>336046488.57999998</v>
          </cell>
          <cell r="CC98">
            <v>2</v>
          </cell>
          <cell r="CD98">
            <v>37083</v>
          </cell>
        </row>
        <row r="99">
          <cell r="A99">
            <v>51830</v>
          </cell>
          <cell r="E99">
            <v>10950</v>
          </cell>
          <cell r="H99">
            <v>1150</v>
          </cell>
          <cell r="K99">
            <v>83007</v>
          </cell>
          <cell r="N99">
            <v>150</v>
          </cell>
          <cell r="Q99">
            <v>150</v>
          </cell>
          <cell r="T99">
            <v>1150</v>
          </cell>
          <cell r="W99">
            <v>1150</v>
          </cell>
          <cell r="Z99">
            <v>150</v>
          </cell>
          <cell r="AC99">
            <v>132150</v>
          </cell>
          <cell r="AF99">
            <v>-9650</v>
          </cell>
          <cell r="AI99">
            <v>100150</v>
          </cell>
          <cell r="AL99">
            <v>1150</v>
          </cell>
          <cell r="AM99">
            <v>321657</v>
          </cell>
          <cell r="AN99">
            <v>321657</v>
          </cell>
          <cell r="AO99">
            <v>-132150</v>
          </cell>
          <cell r="AP99">
            <v>0</v>
          </cell>
          <cell r="AR99">
            <v>60</v>
          </cell>
          <cell r="AS99" t="str">
            <v>Tržby za vlastní výkony a zboží (REVENUE)</v>
          </cell>
          <cell r="AT99">
            <v>0</v>
          </cell>
          <cell r="AU99">
            <v>0</v>
          </cell>
          <cell r="AV99">
            <v>0</v>
          </cell>
          <cell r="AW99">
            <v>0</v>
          </cell>
          <cell r="AX99">
            <v>336063295.57999998</v>
          </cell>
          <cell r="AY99">
            <v>336063295.57999998</v>
          </cell>
          <cell r="AZ99">
            <v>0</v>
          </cell>
          <cell r="BA99">
            <v>336063295.57999998</v>
          </cell>
          <cell r="BB99">
            <v>336063295.57999998</v>
          </cell>
          <cell r="BI99">
            <v>2</v>
          </cell>
          <cell r="BJ99">
            <v>37083</v>
          </cell>
          <cell r="BL99">
            <v>60204</v>
          </cell>
          <cell r="BM99" t="str">
            <v>Zprostředkování prodeje materiálu (MATER.MEDIA ACTION)</v>
          </cell>
          <cell r="BN99">
            <v>0</v>
          </cell>
          <cell r="BO99">
            <v>11281381.25</v>
          </cell>
          <cell r="BP99">
            <v>11281381.25</v>
          </cell>
          <cell r="BQ99">
            <v>0</v>
          </cell>
          <cell r="BR99">
            <v>1306892.22</v>
          </cell>
          <cell r="BS99">
            <v>1306892.22</v>
          </cell>
          <cell r="BT99">
            <v>0</v>
          </cell>
          <cell r="BU99">
            <v>12588273.470000001</v>
          </cell>
          <cell r="BV99">
            <v>12588273.470000001</v>
          </cell>
          <cell r="CC99">
            <v>10</v>
          </cell>
          <cell r="CD99">
            <v>37454</v>
          </cell>
        </row>
        <row r="100">
          <cell r="A100">
            <v>51831</v>
          </cell>
          <cell r="B100" t="str">
            <v>x</v>
          </cell>
          <cell r="AN100">
            <v>0</v>
          </cell>
          <cell r="AO100" t="e">
            <v>#N/A</v>
          </cell>
          <cell r="AP100" t="e">
            <v>#N/A</v>
          </cell>
          <cell r="AR100">
            <v>602</v>
          </cell>
          <cell r="AS100" t="str">
            <v>Tržby z prodeje služeb (SERVICE REVENUE)</v>
          </cell>
          <cell r="AT100">
            <v>0</v>
          </cell>
          <cell r="AU100">
            <v>0</v>
          </cell>
          <cell r="AV100">
            <v>0</v>
          </cell>
          <cell r="AW100">
            <v>0</v>
          </cell>
          <cell r="AX100">
            <v>336046488.57999998</v>
          </cell>
          <cell r="AY100">
            <v>336046488.57999998</v>
          </cell>
          <cell r="AZ100">
            <v>0</v>
          </cell>
          <cell r="BA100">
            <v>336046488.57999998</v>
          </cell>
          <cell r="BB100">
            <v>336046488.57999998</v>
          </cell>
          <cell r="BI100">
            <v>2</v>
          </cell>
          <cell r="BJ100">
            <v>37083</v>
          </cell>
          <cell r="BL100">
            <v>60205</v>
          </cell>
          <cell r="BM100" t="str">
            <v>Zprostředkování inzerce (ADVERT.MEDIA ACTION)</v>
          </cell>
          <cell r="BN100">
            <v>0</v>
          </cell>
          <cell r="BO100">
            <v>306031048.99000001</v>
          </cell>
          <cell r="BP100">
            <v>306031048.99000001</v>
          </cell>
          <cell r="BQ100">
            <v>0</v>
          </cell>
          <cell r="BR100">
            <v>16274274.68</v>
          </cell>
          <cell r="BS100">
            <v>16274274.68</v>
          </cell>
          <cell r="BT100">
            <v>0</v>
          </cell>
          <cell r="BU100">
            <v>322305323.67000002</v>
          </cell>
          <cell r="BV100">
            <v>322305323.67000002</v>
          </cell>
          <cell r="CC100">
            <v>10</v>
          </cell>
          <cell r="CD100">
            <v>37454</v>
          </cell>
        </row>
        <row r="101">
          <cell r="A101">
            <v>51837</v>
          </cell>
          <cell r="E101">
            <v>16900</v>
          </cell>
          <cell r="H101">
            <v>12460</v>
          </cell>
          <cell r="Q101">
            <v>-29360</v>
          </cell>
          <cell r="AN101">
            <v>0</v>
          </cell>
          <cell r="AO101" t="e">
            <v>#N/A</v>
          </cell>
          <cell r="AP101" t="e">
            <v>#N/A</v>
          </cell>
          <cell r="AR101">
            <v>60204</v>
          </cell>
          <cell r="AS101" t="str">
            <v>Zprostředkování prodeje materiálu (MATER.MEDIA ACTION)</v>
          </cell>
          <cell r="AT101">
            <v>0</v>
          </cell>
          <cell r="AU101">
            <v>0</v>
          </cell>
          <cell r="AV101">
            <v>0</v>
          </cell>
          <cell r="AW101">
            <v>0</v>
          </cell>
          <cell r="AX101">
            <v>12588273.470000001</v>
          </cell>
          <cell r="AY101">
            <v>12588273.470000001</v>
          </cell>
          <cell r="AZ101">
            <v>0</v>
          </cell>
          <cell r="BA101">
            <v>12588273.470000001</v>
          </cell>
          <cell r="BB101">
            <v>12588273.470000001</v>
          </cell>
          <cell r="BI101">
            <v>10</v>
          </cell>
          <cell r="BJ101">
            <v>37454</v>
          </cell>
          <cell r="BL101">
            <v>60207</v>
          </cell>
          <cell r="BM101" t="str">
            <v>Zprostředkování mark.nákl.-ostat.(ADVERTISING OTHER)</v>
          </cell>
          <cell r="BN101">
            <v>0</v>
          </cell>
          <cell r="BO101">
            <v>1000000</v>
          </cell>
          <cell r="BP101">
            <v>1000000</v>
          </cell>
          <cell r="BQ101">
            <v>0</v>
          </cell>
          <cell r="BR101">
            <v>0</v>
          </cell>
          <cell r="BS101">
            <v>0</v>
          </cell>
          <cell r="BT101">
            <v>0</v>
          </cell>
          <cell r="BU101">
            <v>1000000</v>
          </cell>
          <cell r="BV101">
            <v>1000000</v>
          </cell>
          <cell r="CC101">
            <v>10</v>
          </cell>
          <cell r="CD101">
            <v>37454</v>
          </cell>
        </row>
        <row r="102">
          <cell r="A102">
            <v>51840</v>
          </cell>
          <cell r="E102">
            <v>96048.38</v>
          </cell>
          <cell r="H102">
            <v>96048.38</v>
          </cell>
          <cell r="K102">
            <v>96048.38</v>
          </cell>
          <cell r="N102">
            <v>96048.38</v>
          </cell>
          <cell r="Q102">
            <v>96048.38</v>
          </cell>
          <cell r="T102">
            <v>96048.38</v>
          </cell>
          <cell r="W102">
            <v>96048.38</v>
          </cell>
          <cell r="Z102">
            <v>96048.38</v>
          </cell>
          <cell r="AC102">
            <v>96048.38</v>
          </cell>
          <cell r="AF102">
            <v>-96048.38</v>
          </cell>
          <cell r="AI102">
            <v>-122686</v>
          </cell>
          <cell r="AL102">
            <v>0</v>
          </cell>
          <cell r="AM102">
            <v>645701.04</v>
          </cell>
          <cell r="AN102">
            <v>645701.04</v>
          </cell>
          <cell r="AO102">
            <v>-96048.38</v>
          </cell>
          <cell r="AP102">
            <v>0</v>
          </cell>
          <cell r="AR102">
            <v>60205</v>
          </cell>
          <cell r="AS102" t="str">
            <v>Zprostředkování inzerce (ADVERT.MEDIA ACTION)</v>
          </cell>
          <cell r="AT102">
            <v>0</v>
          </cell>
          <cell r="AU102">
            <v>0</v>
          </cell>
          <cell r="AV102">
            <v>0</v>
          </cell>
          <cell r="AW102">
            <v>0</v>
          </cell>
          <cell r="AX102">
            <v>322305323.67000002</v>
          </cell>
          <cell r="AY102">
            <v>322305323.67000002</v>
          </cell>
          <cell r="AZ102">
            <v>0</v>
          </cell>
          <cell r="BA102">
            <v>322305323.67000002</v>
          </cell>
          <cell r="BB102">
            <v>322305323.67000002</v>
          </cell>
          <cell r="BI102">
            <v>10</v>
          </cell>
          <cell r="BJ102">
            <v>37454</v>
          </cell>
          <cell r="BL102">
            <v>60288</v>
          </cell>
          <cell r="BM102" t="str">
            <v>Přefakturov.chybných dokl(BILLING POLEMIC DOCUMENTS)</v>
          </cell>
          <cell r="BN102">
            <v>0</v>
          </cell>
          <cell r="BO102">
            <v>152891.44</v>
          </cell>
          <cell r="BP102">
            <v>152891.44</v>
          </cell>
          <cell r="BQ102">
            <v>0</v>
          </cell>
          <cell r="BR102">
            <v>0</v>
          </cell>
          <cell r="BS102">
            <v>0</v>
          </cell>
          <cell r="BT102">
            <v>0</v>
          </cell>
          <cell r="BU102">
            <v>152891.44</v>
          </cell>
          <cell r="BV102">
            <v>152891.44</v>
          </cell>
          <cell r="CC102">
            <v>10</v>
          </cell>
          <cell r="CD102">
            <v>37365</v>
          </cell>
        </row>
        <row r="103">
          <cell r="A103">
            <v>51851</v>
          </cell>
          <cell r="AN103">
            <v>0</v>
          </cell>
          <cell r="AO103" t="e">
            <v>#N/A</v>
          </cell>
          <cell r="AP103" t="e">
            <v>#N/A</v>
          </cell>
          <cell r="AR103">
            <v>60207</v>
          </cell>
          <cell r="AS103" t="str">
            <v>Zprostředkování mark.nákl.-ostat.(ADVERTISING OTHER)</v>
          </cell>
          <cell r="AT103">
            <v>0</v>
          </cell>
          <cell r="AU103">
            <v>0</v>
          </cell>
          <cell r="AV103">
            <v>0</v>
          </cell>
          <cell r="AW103">
            <v>0</v>
          </cell>
          <cell r="AX103">
            <v>1000000</v>
          </cell>
          <cell r="AY103">
            <v>1000000</v>
          </cell>
          <cell r="AZ103">
            <v>0</v>
          </cell>
          <cell r="BA103">
            <v>1000000</v>
          </cell>
          <cell r="BB103">
            <v>1000000</v>
          </cell>
          <cell r="BI103">
            <v>10</v>
          </cell>
          <cell r="BJ103">
            <v>37454</v>
          </cell>
          <cell r="BL103">
            <v>604</v>
          </cell>
          <cell r="BM103" t="str">
            <v>Tržby za zboží (MERCHANDISE REVENUE)</v>
          </cell>
          <cell r="BN103">
            <v>0</v>
          </cell>
          <cell r="BO103">
            <v>16807</v>
          </cell>
          <cell r="BP103">
            <v>16807</v>
          </cell>
          <cell r="BQ103">
            <v>0</v>
          </cell>
          <cell r="BR103">
            <v>0</v>
          </cell>
          <cell r="BS103">
            <v>0</v>
          </cell>
          <cell r="BT103">
            <v>0</v>
          </cell>
          <cell r="BU103">
            <v>16807</v>
          </cell>
          <cell r="BV103">
            <v>16807</v>
          </cell>
          <cell r="CC103">
            <v>10</v>
          </cell>
          <cell r="CD103">
            <v>37893</v>
          </cell>
        </row>
        <row r="104">
          <cell r="A104">
            <v>51852</v>
          </cell>
          <cell r="B104" t="str">
            <v>x</v>
          </cell>
          <cell r="AN104">
            <v>0</v>
          </cell>
          <cell r="AO104" t="e">
            <v>#N/A</v>
          </cell>
          <cell r="AP104" t="e">
            <v>#N/A</v>
          </cell>
          <cell r="AR104">
            <v>60288</v>
          </cell>
          <cell r="AS104" t="str">
            <v>Přefakturov.chybných dokl(BILLING POLEMIC DOCUMENTS)</v>
          </cell>
          <cell r="AT104">
            <v>0</v>
          </cell>
          <cell r="AU104">
            <v>0</v>
          </cell>
          <cell r="AV104">
            <v>0</v>
          </cell>
          <cell r="AW104">
            <v>0</v>
          </cell>
          <cell r="AX104">
            <v>152891.44</v>
          </cell>
          <cell r="AY104">
            <v>152891.44</v>
          </cell>
          <cell r="AZ104">
            <v>0</v>
          </cell>
          <cell r="BA104">
            <v>152891.44</v>
          </cell>
          <cell r="BB104">
            <v>152891.44</v>
          </cell>
          <cell r="BI104">
            <v>10</v>
          </cell>
          <cell r="BJ104">
            <v>37365</v>
          </cell>
          <cell r="BL104">
            <v>60404</v>
          </cell>
          <cell r="BM104" t="str">
            <v>Tržby za zboží - autodoplňky (CAR ACCESSORIES SOLD)</v>
          </cell>
          <cell r="BN104">
            <v>0</v>
          </cell>
          <cell r="BO104">
            <v>16807</v>
          </cell>
          <cell r="BP104">
            <v>16807</v>
          </cell>
          <cell r="BQ104">
            <v>0</v>
          </cell>
          <cell r="BR104">
            <v>0</v>
          </cell>
          <cell r="BS104">
            <v>0</v>
          </cell>
          <cell r="BT104">
            <v>0</v>
          </cell>
          <cell r="BU104">
            <v>16807</v>
          </cell>
          <cell r="BV104">
            <v>16807</v>
          </cell>
          <cell r="CC104">
            <v>2</v>
          </cell>
          <cell r="CD104">
            <v>37083</v>
          </cell>
        </row>
        <row r="105">
          <cell r="A105">
            <v>51853</v>
          </cell>
          <cell r="AN105">
            <v>0</v>
          </cell>
          <cell r="AO105" t="e">
            <v>#N/A</v>
          </cell>
          <cell r="AP105" t="e">
            <v>#N/A</v>
          </cell>
          <cell r="AR105">
            <v>604</v>
          </cell>
          <cell r="AS105" t="str">
            <v>Tržby za zboží (MERCHANDISE REVENUE)</v>
          </cell>
          <cell r="AT105">
            <v>0</v>
          </cell>
          <cell r="AU105">
            <v>0</v>
          </cell>
          <cell r="AV105">
            <v>0</v>
          </cell>
          <cell r="AW105">
            <v>0</v>
          </cell>
          <cell r="AX105">
            <v>16807</v>
          </cell>
          <cell r="AY105">
            <v>16807</v>
          </cell>
          <cell r="AZ105">
            <v>0</v>
          </cell>
          <cell r="BA105">
            <v>16807</v>
          </cell>
          <cell r="BB105">
            <v>16807</v>
          </cell>
          <cell r="BI105">
            <v>10</v>
          </cell>
          <cell r="BJ105">
            <v>37893</v>
          </cell>
          <cell r="BL105">
            <v>64</v>
          </cell>
          <cell r="BM105" t="str">
            <v>Jiné provozní výnosy (OTHER OPERATING INCOME)</v>
          </cell>
          <cell r="BN105">
            <v>0</v>
          </cell>
          <cell r="BO105">
            <v>2053835.65</v>
          </cell>
          <cell r="BP105">
            <v>2053835.65</v>
          </cell>
          <cell r="BQ105">
            <v>0</v>
          </cell>
          <cell r="BR105">
            <v>98336.52</v>
          </cell>
          <cell r="BS105">
            <v>98336.52</v>
          </cell>
          <cell r="BT105">
            <v>0</v>
          </cell>
          <cell r="BU105">
            <v>2152172.17</v>
          </cell>
          <cell r="BV105">
            <v>2152172.17</v>
          </cell>
          <cell r="CC105">
            <v>2</v>
          </cell>
          <cell r="CD105">
            <v>37083</v>
          </cell>
        </row>
        <row r="106">
          <cell r="A106">
            <v>51869</v>
          </cell>
          <cell r="E106">
            <v>0</v>
          </cell>
          <cell r="H106">
            <v>-3801.5</v>
          </cell>
          <cell r="K106">
            <v>0</v>
          </cell>
          <cell r="N106">
            <v>0</v>
          </cell>
          <cell r="Q106">
            <v>0</v>
          </cell>
          <cell r="T106">
            <v>-17096.75</v>
          </cell>
          <cell r="W106">
            <v>-9011.4000000000233</v>
          </cell>
          <cell r="Z106">
            <v>-7626.5999999999767</v>
          </cell>
          <cell r="AC106">
            <v>-3778.8300000000163</v>
          </cell>
          <cell r="AF106">
            <v>0</v>
          </cell>
          <cell r="AI106">
            <v>-2089</v>
          </cell>
          <cell r="AL106">
            <v>-627.7100000000064</v>
          </cell>
          <cell r="AM106">
            <v>-53347.920000000035</v>
          </cell>
          <cell r="AN106">
            <v>-44031.790000000023</v>
          </cell>
          <cell r="AO106">
            <v>3778.8300000000163</v>
          </cell>
          <cell r="AP106">
            <v>0</v>
          </cell>
          <cell r="AR106">
            <v>60404</v>
          </cell>
          <cell r="AS106" t="str">
            <v>Tržby za zboží - autodoplňky (CAR ACCESSORIES SOLD)</v>
          </cell>
          <cell r="AT106">
            <v>0</v>
          </cell>
          <cell r="AU106">
            <v>0</v>
          </cell>
          <cell r="AV106">
            <v>0</v>
          </cell>
          <cell r="AW106">
            <v>0</v>
          </cell>
          <cell r="AX106">
            <v>16807</v>
          </cell>
          <cell r="AY106">
            <v>16807</v>
          </cell>
          <cell r="AZ106">
            <v>0</v>
          </cell>
          <cell r="BA106">
            <v>16807</v>
          </cell>
          <cell r="BB106">
            <v>16807</v>
          </cell>
          <cell r="BI106">
            <v>2</v>
          </cell>
          <cell r="BJ106">
            <v>37083</v>
          </cell>
          <cell r="BL106">
            <v>641</v>
          </cell>
          <cell r="BM106" t="str">
            <v>Tržby z prodeje DNM, DHM (FIXED ASSETS SOLD)</v>
          </cell>
          <cell r="BN106">
            <v>0</v>
          </cell>
          <cell r="BO106">
            <v>2026658.68</v>
          </cell>
          <cell r="BP106">
            <v>2026658.68</v>
          </cell>
          <cell r="BQ106">
            <v>0</v>
          </cell>
          <cell r="BR106">
            <v>0</v>
          </cell>
          <cell r="BS106">
            <v>0</v>
          </cell>
          <cell r="BT106">
            <v>0</v>
          </cell>
          <cell r="BU106">
            <v>2026658.68</v>
          </cell>
          <cell r="BV106">
            <v>2026658.68</v>
          </cell>
          <cell r="CC106">
            <v>10</v>
          </cell>
          <cell r="CD106">
            <v>37504</v>
          </cell>
        </row>
        <row r="107">
          <cell r="A107">
            <v>5186966</v>
          </cell>
          <cell r="E107">
            <v>357702.7</v>
          </cell>
          <cell r="H107">
            <v>359569</v>
          </cell>
          <cell r="K107">
            <v>353543</v>
          </cell>
          <cell r="N107">
            <v>359136</v>
          </cell>
          <cell r="Q107">
            <v>456909.27</v>
          </cell>
          <cell r="T107">
            <v>372895</v>
          </cell>
          <cell r="W107">
            <v>394119</v>
          </cell>
          <cell r="Z107">
            <v>401880</v>
          </cell>
          <cell r="AC107">
            <v>395550</v>
          </cell>
          <cell r="AF107">
            <v>400582</v>
          </cell>
          <cell r="AI107">
            <v>403232</v>
          </cell>
          <cell r="AL107">
            <v>-122711.64</v>
          </cell>
          <cell r="AM107">
            <v>4141722.46</v>
          </cell>
          <cell r="AN107">
            <v>4132406.3299999996</v>
          </cell>
          <cell r="AO107" t="e">
            <v>#N/A</v>
          </cell>
          <cell r="AP107" t="e">
            <v>#N/A</v>
          </cell>
          <cell r="AR107">
            <v>64</v>
          </cell>
          <cell r="AS107" t="str">
            <v>Jiné provozní výnosy (OTHER OPERATING INCOME)</v>
          </cell>
          <cell r="AT107">
            <v>0</v>
          </cell>
          <cell r="AU107">
            <v>0</v>
          </cell>
          <cell r="AV107">
            <v>0</v>
          </cell>
          <cell r="AW107">
            <v>0</v>
          </cell>
          <cell r="AX107">
            <v>2152172.17</v>
          </cell>
          <cell r="AY107">
            <v>2152172.17</v>
          </cell>
          <cell r="AZ107">
            <v>0</v>
          </cell>
          <cell r="BA107">
            <v>2152172.17</v>
          </cell>
          <cell r="BB107">
            <v>2152172.17</v>
          </cell>
          <cell r="BI107">
            <v>2</v>
          </cell>
          <cell r="BJ107">
            <v>37083</v>
          </cell>
          <cell r="BL107">
            <v>64101</v>
          </cell>
          <cell r="BM107" t="str">
            <v>Tržby z prodeje dlouh. hmot. majetku (TANGIBLES SOLD)</v>
          </cell>
          <cell r="BN107">
            <v>0</v>
          </cell>
          <cell r="BO107">
            <v>2026658.68</v>
          </cell>
          <cell r="BP107">
            <v>2026658.68</v>
          </cell>
          <cell r="BQ107">
            <v>0</v>
          </cell>
          <cell r="BR107">
            <v>0</v>
          </cell>
          <cell r="BS107">
            <v>0</v>
          </cell>
          <cell r="BT107">
            <v>0</v>
          </cell>
          <cell r="BU107">
            <v>2026658.68</v>
          </cell>
          <cell r="BV107">
            <v>2026658.68</v>
          </cell>
          <cell r="CC107">
            <v>10</v>
          </cell>
          <cell r="CD107">
            <v>37504</v>
          </cell>
        </row>
        <row r="108">
          <cell r="A108">
            <v>51870</v>
          </cell>
          <cell r="AN108">
            <v>0</v>
          </cell>
          <cell r="AO108" t="e">
            <v>#N/A</v>
          </cell>
          <cell r="AP108" t="e">
            <v>#N/A</v>
          </cell>
          <cell r="AR108">
            <v>641</v>
          </cell>
          <cell r="AS108" t="str">
            <v>Tržby z prodeje DNM, DHM (FIXED ASSETS SOLD)</v>
          </cell>
          <cell r="AT108">
            <v>0</v>
          </cell>
          <cell r="AU108">
            <v>0</v>
          </cell>
          <cell r="AV108">
            <v>0</v>
          </cell>
          <cell r="AW108">
            <v>0</v>
          </cell>
          <cell r="AX108">
            <v>2026658.68</v>
          </cell>
          <cell r="AY108">
            <v>2026658.68</v>
          </cell>
          <cell r="AZ108">
            <v>0</v>
          </cell>
          <cell r="BA108">
            <v>2026658.68</v>
          </cell>
          <cell r="BB108">
            <v>2026658.68</v>
          </cell>
          <cell r="BI108">
            <v>10</v>
          </cell>
          <cell r="BJ108">
            <v>37504</v>
          </cell>
          <cell r="BL108">
            <v>648</v>
          </cell>
          <cell r="BM108" t="str">
            <v>Ostatní provozní výnosy (OTHER OPERATING RECEIPTS)</v>
          </cell>
          <cell r="BN108">
            <v>0</v>
          </cell>
          <cell r="BO108">
            <v>27176.97</v>
          </cell>
          <cell r="BP108">
            <v>27176.97</v>
          </cell>
          <cell r="BQ108">
            <v>0</v>
          </cell>
          <cell r="BR108">
            <v>98336.52</v>
          </cell>
          <cell r="BS108">
            <v>98336.52</v>
          </cell>
          <cell r="BT108">
            <v>0</v>
          </cell>
          <cell r="BU108">
            <v>125513.49</v>
          </cell>
          <cell r="BV108">
            <v>125513.49</v>
          </cell>
          <cell r="CC108">
            <v>2</v>
          </cell>
          <cell r="CD108">
            <v>37083</v>
          </cell>
        </row>
        <row r="109">
          <cell r="A109">
            <v>51888</v>
          </cell>
          <cell r="K109">
            <v>0</v>
          </cell>
          <cell r="Q109">
            <v>0</v>
          </cell>
          <cell r="T109">
            <v>0.15999999999985448</v>
          </cell>
          <cell r="W109">
            <v>0</v>
          </cell>
          <cell r="Z109">
            <v>12516.28</v>
          </cell>
          <cell r="AC109">
            <v>0</v>
          </cell>
          <cell r="AF109">
            <v>0</v>
          </cell>
          <cell r="AI109">
            <v>0</v>
          </cell>
          <cell r="AL109">
            <v>0</v>
          </cell>
          <cell r="AM109">
            <v>28870.37</v>
          </cell>
          <cell r="AN109">
            <v>12516.44</v>
          </cell>
          <cell r="AO109">
            <v>0</v>
          </cell>
          <cell r="AP109">
            <v>0</v>
          </cell>
          <cell r="AR109">
            <v>64101</v>
          </cell>
          <cell r="AS109" t="str">
            <v>Tržby z prodeje dlouh. hmot. majetku (TANGIBLES SOLD)</v>
          </cell>
          <cell r="AT109">
            <v>0</v>
          </cell>
          <cell r="AU109">
            <v>0</v>
          </cell>
          <cell r="AV109">
            <v>0</v>
          </cell>
          <cell r="AW109">
            <v>0</v>
          </cell>
          <cell r="AX109">
            <v>2026658.68</v>
          </cell>
          <cell r="AY109">
            <v>2026658.68</v>
          </cell>
          <cell r="AZ109">
            <v>0</v>
          </cell>
          <cell r="BA109">
            <v>2026658.68</v>
          </cell>
          <cell r="BB109">
            <v>2026658.68</v>
          </cell>
          <cell r="BI109">
            <v>10</v>
          </cell>
          <cell r="BJ109">
            <v>37504</v>
          </cell>
          <cell r="BL109">
            <v>64801</v>
          </cell>
          <cell r="BM109" t="str">
            <v>Ostatní provozní výnosy (OTHER OPERATING RECEIPTS)</v>
          </cell>
          <cell r="BN109">
            <v>0</v>
          </cell>
          <cell r="BO109">
            <v>27157.84</v>
          </cell>
          <cell r="BP109">
            <v>27157.84</v>
          </cell>
          <cell r="BQ109">
            <v>0</v>
          </cell>
          <cell r="BR109">
            <v>98334</v>
          </cell>
          <cell r="BS109">
            <v>98334</v>
          </cell>
          <cell r="BT109">
            <v>0</v>
          </cell>
          <cell r="BU109">
            <v>125491.84</v>
          </cell>
          <cell r="BV109">
            <v>125491.84</v>
          </cell>
          <cell r="CC109">
            <v>2</v>
          </cell>
          <cell r="CD109">
            <v>37083</v>
          </cell>
        </row>
        <row r="110">
          <cell r="A110">
            <v>51899</v>
          </cell>
          <cell r="B110" t="str">
            <v>x</v>
          </cell>
          <cell r="Q110">
            <v>67999.149999999994</v>
          </cell>
          <cell r="T110">
            <v>8480</v>
          </cell>
          <cell r="W110">
            <v>0</v>
          </cell>
          <cell r="Z110">
            <v>0</v>
          </cell>
          <cell r="AC110">
            <v>470.05</v>
          </cell>
          <cell r="AF110">
            <v>0</v>
          </cell>
          <cell r="AI110">
            <v>0</v>
          </cell>
          <cell r="AL110">
            <v>0</v>
          </cell>
          <cell r="AM110">
            <v>76949.2</v>
          </cell>
          <cell r="AN110">
            <v>76949.2</v>
          </cell>
          <cell r="AO110">
            <v>-470.05</v>
          </cell>
          <cell r="AP110">
            <v>0</v>
          </cell>
          <cell r="AR110">
            <v>648</v>
          </cell>
          <cell r="AS110" t="str">
            <v>Ostatní provozní výnosy (OTHER OPERATING RECEIPTS)</v>
          </cell>
          <cell r="AT110">
            <v>0</v>
          </cell>
          <cell r="AU110">
            <v>0</v>
          </cell>
          <cell r="AV110">
            <v>0</v>
          </cell>
          <cell r="AW110">
            <v>0</v>
          </cell>
          <cell r="AX110">
            <v>125513.49</v>
          </cell>
          <cell r="AY110">
            <v>125513.49</v>
          </cell>
          <cell r="AZ110">
            <v>0</v>
          </cell>
          <cell r="BA110">
            <v>125513.49</v>
          </cell>
          <cell r="BB110">
            <v>125513.49</v>
          </cell>
          <cell r="BI110">
            <v>2</v>
          </cell>
          <cell r="BJ110">
            <v>37083</v>
          </cell>
          <cell r="BL110">
            <v>64804</v>
          </cell>
          <cell r="BM110" t="str">
            <v>Haléřové vyrovnání (ROUNDING OFF)</v>
          </cell>
          <cell r="BN110">
            <v>0</v>
          </cell>
          <cell r="BO110">
            <v>19.13</v>
          </cell>
          <cell r="BP110">
            <v>19.13</v>
          </cell>
          <cell r="BQ110">
            <v>0</v>
          </cell>
          <cell r="BR110">
            <v>2.52</v>
          </cell>
          <cell r="BS110">
            <v>2.52</v>
          </cell>
          <cell r="BT110">
            <v>0</v>
          </cell>
          <cell r="BU110">
            <v>21.65</v>
          </cell>
          <cell r="BV110">
            <v>21.65</v>
          </cell>
          <cell r="CC110">
            <v>2</v>
          </cell>
          <cell r="CD110">
            <v>37083</v>
          </cell>
        </row>
        <row r="111">
          <cell r="A111">
            <v>52101</v>
          </cell>
          <cell r="B111" t="str">
            <v>x</v>
          </cell>
          <cell r="E111">
            <v>972636</v>
          </cell>
          <cell r="H111">
            <v>1008581</v>
          </cell>
          <cell r="K111">
            <v>1028933</v>
          </cell>
          <cell r="N111">
            <v>895908</v>
          </cell>
          <cell r="Q111">
            <v>915748</v>
          </cell>
          <cell r="T111">
            <v>881114</v>
          </cell>
          <cell r="W111">
            <v>988351</v>
          </cell>
          <cell r="Z111">
            <v>1010790</v>
          </cell>
          <cell r="AC111">
            <v>1108472</v>
          </cell>
          <cell r="AF111">
            <v>987842</v>
          </cell>
          <cell r="AI111">
            <v>1087531</v>
          </cell>
          <cell r="AL111">
            <v>995386</v>
          </cell>
          <cell r="AM111">
            <v>11881292</v>
          </cell>
          <cell r="AN111">
            <v>11881292</v>
          </cell>
          <cell r="AO111">
            <v>-1108472</v>
          </cell>
          <cell r="AP111">
            <v>0</v>
          </cell>
          <cell r="AR111">
            <v>64801</v>
          </cell>
          <cell r="AS111" t="str">
            <v>Ostatní provozní výnosy (OTHER OPERATING RECEIPTS)</v>
          </cell>
          <cell r="AT111">
            <v>0</v>
          </cell>
          <cell r="AU111">
            <v>0</v>
          </cell>
          <cell r="AV111">
            <v>0</v>
          </cell>
          <cell r="AW111">
            <v>0</v>
          </cell>
          <cell r="AX111">
            <v>125491.84</v>
          </cell>
          <cell r="AY111">
            <v>125491.84</v>
          </cell>
          <cell r="AZ111">
            <v>0</v>
          </cell>
          <cell r="BA111">
            <v>125491.84</v>
          </cell>
          <cell r="BB111">
            <v>125491.84</v>
          </cell>
          <cell r="BI111">
            <v>2</v>
          </cell>
          <cell r="BJ111">
            <v>37083</v>
          </cell>
          <cell r="BL111">
            <v>66</v>
          </cell>
          <cell r="BM111" t="str">
            <v>Finanční výnosy (FINANCIAL INCOME)</v>
          </cell>
          <cell r="BN111">
            <v>0</v>
          </cell>
          <cell r="BO111">
            <v>1352337.51</v>
          </cell>
          <cell r="BP111">
            <v>1352337.51</v>
          </cell>
          <cell r="BQ111">
            <v>0</v>
          </cell>
          <cell r="BR111">
            <v>142674.51</v>
          </cell>
          <cell r="BS111">
            <v>142674.51</v>
          </cell>
          <cell r="BT111">
            <v>0</v>
          </cell>
          <cell r="BU111">
            <v>1495012.02</v>
          </cell>
          <cell r="BV111">
            <v>1495012.02</v>
          </cell>
          <cell r="CC111">
            <v>2</v>
          </cell>
          <cell r="CD111">
            <v>37083</v>
          </cell>
        </row>
        <row r="112">
          <cell r="A112">
            <v>52102</v>
          </cell>
          <cell r="Q112">
            <v>0</v>
          </cell>
          <cell r="AL112">
            <v>90941.5</v>
          </cell>
          <cell r="AM112">
            <v>90941.5</v>
          </cell>
          <cell r="AN112">
            <v>90941.5</v>
          </cell>
          <cell r="AO112">
            <v>0</v>
          </cell>
          <cell r="AP112">
            <v>0</v>
          </cell>
          <cell r="AR112">
            <v>64804</v>
          </cell>
          <cell r="AS112" t="str">
            <v>Haléřové vyrovnání (ROUNDING OFF)</v>
          </cell>
          <cell r="AT112">
            <v>0</v>
          </cell>
          <cell r="AU112">
            <v>0</v>
          </cell>
          <cell r="AV112">
            <v>0</v>
          </cell>
          <cell r="AW112">
            <v>0</v>
          </cell>
          <cell r="AX112">
            <v>21.65</v>
          </cell>
          <cell r="AY112">
            <v>21.65</v>
          </cell>
          <cell r="AZ112">
            <v>0</v>
          </cell>
          <cell r="BA112">
            <v>21.65</v>
          </cell>
          <cell r="BB112">
            <v>21.65</v>
          </cell>
          <cell r="BI112">
            <v>2</v>
          </cell>
          <cell r="BJ112">
            <v>37083</v>
          </cell>
          <cell r="BL112">
            <v>662</v>
          </cell>
          <cell r="BM112" t="str">
            <v>Úroky (INTEREST RECEIVED)</v>
          </cell>
          <cell r="BN112">
            <v>0</v>
          </cell>
          <cell r="BO112">
            <v>1271857.9099999999</v>
          </cell>
          <cell r="BP112">
            <v>1271857.9099999999</v>
          </cell>
          <cell r="BQ112">
            <v>0</v>
          </cell>
          <cell r="BR112">
            <v>128757.61</v>
          </cell>
          <cell r="BS112">
            <v>128757.61</v>
          </cell>
          <cell r="BT112">
            <v>0</v>
          </cell>
          <cell r="BU112">
            <v>1400615.52</v>
          </cell>
          <cell r="BV112">
            <v>1400615.52</v>
          </cell>
          <cell r="CC112">
            <v>2</v>
          </cell>
          <cell r="CD112">
            <v>37083</v>
          </cell>
        </row>
        <row r="113">
          <cell r="A113">
            <v>52201</v>
          </cell>
          <cell r="B113" t="str">
            <v>x</v>
          </cell>
          <cell r="C113" t="str">
            <v>x</v>
          </cell>
          <cell r="AN113">
            <v>0</v>
          </cell>
          <cell r="AO113" t="e">
            <v>#N/A</v>
          </cell>
          <cell r="AP113" t="e">
            <v>#N/A</v>
          </cell>
          <cell r="AR113">
            <v>66</v>
          </cell>
          <cell r="AS113" t="str">
            <v>Finanční výnosy (FINANCIAL INCOME)</v>
          </cell>
          <cell r="AT113">
            <v>0</v>
          </cell>
          <cell r="AU113">
            <v>0</v>
          </cell>
          <cell r="AV113">
            <v>0</v>
          </cell>
          <cell r="AW113">
            <v>0</v>
          </cell>
          <cell r="AX113">
            <v>1495012.02</v>
          </cell>
          <cell r="AY113">
            <v>1495012.02</v>
          </cell>
          <cell r="AZ113">
            <v>0</v>
          </cell>
          <cell r="BA113">
            <v>1495012.02</v>
          </cell>
          <cell r="BB113">
            <v>1495012.02</v>
          </cell>
          <cell r="BI113">
            <v>2</v>
          </cell>
          <cell r="BJ113">
            <v>37083</v>
          </cell>
          <cell r="BL113">
            <v>66201</v>
          </cell>
          <cell r="BM113" t="str">
            <v>Zdaněné úroky - banky (NET INTEREST RECEIVED)</v>
          </cell>
          <cell r="BN113">
            <v>0</v>
          </cell>
          <cell r="BO113">
            <v>401.32</v>
          </cell>
          <cell r="BP113">
            <v>401.32</v>
          </cell>
          <cell r="BQ113">
            <v>0</v>
          </cell>
          <cell r="BR113">
            <v>643.53</v>
          </cell>
          <cell r="BS113">
            <v>643.53</v>
          </cell>
          <cell r="BT113">
            <v>0</v>
          </cell>
          <cell r="BU113">
            <v>1044.8499999999999</v>
          </cell>
          <cell r="BV113">
            <v>1044.8499999999999</v>
          </cell>
          <cell r="CC113">
            <v>2</v>
          </cell>
          <cell r="CD113">
            <v>37083</v>
          </cell>
        </row>
        <row r="114">
          <cell r="A114">
            <v>52401</v>
          </cell>
          <cell r="E114">
            <v>87534</v>
          </cell>
          <cell r="H114">
            <v>90773</v>
          </cell>
          <cell r="K114">
            <v>92604</v>
          </cell>
          <cell r="N114">
            <v>82429</v>
          </cell>
          <cell r="Q114">
            <v>80620</v>
          </cell>
          <cell r="T114">
            <v>79304</v>
          </cell>
          <cell r="W114">
            <v>87715</v>
          </cell>
          <cell r="Z114">
            <v>90595</v>
          </cell>
          <cell r="AC114">
            <v>99348</v>
          </cell>
          <cell r="AF114">
            <v>88437</v>
          </cell>
          <cell r="AI114">
            <v>97879</v>
          </cell>
          <cell r="AL114">
            <v>80793</v>
          </cell>
          <cell r="AM114">
            <v>1058031</v>
          </cell>
          <cell r="AN114">
            <v>1058031</v>
          </cell>
          <cell r="AO114">
            <v>-99348</v>
          </cell>
          <cell r="AP114">
            <v>0</v>
          </cell>
          <cell r="AR114">
            <v>662</v>
          </cell>
          <cell r="AS114" t="str">
            <v>Úroky (INTEREST RECEIVED)</v>
          </cell>
          <cell r="AT114">
            <v>0</v>
          </cell>
          <cell r="AU114">
            <v>0</v>
          </cell>
          <cell r="AV114">
            <v>0</v>
          </cell>
          <cell r="AW114">
            <v>0</v>
          </cell>
          <cell r="AX114">
            <v>1400615.52</v>
          </cell>
          <cell r="AY114">
            <v>1400615.52</v>
          </cell>
          <cell r="AZ114">
            <v>0</v>
          </cell>
          <cell r="BA114">
            <v>1400615.52</v>
          </cell>
          <cell r="BB114">
            <v>1400615.52</v>
          </cell>
          <cell r="BI114">
            <v>2</v>
          </cell>
          <cell r="BJ114">
            <v>37083</v>
          </cell>
          <cell r="BL114">
            <v>66202</v>
          </cell>
          <cell r="BM114" t="str">
            <v>Hrubé úroky - banky (GROSS INTEREST RECEIVED)</v>
          </cell>
          <cell r="BN114">
            <v>0</v>
          </cell>
          <cell r="BO114">
            <v>374.38</v>
          </cell>
          <cell r="BP114">
            <v>374.38</v>
          </cell>
          <cell r="BQ114">
            <v>0</v>
          </cell>
          <cell r="BR114">
            <v>0</v>
          </cell>
          <cell r="BS114">
            <v>0</v>
          </cell>
          <cell r="BT114">
            <v>0</v>
          </cell>
          <cell r="BU114">
            <v>374.38</v>
          </cell>
          <cell r="BV114">
            <v>374.38</v>
          </cell>
          <cell r="CC114">
            <v>2</v>
          </cell>
          <cell r="CD114">
            <v>37083</v>
          </cell>
        </row>
        <row r="115">
          <cell r="A115">
            <v>52402</v>
          </cell>
          <cell r="B115" t="str">
            <v>x</v>
          </cell>
          <cell r="C115" t="str">
            <v>x</v>
          </cell>
          <cell r="E115">
            <v>252886</v>
          </cell>
          <cell r="H115">
            <v>262232</v>
          </cell>
          <cell r="K115">
            <v>267523</v>
          </cell>
          <cell r="N115">
            <v>238137</v>
          </cell>
          <cell r="Q115">
            <v>232895</v>
          </cell>
          <cell r="T115">
            <v>229090</v>
          </cell>
          <cell r="W115">
            <v>253384</v>
          </cell>
          <cell r="Z115">
            <v>261714</v>
          </cell>
          <cell r="AC115">
            <v>287010</v>
          </cell>
          <cell r="AF115">
            <v>255482</v>
          </cell>
          <cell r="AI115">
            <v>282759</v>
          </cell>
          <cell r="AL115">
            <v>258801</v>
          </cell>
          <cell r="AM115">
            <v>3081913</v>
          </cell>
          <cell r="AN115">
            <v>3081913</v>
          </cell>
          <cell r="AO115">
            <v>-287010</v>
          </cell>
          <cell r="AP115">
            <v>0</v>
          </cell>
          <cell r="AR115">
            <v>66201</v>
          </cell>
          <cell r="AS115" t="str">
            <v>Zdaněné úroky - banky (NET INTEREST RECEIVED)</v>
          </cell>
          <cell r="AT115">
            <v>0</v>
          </cell>
          <cell r="AU115">
            <v>0</v>
          </cell>
          <cell r="AV115">
            <v>0</v>
          </cell>
          <cell r="AW115">
            <v>0</v>
          </cell>
          <cell r="AX115">
            <v>1044.8499999999999</v>
          </cell>
          <cell r="AY115">
            <v>1044.8499999999999</v>
          </cell>
          <cell r="AZ115">
            <v>0</v>
          </cell>
          <cell r="BA115">
            <v>1044.8499999999999</v>
          </cell>
          <cell r="BB115">
            <v>1044.8499999999999</v>
          </cell>
          <cell r="BI115">
            <v>2</v>
          </cell>
          <cell r="BJ115">
            <v>37083</v>
          </cell>
          <cell r="BL115">
            <v>66204</v>
          </cell>
          <cell r="BM115" t="str">
            <v>Hrubé úroky - půjčky (GROSS INTEREST RECEIVED)</v>
          </cell>
          <cell r="BN115">
            <v>0</v>
          </cell>
          <cell r="BO115">
            <v>1271082.21</v>
          </cell>
          <cell r="BP115">
            <v>1271082.21</v>
          </cell>
          <cell r="BQ115">
            <v>0</v>
          </cell>
          <cell r="BR115">
            <v>128114.08</v>
          </cell>
          <cell r="BS115">
            <v>128114.08</v>
          </cell>
          <cell r="BT115">
            <v>0</v>
          </cell>
          <cell r="BU115">
            <v>1399196.29</v>
          </cell>
          <cell r="BV115">
            <v>1399196.29</v>
          </cell>
          <cell r="CC115">
            <v>2</v>
          </cell>
          <cell r="CD115">
            <v>37083</v>
          </cell>
        </row>
        <row r="116">
          <cell r="A116">
            <v>52601</v>
          </cell>
          <cell r="B116" t="str">
            <v>x</v>
          </cell>
          <cell r="C116" t="str">
            <v>x</v>
          </cell>
          <cell r="AN116">
            <v>0</v>
          </cell>
          <cell r="AO116" t="e">
            <v>#N/A</v>
          </cell>
          <cell r="AP116" t="e">
            <v>#N/A</v>
          </cell>
          <cell r="AR116">
            <v>66202</v>
          </cell>
          <cell r="AS116" t="str">
            <v>Hrubé úroky - banky (GROSS INTEREST RECEIVED)</v>
          </cell>
          <cell r="AT116">
            <v>0</v>
          </cell>
          <cell r="AU116">
            <v>0</v>
          </cell>
          <cell r="AV116">
            <v>0</v>
          </cell>
          <cell r="AW116">
            <v>0</v>
          </cell>
          <cell r="AX116">
            <v>374.38</v>
          </cell>
          <cell r="AY116">
            <v>374.38</v>
          </cell>
          <cell r="AZ116">
            <v>0</v>
          </cell>
          <cell r="BA116">
            <v>374.38</v>
          </cell>
          <cell r="BB116">
            <v>374.38</v>
          </cell>
          <cell r="BI116">
            <v>2</v>
          </cell>
          <cell r="BJ116">
            <v>37083</v>
          </cell>
          <cell r="BL116">
            <v>663</v>
          </cell>
          <cell r="BM116" t="str">
            <v>Kursové zisky (EXCHANGE RATE GAINS)</v>
          </cell>
          <cell r="BN116">
            <v>0</v>
          </cell>
          <cell r="BO116">
            <v>80479.600000000006</v>
          </cell>
          <cell r="BP116">
            <v>80479.600000000006</v>
          </cell>
          <cell r="BQ116">
            <v>0</v>
          </cell>
          <cell r="BR116">
            <v>13916.9</v>
          </cell>
          <cell r="BS116">
            <v>13916.9</v>
          </cell>
          <cell r="BT116">
            <v>0</v>
          </cell>
          <cell r="BU116">
            <v>94396.5</v>
          </cell>
          <cell r="BV116">
            <v>94396.5</v>
          </cell>
          <cell r="CC116">
            <v>2</v>
          </cell>
          <cell r="CD116">
            <v>37083</v>
          </cell>
        </row>
        <row r="117">
          <cell r="A117">
            <v>52602</v>
          </cell>
          <cell r="AN117">
            <v>0</v>
          </cell>
          <cell r="AO117" t="e">
            <v>#N/A</v>
          </cell>
          <cell r="AP117" t="e">
            <v>#N/A</v>
          </cell>
          <cell r="AR117">
            <v>66204</v>
          </cell>
          <cell r="AS117" t="str">
            <v>Hrubé úroky - půjčky (GROSS INTEREST RECEIVED)</v>
          </cell>
          <cell r="AT117">
            <v>0</v>
          </cell>
          <cell r="AU117">
            <v>0</v>
          </cell>
          <cell r="AV117">
            <v>0</v>
          </cell>
          <cell r="AW117">
            <v>0</v>
          </cell>
          <cell r="AX117">
            <v>1399196.29</v>
          </cell>
          <cell r="AY117">
            <v>1399196.29</v>
          </cell>
          <cell r="AZ117">
            <v>0</v>
          </cell>
          <cell r="BA117">
            <v>1399196.29</v>
          </cell>
          <cell r="BB117">
            <v>1399196.29</v>
          </cell>
          <cell r="BI117">
            <v>2</v>
          </cell>
          <cell r="BJ117">
            <v>37083</v>
          </cell>
          <cell r="BL117">
            <v>66301</v>
          </cell>
          <cell r="BM117" t="str">
            <v>Kursové zisky (EXCHANGE RATE GAINS)</v>
          </cell>
          <cell r="BN117">
            <v>0</v>
          </cell>
          <cell r="BO117">
            <v>80479.600000000006</v>
          </cell>
          <cell r="BP117">
            <v>80479.600000000006</v>
          </cell>
          <cell r="BQ117">
            <v>0</v>
          </cell>
          <cell r="BR117">
            <v>13916.9</v>
          </cell>
          <cell r="BS117">
            <v>13916.9</v>
          </cell>
          <cell r="BT117">
            <v>0</v>
          </cell>
          <cell r="BU117">
            <v>94396.5</v>
          </cell>
          <cell r="BV117">
            <v>94396.5</v>
          </cell>
          <cell r="CC117">
            <v>2</v>
          </cell>
          <cell r="CD117">
            <v>37083</v>
          </cell>
        </row>
        <row r="118">
          <cell r="A118">
            <v>52701</v>
          </cell>
          <cell r="AN118">
            <v>0</v>
          </cell>
          <cell r="AO118" t="e">
            <v>#N/A</v>
          </cell>
          <cell r="AP118" t="e">
            <v>#N/A</v>
          </cell>
          <cell r="AR118">
            <v>663</v>
          </cell>
          <cell r="AS118" t="str">
            <v>Kursové zisky (EXCHANGE RATE GAINS)</v>
          </cell>
          <cell r="AT118">
            <v>0</v>
          </cell>
          <cell r="AU118">
            <v>0</v>
          </cell>
          <cell r="AV118">
            <v>0</v>
          </cell>
          <cell r="AW118">
            <v>0</v>
          </cell>
          <cell r="AX118">
            <v>94396.5</v>
          </cell>
          <cell r="AY118">
            <v>94396.5</v>
          </cell>
          <cell r="AZ118">
            <v>0</v>
          </cell>
          <cell r="BA118">
            <v>94396.5</v>
          </cell>
          <cell r="BB118">
            <v>94396.5</v>
          </cell>
          <cell r="BI118">
            <v>2</v>
          </cell>
          <cell r="BJ118">
            <v>37083</v>
          </cell>
          <cell r="BM118" t="str">
            <v>Zisk (+)/ztráta (-)</v>
          </cell>
          <cell r="BP118">
            <v>6136311.2800000003</v>
          </cell>
          <cell r="BS118">
            <v>-1483092.53</v>
          </cell>
          <cell r="BV118">
            <v>4653218.75</v>
          </cell>
        </row>
        <row r="119">
          <cell r="A119">
            <v>52702</v>
          </cell>
          <cell r="B119" t="str">
            <v>x</v>
          </cell>
          <cell r="C119" t="str">
            <v>x</v>
          </cell>
          <cell r="AN119">
            <v>0</v>
          </cell>
          <cell r="AO119" t="e">
            <v>#N/A</v>
          </cell>
          <cell r="AP119" t="e">
            <v>#N/A</v>
          </cell>
          <cell r="AR119">
            <v>66301</v>
          </cell>
          <cell r="AS119" t="str">
            <v>Kursové zisky (EXCHANGE RATE GAINS)</v>
          </cell>
          <cell r="AT119">
            <v>0</v>
          </cell>
          <cell r="AU119">
            <v>0</v>
          </cell>
          <cell r="AV119">
            <v>0</v>
          </cell>
          <cell r="AW119">
            <v>0</v>
          </cell>
          <cell r="AX119">
            <v>94396.5</v>
          </cell>
          <cell r="AY119">
            <v>94396.5</v>
          </cell>
          <cell r="AZ119">
            <v>0</v>
          </cell>
          <cell r="BA119">
            <v>94396.5</v>
          </cell>
          <cell r="BB119">
            <v>94396.5</v>
          </cell>
          <cell r="BI119">
            <v>2</v>
          </cell>
          <cell r="BJ119">
            <v>37083</v>
          </cell>
        </row>
        <row r="120">
          <cell r="A120">
            <v>52704</v>
          </cell>
          <cell r="N120">
            <v>20784</v>
          </cell>
          <cell r="Q120">
            <v>0</v>
          </cell>
          <cell r="T120">
            <v>0</v>
          </cell>
          <cell r="W120">
            <v>7540</v>
          </cell>
          <cell r="Z120">
            <v>0</v>
          </cell>
          <cell r="AC120">
            <v>0</v>
          </cell>
          <cell r="AF120">
            <v>5070</v>
          </cell>
          <cell r="AI120">
            <v>0</v>
          </cell>
          <cell r="AL120">
            <v>0</v>
          </cell>
          <cell r="AM120">
            <v>33394</v>
          </cell>
          <cell r="AN120">
            <v>33394</v>
          </cell>
          <cell r="AO120">
            <v>0</v>
          </cell>
          <cell r="AP120">
            <v>0</v>
          </cell>
          <cell r="AS120" t="str">
            <v>Zisk (+)/ztráta (-)</v>
          </cell>
          <cell r="AV120">
            <v>0</v>
          </cell>
          <cell r="AY120">
            <v>4653218.75</v>
          </cell>
          <cell r="BB120">
            <v>4653218.75</v>
          </cell>
        </row>
        <row r="121">
          <cell r="A121">
            <v>52705</v>
          </cell>
          <cell r="E121">
            <v>903</v>
          </cell>
          <cell r="H121">
            <v>2408</v>
          </cell>
          <cell r="K121">
            <v>3354</v>
          </cell>
          <cell r="N121">
            <v>86</v>
          </cell>
          <cell r="Q121">
            <v>3698</v>
          </cell>
          <cell r="T121">
            <v>2838</v>
          </cell>
          <cell r="W121">
            <v>2236</v>
          </cell>
          <cell r="Z121">
            <v>2752</v>
          </cell>
          <cell r="AC121">
            <v>2709</v>
          </cell>
          <cell r="AF121">
            <v>5934</v>
          </cell>
          <cell r="AI121">
            <v>2709</v>
          </cell>
          <cell r="AL121">
            <v>2193</v>
          </cell>
          <cell r="AM121">
            <v>31820</v>
          </cell>
          <cell r="AN121">
            <v>31820</v>
          </cell>
          <cell r="AO121">
            <v>-2709</v>
          </cell>
          <cell r="AP121">
            <v>0</v>
          </cell>
        </row>
        <row r="122">
          <cell r="A122">
            <v>52706</v>
          </cell>
          <cell r="E122">
            <v>400</v>
          </cell>
          <cell r="H122">
            <v>400</v>
          </cell>
          <cell r="K122">
            <v>400</v>
          </cell>
          <cell r="N122">
            <v>400</v>
          </cell>
          <cell r="Q122">
            <v>400</v>
          </cell>
          <cell r="T122">
            <v>400</v>
          </cell>
          <cell r="W122">
            <v>400</v>
          </cell>
          <cell r="Z122">
            <v>400</v>
          </cell>
          <cell r="AC122">
            <v>0</v>
          </cell>
          <cell r="AF122">
            <v>0</v>
          </cell>
          <cell r="AI122">
            <v>0</v>
          </cell>
          <cell r="AL122">
            <v>0</v>
          </cell>
          <cell r="AM122">
            <v>3200</v>
          </cell>
          <cell r="AN122">
            <v>3200</v>
          </cell>
          <cell r="AO122">
            <v>0</v>
          </cell>
          <cell r="AP122">
            <v>0</v>
          </cell>
        </row>
        <row r="123">
          <cell r="A123">
            <v>52801</v>
          </cell>
          <cell r="B123" t="str">
            <v>x</v>
          </cell>
          <cell r="C123" t="str">
            <v>x</v>
          </cell>
          <cell r="AN123">
            <v>0</v>
          </cell>
          <cell r="AO123" t="e">
            <v>#N/A</v>
          </cell>
          <cell r="AP123" t="e">
            <v>#N/A</v>
          </cell>
        </row>
        <row r="124">
          <cell r="A124">
            <v>53101</v>
          </cell>
          <cell r="B124" t="str">
            <v>x</v>
          </cell>
          <cell r="C124" t="str">
            <v>x</v>
          </cell>
          <cell r="Q124">
            <v>0</v>
          </cell>
          <cell r="AN124">
            <v>0</v>
          </cell>
          <cell r="AO124" t="e">
            <v>#N/A</v>
          </cell>
          <cell r="AP124" t="e">
            <v>#N/A</v>
          </cell>
        </row>
        <row r="125">
          <cell r="A125">
            <v>53201</v>
          </cell>
          <cell r="B125" t="str">
            <v>x</v>
          </cell>
          <cell r="C125" t="str">
            <v>x</v>
          </cell>
          <cell r="AN125">
            <v>0</v>
          </cell>
          <cell r="AO125" t="e">
            <v>#N/A</v>
          </cell>
          <cell r="AP125" t="e">
            <v>#N/A</v>
          </cell>
        </row>
        <row r="126">
          <cell r="A126">
            <v>53801</v>
          </cell>
          <cell r="B126" t="str">
            <v>x</v>
          </cell>
          <cell r="C126" t="str">
            <v>x</v>
          </cell>
          <cell r="Q126">
            <v>0</v>
          </cell>
          <cell r="AN126">
            <v>0</v>
          </cell>
          <cell r="AO126" t="e">
            <v>#N/A</v>
          </cell>
          <cell r="AP126" t="e">
            <v>#N/A</v>
          </cell>
        </row>
        <row r="127">
          <cell r="A127">
            <v>53802</v>
          </cell>
          <cell r="B127" t="str">
            <v>x</v>
          </cell>
          <cell r="C127" t="str">
            <v>x</v>
          </cell>
          <cell r="Q127">
            <v>0</v>
          </cell>
          <cell r="T127">
            <v>1050</v>
          </cell>
          <cell r="W127">
            <v>0</v>
          </cell>
          <cell r="Z127">
            <v>3260</v>
          </cell>
          <cell r="AC127">
            <v>0</v>
          </cell>
          <cell r="AF127">
            <v>0</v>
          </cell>
          <cell r="AI127">
            <v>113.45</v>
          </cell>
          <cell r="AL127">
            <v>0</v>
          </cell>
          <cell r="AM127">
            <v>4423.45</v>
          </cell>
          <cell r="AN127">
            <v>4423.45</v>
          </cell>
          <cell r="AO127">
            <v>0</v>
          </cell>
          <cell r="AP127">
            <v>0</v>
          </cell>
        </row>
        <row r="128">
          <cell r="A128">
            <v>54101</v>
          </cell>
          <cell r="B128" t="str">
            <v>x</v>
          </cell>
          <cell r="C128" t="str">
            <v>x</v>
          </cell>
          <cell r="E128">
            <v>0</v>
          </cell>
          <cell r="Q128">
            <v>0</v>
          </cell>
          <cell r="T128">
            <v>0</v>
          </cell>
          <cell r="W128">
            <v>0</v>
          </cell>
          <cell r="Z128">
            <v>0</v>
          </cell>
          <cell r="AC128">
            <v>0</v>
          </cell>
          <cell r="AF128">
            <v>0</v>
          </cell>
          <cell r="AI128">
            <v>1923035</v>
          </cell>
          <cell r="AL128">
            <v>0</v>
          </cell>
          <cell r="AM128">
            <v>2142971</v>
          </cell>
          <cell r="AN128">
            <v>1923035</v>
          </cell>
          <cell r="AO128">
            <v>0</v>
          </cell>
          <cell r="AP128">
            <v>0</v>
          </cell>
        </row>
        <row r="129">
          <cell r="A129">
            <v>54102</v>
          </cell>
          <cell r="B129" t="str">
            <v>x</v>
          </cell>
          <cell r="C129" t="str">
            <v>x</v>
          </cell>
          <cell r="AN129">
            <v>0</v>
          </cell>
          <cell r="AO129" t="e">
            <v>#N/A</v>
          </cell>
          <cell r="AP129" t="e">
            <v>#N/A</v>
          </cell>
        </row>
        <row r="130">
          <cell r="A130">
            <v>54199</v>
          </cell>
          <cell r="B130" t="str">
            <v>x</v>
          </cell>
          <cell r="C130" t="str">
            <v>x</v>
          </cell>
          <cell r="AN130">
            <v>0</v>
          </cell>
          <cell r="AO130" t="e">
            <v>#N/A</v>
          </cell>
          <cell r="AP130" t="e">
            <v>#N/A</v>
          </cell>
        </row>
        <row r="131">
          <cell r="A131">
            <v>54301</v>
          </cell>
          <cell r="B131" t="str">
            <v>x</v>
          </cell>
          <cell r="C131" t="str">
            <v>x</v>
          </cell>
          <cell r="AN131">
            <v>0</v>
          </cell>
          <cell r="AO131" t="e">
            <v>#N/A</v>
          </cell>
          <cell r="AP131" t="e">
            <v>#N/A</v>
          </cell>
        </row>
        <row r="132">
          <cell r="A132">
            <v>54302</v>
          </cell>
          <cell r="B132" t="str">
            <v>x</v>
          </cell>
          <cell r="C132" t="str">
            <v>x</v>
          </cell>
          <cell r="K132">
            <v>50000</v>
          </cell>
          <cell r="Q132">
            <v>0</v>
          </cell>
          <cell r="T132">
            <v>0</v>
          </cell>
          <cell r="W132">
            <v>0</v>
          </cell>
          <cell r="Z132">
            <v>0</v>
          </cell>
          <cell r="AC132">
            <v>0</v>
          </cell>
          <cell r="AF132">
            <v>0</v>
          </cell>
          <cell r="AI132">
            <v>0</v>
          </cell>
          <cell r="AL132">
            <v>0</v>
          </cell>
          <cell r="AM132">
            <v>50000</v>
          </cell>
          <cell r="AN132">
            <v>50000</v>
          </cell>
          <cell r="AO132">
            <v>0</v>
          </cell>
          <cell r="AP132">
            <v>0</v>
          </cell>
        </row>
        <row r="133">
          <cell r="A133">
            <v>54303</v>
          </cell>
          <cell r="B133" t="str">
            <v>x</v>
          </cell>
          <cell r="C133" t="str">
            <v>x</v>
          </cell>
          <cell r="Q133">
            <v>0</v>
          </cell>
          <cell r="AN133">
            <v>0</v>
          </cell>
          <cell r="AO133" t="e">
            <v>#N/A</v>
          </cell>
          <cell r="AP133" t="e">
            <v>#N/A</v>
          </cell>
        </row>
        <row r="134">
          <cell r="A134">
            <v>54401</v>
          </cell>
          <cell r="B134" t="str">
            <v>x</v>
          </cell>
          <cell r="C134" t="str">
            <v>x</v>
          </cell>
          <cell r="AN134">
            <v>0</v>
          </cell>
          <cell r="AO134" t="e">
            <v>#N/A</v>
          </cell>
          <cell r="AP134" t="e">
            <v>#N/A</v>
          </cell>
        </row>
        <row r="135">
          <cell r="A135">
            <v>54501</v>
          </cell>
          <cell r="B135" t="str">
            <v>x</v>
          </cell>
          <cell r="C135" t="str">
            <v>x</v>
          </cell>
          <cell r="Q135">
            <v>0</v>
          </cell>
          <cell r="AI135">
            <v>347</v>
          </cell>
          <cell r="AL135">
            <v>0</v>
          </cell>
          <cell r="AM135">
            <v>347</v>
          </cell>
          <cell r="AN135">
            <v>347</v>
          </cell>
          <cell r="AO135">
            <v>0</v>
          </cell>
          <cell r="AP135">
            <v>0</v>
          </cell>
        </row>
        <row r="136">
          <cell r="A136">
            <v>54801</v>
          </cell>
          <cell r="B136" t="str">
            <v>x</v>
          </cell>
          <cell r="C136" t="str">
            <v>x</v>
          </cell>
          <cell r="AN136">
            <v>0</v>
          </cell>
          <cell r="AO136" t="e">
            <v>#N/A</v>
          </cell>
          <cell r="AP136" t="e">
            <v>#N/A</v>
          </cell>
        </row>
        <row r="137">
          <cell r="A137">
            <v>54802</v>
          </cell>
          <cell r="B137" t="str">
            <v>x</v>
          </cell>
          <cell r="C137" t="str">
            <v>x</v>
          </cell>
          <cell r="K137">
            <v>9.83</v>
          </cell>
          <cell r="Q137">
            <v>0</v>
          </cell>
          <cell r="T137">
            <v>0</v>
          </cell>
          <cell r="W137">
            <v>0</v>
          </cell>
          <cell r="Z137">
            <v>0</v>
          </cell>
          <cell r="AC137">
            <v>0</v>
          </cell>
          <cell r="AF137">
            <v>62026.69</v>
          </cell>
          <cell r="AI137">
            <v>0</v>
          </cell>
          <cell r="AL137">
            <v>0</v>
          </cell>
          <cell r="AM137">
            <v>151036.51999999999</v>
          </cell>
          <cell r="AN137">
            <v>62036.520000000004</v>
          </cell>
          <cell r="AO137">
            <v>0</v>
          </cell>
          <cell r="AP137">
            <v>0</v>
          </cell>
        </row>
        <row r="138">
          <cell r="A138">
            <v>54804</v>
          </cell>
          <cell r="E138">
            <v>2.86</v>
          </cell>
          <cell r="H138">
            <v>9.36</v>
          </cell>
          <cell r="K138">
            <v>5.56</v>
          </cell>
          <cell r="N138">
            <v>4.7</v>
          </cell>
          <cell r="Q138">
            <v>4.92</v>
          </cell>
          <cell r="T138">
            <v>12.05</v>
          </cell>
          <cell r="W138">
            <v>0.41</v>
          </cell>
          <cell r="Z138">
            <v>7.85</v>
          </cell>
          <cell r="AC138">
            <v>16.38</v>
          </cell>
          <cell r="AF138">
            <v>-1.64</v>
          </cell>
          <cell r="AI138">
            <v>13.22</v>
          </cell>
          <cell r="AL138">
            <v>15.91</v>
          </cell>
          <cell r="AM138">
            <v>91.58</v>
          </cell>
          <cell r="AN138">
            <v>91.58</v>
          </cell>
          <cell r="AO138">
            <v>-16.38</v>
          </cell>
          <cell r="AP138">
            <v>0</v>
          </cell>
        </row>
        <row r="139">
          <cell r="A139">
            <v>54809</v>
          </cell>
          <cell r="Q139">
            <v>0</v>
          </cell>
          <cell r="W139">
            <v>0</v>
          </cell>
          <cell r="Z139">
            <v>0</v>
          </cell>
          <cell r="AC139">
            <v>0</v>
          </cell>
          <cell r="AF139">
            <v>0</v>
          </cell>
          <cell r="AI139">
            <v>0</v>
          </cell>
          <cell r="AL139">
            <v>2</v>
          </cell>
          <cell r="AM139">
            <v>272</v>
          </cell>
          <cell r="AN139">
            <v>2</v>
          </cell>
          <cell r="AO139">
            <v>0</v>
          </cell>
          <cell r="AP139">
            <v>0</v>
          </cell>
        </row>
        <row r="140">
          <cell r="A140">
            <v>54901</v>
          </cell>
          <cell r="AI140">
            <v>4094</v>
          </cell>
          <cell r="AL140">
            <v>0</v>
          </cell>
          <cell r="AM140">
            <v>4094</v>
          </cell>
          <cell r="AP140">
            <v>0</v>
          </cell>
        </row>
        <row r="141">
          <cell r="A141">
            <v>55101</v>
          </cell>
          <cell r="B141" t="str">
            <v>x</v>
          </cell>
          <cell r="C141" t="str">
            <v>x</v>
          </cell>
          <cell r="Q141">
            <v>0</v>
          </cell>
          <cell r="AN141">
            <v>0</v>
          </cell>
          <cell r="AO141" t="e">
            <v>#N/A</v>
          </cell>
          <cell r="AP141" t="e">
            <v>#N/A</v>
          </cell>
        </row>
        <row r="142">
          <cell r="A142">
            <v>55102</v>
          </cell>
          <cell r="AN142">
            <v>0</v>
          </cell>
          <cell r="AO142" t="e">
            <v>#N/A</v>
          </cell>
          <cell r="AP142" t="e">
            <v>#N/A</v>
          </cell>
        </row>
        <row r="143">
          <cell r="A143">
            <v>55103</v>
          </cell>
          <cell r="Q143">
            <v>0</v>
          </cell>
          <cell r="AN143">
            <v>0</v>
          </cell>
          <cell r="AO143" t="e">
            <v>#N/A</v>
          </cell>
          <cell r="AP143" t="e">
            <v>#N/A</v>
          </cell>
        </row>
        <row r="144">
          <cell r="A144">
            <v>55104</v>
          </cell>
          <cell r="AN144">
            <v>0</v>
          </cell>
          <cell r="AO144" t="e">
            <v>#N/A</v>
          </cell>
          <cell r="AP144" t="e">
            <v>#N/A</v>
          </cell>
        </row>
        <row r="145">
          <cell r="A145">
            <v>55105</v>
          </cell>
          <cell r="AN145">
            <v>0</v>
          </cell>
          <cell r="AO145" t="e">
            <v>#N/A</v>
          </cell>
          <cell r="AP145" t="e">
            <v>#N/A</v>
          </cell>
        </row>
        <row r="146">
          <cell r="A146">
            <v>55106</v>
          </cell>
          <cell r="AN146">
            <v>0</v>
          </cell>
          <cell r="AO146" t="e">
            <v>#N/A</v>
          </cell>
          <cell r="AP146" t="e">
            <v>#N/A</v>
          </cell>
        </row>
        <row r="147">
          <cell r="A147">
            <v>55107</v>
          </cell>
          <cell r="AN147">
            <v>0</v>
          </cell>
          <cell r="AO147" t="e">
            <v>#N/A</v>
          </cell>
          <cell r="AP147" t="e">
            <v>#N/A</v>
          </cell>
        </row>
        <row r="148">
          <cell r="A148">
            <v>55112</v>
          </cell>
          <cell r="AN148">
            <v>0</v>
          </cell>
          <cell r="AO148" t="e">
            <v>#N/A</v>
          </cell>
          <cell r="AP148" t="e">
            <v>#N/A</v>
          </cell>
        </row>
        <row r="149">
          <cell r="A149">
            <v>55113</v>
          </cell>
          <cell r="AN149">
            <v>0</v>
          </cell>
          <cell r="AO149" t="e">
            <v>#N/A</v>
          </cell>
          <cell r="AP149" t="e">
            <v>#N/A</v>
          </cell>
        </row>
        <row r="150">
          <cell r="A150">
            <v>55114</v>
          </cell>
          <cell r="AN150">
            <v>0</v>
          </cell>
          <cell r="AO150" t="e">
            <v>#N/A</v>
          </cell>
          <cell r="AP150" t="e">
            <v>#N/A</v>
          </cell>
        </row>
        <row r="151">
          <cell r="A151">
            <v>55115</v>
          </cell>
          <cell r="AN151">
            <v>0</v>
          </cell>
          <cell r="AO151" t="e">
            <v>#N/A</v>
          </cell>
          <cell r="AP151" t="e">
            <v>#N/A</v>
          </cell>
        </row>
        <row r="152">
          <cell r="A152">
            <v>55120</v>
          </cell>
          <cell r="AN152">
            <v>0</v>
          </cell>
          <cell r="AO152" t="e">
            <v>#N/A</v>
          </cell>
          <cell r="AP152" t="e">
            <v>#N/A</v>
          </cell>
        </row>
        <row r="153">
          <cell r="A153">
            <v>55130</v>
          </cell>
          <cell r="AN153">
            <v>0</v>
          </cell>
          <cell r="AO153" t="e">
            <v>#N/A</v>
          </cell>
          <cell r="AP153" t="e">
            <v>#N/A</v>
          </cell>
        </row>
        <row r="154">
          <cell r="A154">
            <v>55150</v>
          </cell>
          <cell r="N154">
            <v>7464</v>
          </cell>
          <cell r="Q154">
            <v>12983.92</v>
          </cell>
          <cell r="T154">
            <v>3497</v>
          </cell>
          <cell r="W154">
            <v>3497</v>
          </cell>
          <cell r="Z154">
            <v>3497</v>
          </cell>
          <cell r="AC154">
            <v>3497</v>
          </cell>
          <cell r="AF154">
            <v>3496</v>
          </cell>
          <cell r="AI154">
            <v>3496</v>
          </cell>
          <cell r="AL154">
            <v>6523</v>
          </cell>
          <cell r="AM154">
            <v>47950.92</v>
          </cell>
          <cell r="AN154">
            <v>47950.92</v>
          </cell>
          <cell r="AO154">
            <v>-3497</v>
          </cell>
          <cell r="AP154">
            <v>0</v>
          </cell>
        </row>
        <row r="155">
          <cell r="A155">
            <v>55160</v>
          </cell>
          <cell r="AN155">
            <v>0</v>
          </cell>
          <cell r="AO155" t="e">
            <v>#N/A</v>
          </cell>
          <cell r="AP155" t="e">
            <v>#N/A</v>
          </cell>
        </row>
        <row r="156">
          <cell r="A156">
            <v>55199</v>
          </cell>
          <cell r="AN156">
            <v>0</v>
          </cell>
          <cell r="AO156" t="e">
            <v>#N/A</v>
          </cell>
          <cell r="AP156" t="e">
            <v>#N/A</v>
          </cell>
        </row>
        <row r="157">
          <cell r="A157">
            <v>55801</v>
          </cell>
          <cell r="AN157">
            <v>0</v>
          </cell>
          <cell r="AO157" t="e">
            <v>#N/A</v>
          </cell>
          <cell r="AP157" t="e">
            <v>#N/A</v>
          </cell>
        </row>
        <row r="158">
          <cell r="A158">
            <v>55901</v>
          </cell>
          <cell r="AN158">
            <v>0</v>
          </cell>
          <cell r="AO158" t="e">
            <v>#N/A</v>
          </cell>
          <cell r="AP158" t="e">
            <v>#N/A</v>
          </cell>
        </row>
        <row r="159">
          <cell r="A159">
            <v>56201</v>
          </cell>
          <cell r="Q159">
            <v>0</v>
          </cell>
          <cell r="AN159">
            <v>0</v>
          </cell>
          <cell r="AO159" t="e">
            <v>#N/A</v>
          </cell>
          <cell r="AP159" t="e">
            <v>#N/A</v>
          </cell>
        </row>
        <row r="160">
          <cell r="A160">
            <v>56202</v>
          </cell>
          <cell r="B160" t="str">
            <v>x</v>
          </cell>
          <cell r="AL160">
            <v>74594.13</v>
          </cell>
          <cell r="AM160">
            <v>74594.13</v>
          </cell>
          <cell r="AN160">
            <v>74594.13</v>
          </cell>
          <cell r="AO160">
            <v>0</v>
          </cell>
          <cell r="AP160">
            <v>0</v>
          </cell>
        </row>
        <row r="161">
          <cell r="A161">
            <v>5620266</v>
          </cell>
          <cell r="AO161" t="e">
            <v>#N/A</v>
          </cell>
          <cell r="AP161" t="e">
            <v>#N/A</v>
          </cell>
        </row>
        <row r="162">
          <cell r="A162">
            <v>56301</v>
          </cell>
          <cell r="E162">
            <v>16725.14</v>
          </cell>
          <cell r="H162">
            <v>26870.59</v>
          </cell>
          <cell r="K162">
            <v>24421.24</v>
          </cell>
          <cell r="N162">
            <v>58154.48</v>
          </cell>
          <cell r="Q162">
            <v>53509.24</v>
          </cell>
          <cell r="T162">
            <v>63315.42</v>
          </cell>
          <cell r="W162">
            <v>32915.07</v>
          </cell>
          <cell r="Z162">
            <v>56732.42</v>
          </cell>
          <cell r="AC162">
            <v>70790.34</v>
          </cell>
          <cell r="AF162">
            <v>100909.16</v>
          </cell>
          <cell r="AI162">
            <v>98873.11</v>
          </cell>
          <cell r="AL162">
            <v>138622.47</v>
          </cell>
          <cell r="AM162">
            <v>741838.69</v>
          </cell>
          <cell r="AN162">
            <v>741838.67999999993</v>
          </cell>
          <cell r="AO162">
            <v>-70790.34</v>
          </cell>
          <cell r="AP162">
            <v>0</v>
          </cell>
        </row>
        <row r="163">
          <cell r="A163">
            <v>56801</v>
          </cell>
          <cell r="B163" t="str">
            <v>x</v>
          </cell>
          <cell r="AN163">
            <v>0</v>
          </cell>
          <cell r="AO163" t="e">
            <v>#N/A</v>
          </cell>
          <cell r="AP163" t="e">
            <v>#N/A</v>
          </cell>
        </row>
        <row r="164">
          <cell r="A164">
            <v>56802</v>
          </cell>
          <cell r="B164" t="str">
            <v>x</v>
          </cell>
          <cell r="E164">
            <v>24295.46</v>
          </cell>
          <cell r="H164">
            <v>28168.58</v>
          </cell>
          <cell r="K164">
            <v>25383.77</v>
          </cell>
          <cell r="N164">
            <v>46066.86</v>
          </cell>
          <cell r="Q164">
            <v>28839.45</v>
          </cell>
          <cell r="T164">
            <v>32442.240000000002</v>
          </cell>
          <cell r="W164">
            <v>30662.31</v>
          </cell>
          <cell r="Z164">
            <v>25804.39</v>
          </cell>
          <cell r="AC164">
            <v>26790.43</v>
          </cell>
          <cell r="AF164">
            <v>27179.75</v>
          </cell>
          <cell r="AI164">
            <v>28092.1</v>
          </cell>
          <cell r="AL164">
            <v>43248.84</v>
          </cell>
          <cell r="AM164">
            <v>366974.18</v>
          </cell>
          <cell r="AN164">
            <v>366974.17999999993</v>
          </cell>
          <cell r="AO164">
            <v>-26790.43</v>
          </cell>
          <cell r="AP164">
            <v>0</v>
          </cell>
        </row>
        <row r="165">
          <cell r="A165">
            <v>56803</v>
          </cell>
          <cell r="B165" t="str">
            <v>x</v>
          </cell>
          <cell r="AN165">
            <v>0</v>
          </cell>
          <cell r="AO165" t="e">
            <v>#N/A</v>
          </cell>
          <cell r="AP165" t="e">
            <v>#N/A</v>
          </cell>
        </row>
        <row r="166">
          <cell r="A166">
            <v>56804</v>
          </cell>
          <cell r="B166" t="str">
            <v>x</v>
          </cell>
          <cell r="E166">
            <v>8786</v>
          </cell>
          <cell r="N166">
            <v>-8786</v>
          </cell>
          <cell r="AM166">
            <v>0</v>
          </cell>
          <cell r="AN166">
            <v>0</v>
          </cell>
          <cell r="AO166">
            <v>0</v>
          </cell>
          <cell r="AP166">
            <v>0</v>
          </cell>
        </row>
        <row r="167">
          <cell r="A167">
            <v>56805</v>
          </cell>
          <cell r="B167" t="str">
            <v>x</v>
          </cell>
          <cell r="AN167">
            <v>0</v>
          </cell>
          <cell r="AO167" t="e">
            <v>#N/A</v>
          </cell>
          <cell r="AP167" t="e">
            <v>#N/A</v>
          </cell>
        </row>
        <row r="168">
          <cell r="A168">
            <v>56810</v>
          </cell>
          <cell r="B168" t="str">
            <v>x</v>
          </cell>
          <cell r="AN168">
            <v>0</v>
          </cell>
          <cell r="AO168" t="e">
            <v>#N/A</v>
          </cell>
          <cell r="AP168" t="e">
            <v>#N/A</v>
          </cell>
        </row>
        <row r="169">
          <cell r="A169">
            <v>57401</v>
          </cell>
          <cell r="B169" t="str">
            <v>x</v>
          </cell>
          <cell r="AN169">
            <v>0</v>
          </cell>
          <cell r="AO169" t="e">
            <v>#N/A</v>
          </cell>
          <cell r="AP169" t="e">
            <v>#N/A</v>
          </cell>
        </row>
        <row r="170">
          <cell r="A170">
            <v>57402</v>
          </cell>
          <cell r="AN170">
            <v>0</v>
          </cell>
          <cell r="AO170" t="e">
            <v>#N/A</v>
          </cell>
          <cell r="AP170" t="e">
            <v>#N/A</v>
          </cell>
        </row>
        <row r="171">
          <cell r="A171">
            <v>57901</v>
          </cell>
          <cell r="AN171">
            <v>0</v>
          </cell>
          <cell r="AO171" t="e">
            <v>#N/A</v>
          </cell>
          <cell r="AP171" t="e">
            <v>#N/A</v>
          </cell>
        </row>
        <row r="172">
          <cell r="A172">
            <v>58201</v>
          </cell>
          <cell r="AN172">
            <v>0</v>
          </cell>
          <cell r="AO172" t="e">
            <v>#N/A</v>
          </cell>
          <cell r="AP172" t="e">
            <v>#N/A</v>
          </cell>
        </row>
        <row r="173">
          <cell r="A173">
            <v>58801</v>
          </cell>
          <cell r="B173" t="str">
            <v>x</v>
          </cell>
          <cell r="AN173">
            <v>0</v>
          </cell>
          <cell r="AO173" t="e">
            <v>#N/A</v>
          </cell>
          <cell r="AP173" t="e">
            <v>#N/A</v>
          </cell>
        </row>
        <row r="174">
          <cell r="A174">
            <v>58802</v>
          </cell>
          <cell r="B174" t="str">
            <v>x</v>
          </cell>
          <cell r="AN174">
            <v>0</v>
          </cell>
          <cell r="AO174" t="e">
            <v>#N/A</v>
          </cell>
          <cell r="AP174" t="e">
            <v>#N/A</v>
          </cell>
        </row>
        <row r="175">
          <cell r="A175">
            <v>59101</v>
          </cell>
          <cell r="B175" t="str">
            <v>x</v>
          </cell>
          <cell r="Q175">
            <v>0</v>
          </cell>
          <cell r="AN175">
            <v>0</v>
          </cell>
          <cell r="AO175" t="e">
            <v>#N/A</v>
          </cell>
          <cell r="AP175" t="e">
            <v>#N/A</v>
          </cell>
        </row>
        <row r="176">
          <cell r="A176">
            <v>59301</v>
          </cell>
          <cell r="B176" t="str">
            <v xml:space="preserve"> </v>
          </cell>
          <cell r="AN176">
            <v>0</v>
          </cell>
          <cell r="AO176" t="e">
            <v>#N/A</v>
          </cell>
          <cell r="AP176" t="e">
            <v>#N/A</v>
          </cell>
        </row>
        <row r="177">
          <cell r="AO177" t="e">
            <v>#N/A</v>
          </cell>
          <cell r="AP177" t="e">
            <v>#N/A</v>
          </cell>
        </row>
        <row r="178">
          <cell r="A178" t="str">
            <v>celkem</v>
          </cell>
          <cell r="E178">
            <v>22203469.390000001</v>
          </cell>
          <cell r="H178">
            <v>22540991.439999998</v>
          </cell>
          <cell r="K178">
            <v>29731698.689999994</v>
          </cell>
          <cell r="N178">
            <v>27712714.179999996</v>
          </cell>
          <cell r="Q178">
            <v>29559082.409999993</v>
          </cell>
          <cell r="T178">
            <v>31221055.91</v>
          </cell>
          <cell r="W178">
            <v>29341040.049999997</v>
          </cell>
          <cell r="Z178">
            <v>25560262.800000004</v>
          </cell>
          <cell r="AC178">
            <v>31845695.170000002</v>
          </cell>
          <cell r="AF178">
            <v>28871324</v>
          </cell>
          <cell r="AI178">
            <v>36926938.970000006</v>
          </cell>
          <cell r="AL178">
            <v>19305270.459999997</v>
          </cell>
          <cell r="AM178">
            <v>335057261.02000004</v>
          </cell>
          <cell r="AN178">
            <v>332531593.47000009</v>
          </cell>
          <cell r="AO178" t="e">
            <v>#N/A</v>
          </cell>
          <cell r="AP178" t="e">
            <v>#N/A</v>
          </cell>
        </row>
        <row r="179">
          <cell r="Q179">
            <v>29182030.809999999</v>
          </cell>
          <cell r="AO179" t="e">
            <v>#N/A</v>
          </cell>
          <cell r="AP179" t="e">
            <v>#N/A</v>
          </cell>
        </row>
        <row r="180">
          <cell r="Q180">
            <v>377051.59999999404</v>
          </cell>
          <cell r="AO180" t="e">
            <v>#N/A</v>
          </cell>
          <cell r="AP180" t="e">
            <v>#N/A</v>
          </cell>
        </row>
        <row r="181">
          <cell r="AO181" t="e">
            <v>#N/A</v>
          </cell>
          <cell r="AP181" t="e">
            <v>#N/A</v>
          </cell>
        </row>
        <row r="182">
          <cell r="A182">
            <v>60201</v>
          </cell>
          <cell r="AN182">
            <v>0</v>
          </cell>
          <cell r="AO182" t="e">
            <v>#N/A</v>
          </cell>
          <cell r="AP182" t="e">
            <v>#N/A</v>
          </cell>
        </row>
        <row r="183">
          <cell r="A183">
            <v>60202</v>
          </cell>
          <cell r="C183" t="str">
            <v>x</v>
          </cell>
          <cell r="AN183">
            <v>0</v>
          </cell>
          <cell r="AO183" t="e">
            <v>#N/A</v>
          </cell>
          <cell r="AP183" t="e">
            <v>#N/A</v>
          </cell>
        </row>
        <row r="184">
          <cell r="A184" t="str">
            <v>60203 AG</v>
          </cell>
          <cell r="C184" t="str">
            <v>x</v>
          </cell>
          <cell r="AN184">
            <v>0</v>
          </cell>
          <cell r="AO184" t="e">
            <v>#N/A</v>
          </cell>
          <cell r="AP184" t="e">
            <v>#N/A</v>
          </cell>
        </row>
        <row r="185">
          <cell r="A185">
            <v>60203</v>
          </cell>
          <cell r="AN185">
            <v>0</v>
          </cell>
          <cell r="AO185" t="e">
            <v>#N/A</v>
          </cell>
          <cell r="AP185" t="e">
            <v>#N/A</v>
          </cell>
        </row>
        <row r="186">
          <cell r="A186" t="str">
            <v>60204 other</v>
          </cell>
          <cell r="AN186">
            <v>0</v>
          </cell>
          <cell r="AO186" t="e">
            <v>#N/A</v>
          </cell>
          <cell r="AP186" t="e">
            <v>#N/A</v>
          </cell>
        </row>
        <row r="187">
          <cell r="A187">
            <v>60204</v>
          </cell>
          <cell r="C187" t="str">
            <v>x</v>
          </cell>
          <cell r="E187">
            <v>432783.35999999999</v>
          </cell>
          <cell r="H187">
            <v>926224.89000000013</v>
          </cell>
          <cell r="K187">
            <v>1430383.92</v>
          </cell>
          <cell r="N187">
            <v>771343.93</v>
          </cell>
          <cell r="Q187">
            <v>836711.42</v>
          </cell>
          <cell r="T187">
            <v>2744670.47</v>
          </cell>
          <cell r="W187">
            <v>489773.91</v>
          </cell>
          <cell r="Z187">
            <v>312041.83</v>
          </cell>
          <cell r="AC187">
            <v>534440.06000000006</v>
          </cell>
          <cell r="AF187">
            <v>1326690.03</v>
          </cell>
          <cell r="AI187">
            <v>1399534.22</v>
          </cell>
          <cell r="AL187">
            <v>1306892.22</v>
          </cell>
          <cell r="AM187">
            <v>12588273.470000001</v>
          </cell>
          <cell r="AN187">
            <v>12511490.260000002</v>
          </cell>
          <cell r="AO187">
            <v>-534440.06000000006</v>
          </cell>
          <cell r="AP187">
            <v>0</v>
          </cell>
        </row>
        <row r="188">
          <cell r="A188">
            <v>6020466</v>
          </cell>
          <cell r="H188">
            <v>76783.209999999992</v>
          </cell>
          <cell r="AN188">
            <v>76783.209999999992</v>
          </cell>
          <cell r="AO188" t="e">
            <v>#N/A</v>
          </cell>
          <cell r="AP188" t="e">
            <v>#N/A</v>
          </cell>
        </row>
        <row r="189">
          <cell r="A189" t="str">
            <v>60205 AG</v>
          </cell>
          <cell r="C189" t="str">
            <v>x</v>
          </cell>
          <cell r="AN189">
            <v>0</v>
          </cell>
          <cell r="AO189" t="e">
            <v>#N/A</v>
          </cell>
          <cell r="AP189" t="e">
            <v>#N/A</v>
          </cell>
        </row>
        <row r="190">
          <cell r="A190">
            <v>60205</v>
          </cell>
          <cell r="E190">
            <v>645826.80999999866</v>
          </cell>
          <cell r="H190">
            <v>718775.92000000342</v>
          </cell>
          <cell r="K190">
            <v>3325300.7099999972</v>
          </cell>
          <cell r="N190">
            <v>4037608.4599999972</v>
          </cell>
          <cell r="Q190">
            <v>3373062.86</v>
          </cell>
          <cell r="T190">
            <v>4537766.28</v>
          </cell>
          <cell r="W190">
            <v>4705771.3099999996</v>
          </cell>
          <cell r="Z190">
            <v>6401023.1499999985</v>
          </cell>
          <cell r="AC190">
            <v>6158756.6900000013</v>
          </cell>
          <cell r="AF190">
            <v>5375573.4400000013</v>
          </cell>
          <cell r="AI190">
            <v>5188046.8600000003</v>
          </cell>
          <cell r="AL190">
            <v>3455617.6199999992</v>
          </cell>
          <cell r="AM190">
            <v>39887475.680000007</v>
          </cell>
          <cell r="AN190">
            <v>47923130.109999992</v>
          </cell>
          <cell r="AO190">
            <v>-6158756.6900000013</v>
          </cell>
          <cell r="AP190">
            <v>0</v>
          </cell>
        </row>
        <row r="191">
          <cell r="A191">
            <v>6020566</v>
          </cell>
          <cell r="E191">
            <v>21411207</v>
          </cell>
          <cell r="H191">
            <v>21111972.629999999</v>
          </cell>
          <cell r="K191">
            <v>25965996.620000001</v>
          </cell>
          <cell r="N191">
            <v>24422590.170000002</v>
          </cell>
          <cell r="Q191">
            <v>25849294.75</v>
          </cell>
          <cell r="T191">
            <v>24835665.359999999</v>
          </cell>
          <cell r="W191">
            <v>24182528.32</v>
          </cell>
          <cell r="Z191">
            <v>18416630.210000001</v>
          </cell>
          <cell r="AC191">
            <v>24964938.039999999</v>
          </cell>
          <cell r="AF191">
            <v>21685905.52</v>
          </cell>
          <cell r="AI191">
            <v>28716807.91</v>
          </cell>
          <cell r="AL191">
            <v>12818657.060000001</v>
          </cell>
          <cell r="AM191">
            <v>282417847.99000001</v>
          </cell>
          <cell r="AN191">
            <v>274382193.58999997</v>
          </cell>
          <cell r="AO191" t="e">
            <v>#N/A</v>
          </cell>
          <cell r="AP191" t="e">
            <v>#N/A</v>
          </cell>
        </row>
        <row r="192">
          <cell r="A192" t="str">
            <v>6020566 ost.</v>
          </cell>
          <cell r="AN192">
            <v>0</v>
          </cell>
          <cell r="AO192" t="e">
            <v>#N/A</v>
          </cell>
          <cell r="AP192" t="e">
            <v>#N/A</v>
          </cell>
        </row>
        <row r="193">
          <cell r="A193">
            <v>60206</v>
          </cell>
          <cell r="AN193">
            <v>0</v>
          </cell>
          <cell r="AO193" t="e">
            <v>#N/A</v>
          </cell>
          <cell r="AP193" t="e">
            <v>#N/A</v>
          </cell>
        </row>
        <row r="194">
          <cell r="A194">
            <v>60207</v>
          </cell>
          <cell r="C194" t="str">
            <v>x</v>
          </cell>
          <cell r="Q194">
            <v>1000000</v>
          </cell>
          <cell r="T194">
            <v>0</v>
          </cell>
          <cell r="W194">
            <v>0</v>
          </cell>
          <cell r="Z194">
            <v>0</v>
          </cell>
          <cell r="AC194">
            <v>0</v>
          </cell>
          <cell r="AF194">
            <v>0</v>
          </cell>
          <cell r="AI194">
            <v>0</v>
          </cell>
          <cell r="AL194">
            <v>0</v>
          </cell>
          <cell r="AM194">
            <v>1000000</v>
          </cell>
          <cell r="AN194">
            <v>1000000</v>
          </cell>
          <cell r="AO194">
            <v>0</v>
          </cell>
          <cell r="AP194">
            <v>0</v>
          </cell>
        </row>
        <row r="195">
          <cell r="A195">
            <v>6020766</v>
          </cell>
          <cell r="AN195">
            <v>0</v>
          </cell>
          <cell r="AO195" t="e">
            <v>#N/A</v>
          </cell>
          <cell r="AP195" t="e">
            <v>#N/A</v>
          </cell>
        </row>
        <row r="196">
          <cell r="A196">
            <v>60208</v>
          </cell>
          <cell r="C196" t="str">
            <v>x</v>
          </cell>
          <cell r="T196">
            <v>101750</v>
          </cell>
          <cell r="AN196">
            <v>101750</v>
          </cell>
          <cell r="AO196" t="e">
            <v>#N/A</v>
          </cell>
          <cell r="AP196" t="e">
            <v>#N/A</v>
          </cell>
        </row>
        <row r="197">
          <cell r="A197">
            <v>6020866</v>
          </cell>
          <cell r="AN197">
            <v>0</v>
          </cell>
          <cell r="AO197" t="e">
            <v>#N/A</v>
          </cell>
          <cell r="AP197" t="e">
            <v>#N/A</v>
          </cell>
        </row>
        <row r="198">
          <cell r="A198" t="str">
            <v>60209 AG</v>
          </cell>
          <cell r="C198" t="str">
            <v>x</v>
          </cell>
          <cell r="AN198">
            <v>0</v>
          </cell>
          <cell r="AO198" t="e">
            <v>#N/A</v>
          </cell>
          <cell r="AP198" t="e">
            <v>#N/A</v>
          </cell>
        </row>
        <row r="199">
          <cell r="A199">
            <v>60209</v>
          </cell>
          <cell r="AN199">
            <v>0</v>
          </cell>
          <cell r="AO199" t="e">
            <v>#N/A</v>
          </cell>
          <cell r="AP199" t="e">
            <v>#N/A</v>
          </cell>
        </row>
        <row r="200">
          <cell r="A200">
            <v>60216</v>
          </cell>
          <cell r="AN200">
            <v>0</v>
          </cell>
          <cell r="AO200" t="e">
            <v>#N/A</v>
          </cell>
          <cell r="AP200" t="e">
            <v>#N/A</v>
          </cell>
        </row>
        <row r="201">
          <cell r="A201">
            <v>60220</v>
          </cell>
          <cell r="AN201">
            <v>0</v>
          </cell>
          <cell r="AO201" t="e">
            <v>#N/A</v>
          </cell>
          <cell r="AP201" t="e">
            <v>#N/A</v>
          </cell>
        </row>
        <row r="202">
          <cell r="A202">
            <v>60230</v>
          </cell>
          <cell r="C202" t="str">
            <v>x</v>
          </cell>
          <cell r="AN202">
            <v>0</v>
          </cell>
          <cell r="AO202" t="e">
            <v>#N/A</v>
          </cell>
          <cell r="AP202" t="e">
            <v>#N/A</v>
          </cell>
        </row>
        <row r="203">
          <cell r="A203">
            <v>60231</v>
          </cell>
          <cell r="C203" t="str">
            <v>x</v>
          </cell>
          <cell r="AN203">
            <v>0</v>
          </cell>
          <cell r="AO203" t="e">
            <v>#N/A</v>
          </cell>
          <cell r="AP203" t="e">
            <v>#N/A</v>
          </cell>
        </row>
        <row r="204">
          <cell r="A204">
            <v>60250</v>
          </cell>
          <cell r="C204" t="str">
            <v>x</v>
          </cell>
          <cell r="AN204">
            <v>0</v>
          </cell>
          <cell r="AO204" t="e">
            <v>#N/A</v>
          </cell>
          <cell r="AP204" t="e">
            <v>#N/A</v>
          </cell>
        </row>
        <row r="205">
          <cell r="A205">
            <v>60251</v>
          </cell>
          <cell r="C205" t="str">
            <v>x</v>
          </cell>
          <cell r="AN205">
            <v>0</v>
          </cell>
          <cell r="AO205" t="e">
            <v>#N/A</v>
          </cell>
          <cell r="AP205" t="e">
            <v>#N/A</v>
          </cell>
        </row>
        <row r="206">
          <cell r="A206">
            <v>60252</v>
          </cell>
          <cell r="C206" t="str">
            <v>x</v>
          </cell>
          <cell r="AN206">
            <v>0</v>
          </cell>
          <cell r="AO206" t="e">
            <v>#N/A</v>
          </cell>
          <cell r="AP206" t="e">
            <v>#N/A</v>
          </cell>
        </row>
        <row r="207">
          <cell r="A207">
            <v>60253</v>
          </cell>
          <cell r="C207" t="str">
            <v>x</v>
          </cell>
          <cell r="AN207">
            <v>0</v>
          </cell>
          <cell r="AO207" t="e">
            <v>#N/A</v>
          </cell>
          <cell r="AP207" t="e">
            <v>#N/A</v>
          </cell>
        </row>
        <row r="208">
          <cell r="A208">
            <v>60288</v>
          </cell>
          <cell r="H208">
            <v>0</v>
          </cell>
          <cell r="K208">
            <v>0</v>
          </cell>
          <cell r="N208">
            <v>2158.59</v>
          </cell>
          <cell r="Q208">
            <v>0</v>
          </cell>
          <cell r="T208">
            <v>9500.1200000000008</v>
          </cell>
          <cell r="W208">
            <v>9184.8700000000008</v>
          </cell>
          <cell r="Z208">
            <v>12516.28</v>
          </cell>
          <cell r="AC208">
            <v>0</v>
          </cell>
          <cell r="AF208">
            <v>0</v>
          </cell>
          <cell r="AI208">
            <v>0</v>
          </cell>
          <cell r="AL208">
            <v>0</v>
          </cell>
          <cell r="AM208">
            <v>152891.44</v>
          </cell>
          <cell r="AN208">
            <v>33359.86</v>
          </cell>
          <cell r="AO208">
            <v>0</v>
          </cell>
          <cell r="AP208">
            <v>0</v>
          </cell>
        </row>
        <row r="209">
          <cell r="A209">
            <v>6028866</v>
          </cell>
          <cell r="Q209">
            <v>0</v>
          </cell>
          <cell r="AN209">
            <v>0</v>
          </cell>
          <cell r="AO209" t="e">
            <v>#N/A</v>
          </cell>
          <cell r="AP209" t="e">
            <v>#N/A</v>
          </cell>
        </row>
        <row r="210">
          <cell r="A210">
            <v>60401</v>
          </cell>
          <cell r="C210" t="str">
            <v>x</v>
          </cell>
          <cell r="AN210">
            <v>0</v>
          </cell>
          <cell r="AO210" t="e">
            <v>#N/A</v>
          </cell>
          <cell r="AP210" t="e">
            <v>#N/A</v>
          </cell>
        </row>
        <row r="211">
          <cell r="A211">
            <v>60404</v>
          </cell>
          <cell r="N211">
            <v>16807</v>
          </cell>
          <cell r="Q211">
            <v>0</v>
          </cell>
          <cell r="T211">
            <v>0</v>
          </cell>
          <cell r="W211">
            <v>0</v>
          </cell>
          <cell r="Z211">
            <v>0</v>
          </cell>
          <cell r="AC211">
            <v>0</v>
          </cell>
          <cell r="AF211">
            <v>0</v>
          </cell>
          <cell r="AI211">
            <v>0</v>
          </cell>
          <cell r="AL211">
            <v>0</v>
          </cell>
          <cell r="AM211">
            <v>16807</v>
          </cell>
          <cell r="AN211">
            <v>16807</v>
          </cell>
          <cell r="AO211">
            <v>0</v>
          </cell>
          <cell r="AP211">
            <v>0</v>
          </cell>
        </row>
        <row r="212">
          <cell r="A212">
            <v>62101</v>
          </cell>
          <cell r="C212" t="str">
            <v>x</v>
          </cell>
          <cell r="AN212">
            <v>0</v>
          </cell>
          <cell r="AO212" t="e">
            <v>#N/A</v>
          </cell>
          <cell r="AP212" t="e">
            <v>#N/A</v>
          </cell>
        </row>
        <row r="213">
          <cell r="A213">
            <v>62201</v>
          </cell>
          <cell r="AN213">
            <v>0</v>
          </cell>
          <cell r="AO213" t="e">
            <v>#N/A</v>
          </cell>
          <cell r="AP213" t="e">
            <v>#N/A</v>
          </cell>
        </row>
        <row r="214">
          <cell r="A214">
            <v>62401</v>
          </cell>
          <cell r="AN214">
            <v>0</v>
          </cell>
          <cell r="AO214" t="e">
            <v>#N/A</v>
          </cell>
          <cell r="AP214" t="e">
            <v>#N/A</v>
          </cell>
        </row>
        <row r="215">
          <cell r="A215">
            <v>64101</v>
          </cell>
          <cell r="E215">
            <v>0</v>
          </cell>
          <cell r="Q215">
            <v>0</v>
          </cell>
          <cell r="T215">
            <v>0</v>
          </cell>
          <cell r="W215">
            <v>0</v>
          </cell>
          <cell r="Z215">
            <v>0</v>
          </cell>
          <cell r="AC215">
            <v>0</v>
          </cell>
          <cell r="AF215">
            <v>0</v>
          </cell>
          <cell r="AI215">
            <v>1806722.68</v>
          </cell>
          <cell r="AL215">
            <v>0</v>
          </cell>
          <cell r="AM215">
            <v>2026658.68</v>
          </cell>
          <cell r="AN215">
            <v>1806722.68</v>
          </cell>
          <cell r="AO215">
            <v>0</v>
          </cell>
          <cell r="AP215">
            <v>0</v>
          </cell>
        </row>
        <row r="216">
          <cell r="A216">
            <v>64401</v>
          </cell>
          <cell r="C216" t="str">
            <v>x</v>
          </cell>
          <cell r="AN216">
            <v>0</v>
          </cell>
          <cell r="AO216" t="e">
            <v>#N/A</v>
          </cell>
          <cell r="AP216" t="e">
            <v>#N/A</v>
          </cell>
        </row>
        <row r="217">
          <cell r="A217">
            <v>64402</v>
          </cell>
          <cell r="Q217">
            <v>0</v>
          </cell>
          <cell r="AN217">
            <v>0</v>
          </cell>
          <cell r="AO217" t="e">
            <v>#N/A</v>
          </cell>
          <cell r="AP217" t="e">
            <v>#N/A</v>
          </cell>
        </row>
        <row r="218">
          <cell r="A218">
            <v>64601</v>
          </cell>
          <cell r="C218" t="str">
            <v>x</v>
          </cell>
          <cell r="AN218">
            <v>0</v>
          </cell>
          <cell r="AO218" t="e">
            <v>#N/A</v>
          </cell>
          <cell r="AP218" t="e">
            <v>#N/A</v>
          </cell>
        </row>
        <row r="219">
          <cell r="A219">
            <v>64801</v>
          </cell>
          <cell r="C219" t="str">
            <v>x</v>
          </cell>
          <cell r="E219">
            <v>800</v>
          </cell>
          <cell r="N219">
            <v>5415.8</v>
          </cell>
          <cell r="Q219">
            <v>-800</v>
          </cell>
          <cell r="T219">
            <v>10000</v>
          </cell>
          <cell r="W219">
            <v>0</v>
          </cell>
          <cell r="Z219">
            <v>0</v>
          </cell>
          <cell r="AC219">
            <v>5747.3</v>
          </cell>
          <cell r="AF219">
            <v>5994.74</v>
          </cell>
          <cell r="AI219">
            <v>0</v>
          </cell>
          <cell r="AL219">
            <v>98334</v>
          </cell>
          <cell r="AM219">
            <v>125491.84</v>
          </cell>
          <cell r="AN219">
            <v>125491.84</v>
          </cell>
          <cell r="AO219">
            <v>-5747.3</v>
          </cell>
          <cell r="AP219">
            <v>0</v>
          </cell>
        </row>
        <row r="220">
          <cell r="A220">
            <v>64804</v>
          </cell>
          <cell r="E220">
            <v>5.88</v>
          </cell>
          <cell r="H220">
            <v>6.84</v>
          </cell>
          <cell r="K220">
            <v>1.36</v>
          </cell>
          <cell r="N220">
            <v>-0.76</v>
          </cell>
          <cell r="Q220">
            <v>2.96</v>
          </cell>
          <cell r="T220">
            <v>0.5</v>
          </cell>
          <cell r="W220">
            <v>0.67</v>
          </cell>
          <cell r="Z220">
            <v>1.95</v>
          </cell>
          <cell r="AC220">
            <v>0.44</v>
          </cell>
          <cell r="AF220">
            <v>-1.07</v>
          </cell>
          <cell r="AI220">
            <v>0.36</v>
          </cell>
          <cell r="AL220">
            <v>2.52</v>
          </cell>
          <cell r="AM220">
            <v>21.65</v>
          </cell>
          <cell r="AN220">
            <v>21.65</v>
          </cell>
          <cell r="AO220">
            <v>-0.44</v>
          </cell>
          <cell r="AP220">
            <v>0</v>
          </cell>
        </row>
        <row r="221">
          <cell r="A221">
            <v>65201</v>
          </cell>
          <cell r="AN221">
            <v>0</v>
          </cell>
          <cell r="AO221" t="e">
            <v>#N/A</v>
          </cell>
          <cell r="AP221" t="e">
            <v>#N/A</v>
          </cell>
        </row>
        <row r="222">
          <cell r="A222">
            <v>65801</v>
          </cell>
          <cell r="C222" t="str">
            <v>x</v>
          </cell>
          <cell r="AN222">
            <v>0</v>
          </cell>
          <cell r="AO222" t="e">
            <v>#N/A</v>
          </cell>
          <cell r="AP222" t="e">
            <v>#N/A</v>
          </cell>
        </row>
        <row r="223">
          <cell r="A223">
            <v>65901</v>
          </cell>
          <cell r="AN223">
            <v>0</v>
          </cell>
          <cell r="AO223" t="e">
            <v>#N/A</v>
          </cell>
          <cell r="AP223" t="e">
            <v>#N/A</v>
          </cell>
        </row>
        <row r="224">
          <cell r="A224">
            <v>66201</v>
          </cell>
          <cell r="K224">
            <v>187.03</v>
          </cell>
          <cell r="Q224">
            <v>-14.32</v>
          </cell>
          <cell r="T224">
            <v>214.29</v>
          </cell>
          <cell r="W224">
            <v>0</v>
          </cell>
          <cell r="Z224">
            <v>0</v>
          </cell>
          <cell r="AC224">
            <v>0</v>
          </cell>
          <cell r="AF224">
            <v>14.32</v>
          </cell>
          <cell r="AI224">
            <v>0</v>
          </cell>
          <cell r="AL224">
            <v>643.53</v>
          </cell>
          <cell r="AM224">
            <v>1044.8499999999999</v>
          </cell>
          <cell r="AN224">
            <v>1044.8499999999999</v>
          </cell>
          <cell r="AO224">
            <v>0</v>
          </cell>
          <cell r="AP224">
            <v>0</v>
          </cell>
        </row>
        <row r="225">
          <cell r="A225">
            <v>66202</v>
          </cell>
          <cell r="AC225">
            <v>374.38</v>
          </cell>
          <cell r="AF225">
            <v>0</v>
          </cell>
          <cell r="AI225">
            <v>0</v>
          </cell>
          <cell r="AL225">
            <v>0</v>
          </cell>
          <cell r="AM225">
            <v>374.38</v>
          </cell>
          <cell r="AN225">
            <v>374.38</v>
          </cell>
          <cell r="AO225">
            <v>-374.38</v>
          </cell>
          <cell r="AP225">
            <v>0</v>
          </cell>
        </row>
        <row r="226">
          <cell r="A226">
            <v>66203</v>
          </cell>
          <cell r="AN226">
            <v>0</v>
          </cell>
          <cell r="AO226" t="e">
            <v>#N/A</v>
          </cell>
          <cell r="AP226" t="e">
            <v>#N/A</v>
          </cell>
        </row>
        <row r="227">
          <cell r="A227">
            <v>66204</v>
          </cell>
          <cell r="E227">
            <v>45943.06</v>
          </cell>
          <cell r="H227">
            <v>57735.91</v>
          </cell>
          <cell r="K227">
            <v>73142.429999999993</v>
          </cell>
          <cell r="N227">
            <v>93096.12</v>
          </cell>
          <cell r="Q227">
            <v>112067.25</v>
          </cell>
          <cell r="T227">
            <v>113003.53</v>
          </cell>
          <cell r="W227">
            <v>131272.76999999999</v>
          </cell>
          <cell r="Z227">
            <v>148571.67000000001</v>
          </cell>
          <cell r="AC227">
            <v>146369.07999999999</v>
          </cell>
          <cell r="AF227">
            <v>150763.48000000001</v>
          </cell>
          <cell r="AI227">
            <v>199116.91</v>
          </cell>
          <cell r="AL227">
            <v>128114.08</v>
          </cell>
          <cell r="AM227">
            <v>1399196.29</v>
          </cell>
          <cell r="AN227">
            <v>1399196.29</v>
          </cell>
          <cell r="AO227">
            <v>-146369.07999999999</v>
          </cell>
          <cell r="AP227">
            <v>0</v>
          </cell>
        </row>
        <row r="228">
          <cell r="A228">
            <v>66301</v>
          </cell>
          <cell r="E228">
            <v>4229.6400000000003</v>
          </cell>
          <cell r="H228">
            <v>198.75</v>
          </cell>
          <cell r="K228">
            <v>13284.72</v>
          </cell>
          <cell r="N228">
            <v>1170.76</v>
          </cell>
          <cell r="Q228">
            <v>1314.04</v>
          </cell>
          <cell r="T228">
            <v>140.41</v>
          </cell>
          <cell r="W228">
            <v>17724.13</v>
          </cell>
          <cell r="Z228">
            <v>14595.11</v>
          </cell>
          <cell r="AC228">
            <v>2843.55</v>
          </cell>
          <cell r="AF228">
            <v>6041.22</v>
          </cell>
          <cell r="AI228">
            <v>18937.27</v>
          </cell>
          <cell r="AL228">
            <v>13916.9</v>
          </cell>
          <cell r="AM228">
            <v>94396.5</v>
          </cell>
          <cell r="AN228">
            <v>94396.5</v>
          </cell>
          <cell r="AO228">
            <v>-2843.55</v>
          </cell>
          <cell r="AP228">
            <v>0</v>
          </cell>
        </row>
        <row r="229">
          <cell r="A229">
            <v>66801</v>
          </cell>
          <cell r="AN229">
            <v>0</v>
          </cell>
          <cell r="AO229" t="e">
            <v>#N/A</v>
          </cell>
          <cell r="AP229" t="e">
            <v>#N/A</v>
          </cell>
        </row>
        <row r="230">
          <cell r="A230">
            <v>67401</v>
          </cell>
          <cell r="AN230">
            <v>0</v>
          </cell>
          <cell r="AO230" t="e">
            <v>#N/A</v>
          </cell>
          <cell r="AP230" t="e">
            <v>#N/A</v>
          </cell>
        </row>
        <row r="231">
          <cell r="A231">
            <v>67901</v>
          </cell>
          <cell r="AN231">
            <v>0</v>
          </cell>
          <cell r="AO231" t="e">
            <v>#N/A</v>
          </cell>
          <cell r="AP231" t="e">
            <v>#N/A</v>
          </cell>
        </row>
        <row r="232">
          <cell r="A232">
            <v>68801</v>
          </cell>
          <cell r="AN232">
            <v>0</v>
          </cell>
          <cell r="AO232" t="e">
            <v>#N/A</v>
          </cell>
          <cell r="AP232" t="e">
            <v>#N/A</v>
          </cell>
        </row>
        <row r="233">
          <cell r="A233" t="str">
            <v xml:space="preserve"> </v>
          </cell>
          <cell r="AO233" t="e">
            <v>#N/A</v>
          </cell>
          <cell r="AP233" t="e">
            <v>#N/A</v>
          </cell>
        </row>
        <row r="234">
          <cell r="AO234" t="e">
            <v>#N/A</v>
          </cell>
          <cell r="AP234" t="e">
            <v>#N/A</v>
          </cell>
        </row>
        <row r="235">
          <cell r="A235" t="str">
            <v>celkem</v>
          </cell>
          <cell r="E235">
            <v>22540795.749999996</v>
          </cell>
          <cell r="H235">
            <v>22891698.150000002</v>
          </cell>
          <cell r="K235">
            <v>30808296.789999999</v>
          </cell>
          <cell r="N235">
            <v>29350190.07</v>
          </cell>
          <cell r="Q235">
            <v>31171638.93</v>
          </cell>
          <cell r="T235">
            <v>32352710.960000001</v>
          </cell>
          <cell r="W235">
            <v>29536255.98</v>
          </cell>
          <cell r="Z235">
            <v>25305380.199999999</v>
          </cell>
          <cell r="AC235">
            <v>31813469.539999999</v>
          </cell>
          <cell r="AF235">
            <v>28550981.68</v>
          </cell>
          <cell r="AI235">
            <v>37329166.210000001</v>
          </cell>
          <cell r="AL235">
            <v>17822177.929999996</v>
          </cell>
          <cell r="AM235">
            <v>339710479.76999998</v>
          </cell>
          <cell r="AN235">
            <v>339472762.21999997</v>
          </cell>
          <cell r="AO235" t="e">
            <v>#N/A</v>
          </cell>
          <cell r="AP235" t="e">
            <v>#N/A</v>
          </cell>
        </row>
        <row r="236">
          <cell r="AO236" t="e">
            <v>#N/A</v>
          </cell>
          <cell r="AP236" t="e">
            <v>#N/A</v>
          </cell>
        </row>
        <row r="237">
          <cell r="A237" t="str">
            <v>HV dle účet.</v>
          </cell>
          <cell r="E237">
            <v>337326.35999999568</v>
          </cell>
          <cell r="H237">
            <v>350706.71000000462</v>
          </cell>
          <cell r="K237">
            <v>1076598.1000000052</v>
          </cell>
          <cell r="N237">
            <v>1637475.8900000043</v>
          </cell>
          <cell r="Q237">
            <v>1612556.520000007</v>
          </cell>
          <cell r="T237">
            <v>1131655.0500000007</v>
          </cell>
          <cell r="W237">
            <v>195215.93000000343</v>
          </cell>
          <cell r="Z237">
            <v>-254882.60000000522</v>
          </cell>
          <cell r="AC237">
            <v>-32225.630000002682</v>
          </cell>
          <cell r="AF237">
            <v>-320342.3200000003</v>
          </cell>
          <cell r="AI237">
            <v>402227.23999999464</v>
          </cell>
          <cell r="AL237">
            <v>-1483092.5300000012</v>
          </cell>
          <cell r="AM237">
            <v>4653218.7499999404</v>
          </cell>
          <cell r="AN237">
            <v>6941168.7499998808</v>
          </cell>
          <cell r="AO237" t="e">
            <v>#N/A</v>
          </cell>
          <cell r="AP237" t="e">
            <v>#N/A</v>
          </cell>
        </row>
        <row r="238">
          <cell r="AC238">
            <v>-32225</v>
          </cell>
          <cell r="AO238" t="e">
            <v>#N/A</v>
          </cell>
          <cell r="AP238" t="e">
            <v>#N/A</v>
          </cell>
        </row>
        <row r="239">
          <cell r="A239" t="str">
            <v>HV k datu</v>
          </cell>
          <cell r="E239">
            <v>337326.35999999568</v>
          </cell>
          <cell r="H239">
            <v>688033.0700000003</v>
          </cell>
          <cell r="K239">
            <v>1764631.1700000055</v>
          </cell>
          <cell r="N239">
            <v>3402107.0600000098</v>
          </cell>
          <cell r="Q239">
            <v>5014663.5800000168</v>
          </cell>
          <cell r="T239">
            <v>6146318.6300000176</v>
          </cell>
          <cell r="W239">
            <v>6341534.560000021</v>
          </cell>
          <cell r="Z239">
            <v>6086651.9600000158</v>
          </cell>
          <cell r="AC239">
            <v>6054426.3300000131</v>
          </cell>
          <cell r="AF239">
            <v>5734084.0100000128</v>
          </cell>
          <cell r="AI239">
            <v>6136311.2500000075</v>
          </cell>
          <cell r="AL239">
            <v>4653218.7200000063</v>
          </cell>
          <cell r="AN239">
            <v>6941168.7499998808</v>
          </cell>
          <cell r="AO239" t="e">
            <v>#N/A</v>
          </cell>
          <cell r="AP239" t="e">
            <v>#N/A</v>
          </cell>
        </row>
        <row r="240">
          <cell r="W240">
            <v>1.9790604710578918E-9</v>
          </cell>
          <cell r="Z240">
            <v>-254882</v>
          </cell>
          <cell r="AO240" t="e">
            <v>#N/A</v>
          </cell>
          <cell r="AP240" t="e">
            <v>#N/A</v>
          </cell>
        </row>
        <row r="241">
          <cell r="A241" t="str">
            <v>fixed assets</v>
          </cell>
          <cell r="E241">
            <v>-72640</v>
          </cell>
          <cell r="N241">
            <v>-5989.92</v>
          </cell>
          <cell r="Z241" t="str">
            <v>ok</v>
          </cell>
          <cell r="AC241">
            <v>-0.63000000268220901</v>
          </cell>
          <cell r="AN241">
            <v>0</v>
          </cell>
          <cell r="AO241" t="e">
            <v>#N/A</v>
          </cell>
          <cell r="AP241" t="e">
            <v>#N/A</v>
          </cell>
        </row>
        <row r="242">
          <cell r="A242" t="str">
            <v>odpisy odhad</v>
          </cell>
          <cell r="AN242">
            <v>0</v>
          </cell>
          <cell r="AO242" t="e">
            <v>#N/A</v>
          </cell>
          <cell r="AP242" t="e">
            <v>#N/A</v>
          </cell>
        </row>
        <row r="243">
          <cell r="E243">
            <v>336526.36</v>
          </cell>
          <cell r="H243">
            <v>350706.71</v>
          </cell>
          <cell r="K243">
            <v>1076598.1000000001</v>
          </cell>
          <cell r="N243">
            <v>1260424.33</v>
          </cell>
          <cell r="Q243">
            <v>1990408.12</v>
          </cell>
          <cell r="T243">
            <v>1131655.05</v>
          </cell>
          <cell r="W243">
            <v>195215.92</v>
          </cell>
          <cell r="Z243">
            <v>-254882.6</v>
          </cell>
          <cell r="AC243">
            <v>-32225.63</v>
          </cell>
          <cell r="AF243">
            <v>-320342.32</v>
          </cell>
          <cell r="AI243">
            <v>402227.24</v>
          </cell>
          <cell r="AO243" t="e">
            <v>#N/A</v>
          </cell>
          <cell r="AP243" t="e">
            <v>#N/A</v>
          </cell>
        </row>
        <row r="244">
          <cell r="AO244" t="e">
            <v>#N/A</v>
          </cell>
          <cell r="AP244" t="e">
            <v>#N/A</v>
          </cell>
        </row>
        <row r="245">
          <cell r="A245" t="str">
            <v>modrá=DNÚ</v>
          </cell>
          <cell r="AO245" t="e">
            <v>#N/A</v>
          </cell>
          <cell r="AP245" t="e">
            <v>#N/A</v>
          </cell>
        </row>
        <row r="246">
          <cell r="AO246" t="e">
            <v>#N/A</v>
          </cell>
          <cell r="AP246" t="e">
            <v>#N/A</v>
          </cell>
        </row>
        <row r="247">
          <cell r="AO247" t="e">
            <v>#N/A</v>
          </cell>
          <cell r="AP247" t="e">
            <v>#N/A</v>
          </cell>
        </row>
        <row r="248">
          <cell r="AO248" t="e">
            <v>#N/A</v>
          </cell>
          <cell r="AP248" t="e">
            <v>#N/A</v>
          </cell>
        </row>
        <row r="249">
          <cell r="AO249" t="e">
            <v>#N/A</v>
          </cell>
          <cell r="AP249" t="e">
            <v>#N/A</v>
          </cell>
        </row>
        <row r="250">
          <cell r="AO250" t="e">
            <v>#N/A</v>
          </cell>
          <cell r="AP250" t="e">
            <v>#N/A</v>
          </cell>
        </row>
        <row r="251">
          <cell r="AO251" t="e">
            <v>#N/A</v>
          </cell>
          <cell r="AP251" t="e">
            <v>#N/A</v>
          </cell>
        </row>
        <row r="252">
          <cell r="AO252" t="e">
            <v>#N/A</v>
          </cell>
          <cell r="AP252" t="e">
            <v>#N/A</v>
          </cell>
        </row>
        <row r="253">
          <cell r="AO253" t="e">
            <v>#N/A</v>
          </cell>
          <cell r="AP253" t="e">
            <v>#N/A</v>
          </cell>
        </row>
        <row r="254">
          <cell r="AO254" t="e">
            <v>#N/A</v>
          </cell>
          <cell r="AP254" t="e">
            <v>#N/A</v>
          </cell>
        </row>
        <row r="255">
          <cell r="AO255" t="e">
            <v>#N/A</v>
          </cell>
          <cell r="AP255" t="e">
            <v>#N/A</v>
          </cell>
        </row>
        <row r="256">
          <cell r="AO256" t="e">
            <v>#N/A</v>
          </cell>
          <cell r="AP256" t="e">
            <v>#N/A</v>
          </cell>
        </row>
        <row r="257">
          <cell r="AO257" t="e">
            <v>#N/A</v>
          </cell>
          <cell r="AP257" t="e">
            <v>#N/A</v>
          </cell>
        </row>
        <row r="258">
          <cell r="AO258" t="e">
            <v>#N/A</v>
          </cell>
          <cell r="AP258" t="e">
            <v>#N/A</v>
          </cell>
        </row>
        <row r="259">
          <cell r="AO259" t="e">
            <v>#N/A</v>
          </cell>
          <cell r="AP259" t="e">
            <v>#N/A</v>
          </cell>
        </row>
        <row r="260">
          <cell r="AO260" t="e">
            <v>#N/A</v>
          </cell>
          <cell r="AP260" t="e">
            <v>#N/A</v>
          </cell>
        </row>
        <row r="261">
          <cell r="AO261" t="e">
            <v>#N/A</v>
          </cell>
          <cell r="AP261" t="e">
            <v>#N/A</v>
          </cell>
        </row>
        <row r="262">
          <cell r="AO262" t="e">
            <v>#N/A</v>
          </cell>
          <cell r="AP262" t="e">
            <v>#N/A</v>
          </cell>
        </row>
        <row r="263">
          <cell r="AO263" t="e">
            <v>#N/A</v>
          </cell>
          <cell r="AP263" t="e">
            <v>#N/A</v>
          </cell>
        </row>
        <row r="264">
          <cell r="AO264" t="e">
            <v>#N/A</v>
          </cell>
          <cell r="AP264" t="e">
            <v>#N/A</v>
          </cell>
        </row>
        <row r="265">
          <cell r="AO265" t="e">
            <v>#N/A</v>
          </cell>
          <cell r="AP265" t="e">
            <v>#N/A</v>
          </cell>
        </row>
        <row r="266">
          <cell r="AO266" t="e">
            <v>#N/A</v>
          </cell>
          <cell r="AP266" t="e">
            <v>#N/A</v>
          </cell>
        </row>
        <row r="267">
          <cell r="AO267" t="e">
            <v>#N/A</v>
          </cell>
          <cell r="AP267" t="e">
            <v>#N/A</v>
          </cell>
        </row>
        <row r="268">
          <cell r="AO268" t="e">
            <v>#N/A</v>
          </cell>
          <cell r="AP268" t="e">
            <v>#N/A</v>
          </cell>
        </row>
        <row r="269">
          <cell r="AO269" t="e">
            <v>#N/A</v>
          </cell>
          <cell r="AP269" t="e">
            <v>#N/A</v>
          </cell>
        </row>
        <row r="270">
          <cell r="AO270" t="e">
            <v>#N/A</v>
          </cell>
          <cell r="AP270" t="e">
            <v>#N/A</v>
          </cell>
        </row>
        <row r="271">
          <cell r="AO271" t="e">
            <v>#N/A</v>
          </cell>
          <cell r="AP271" t="e">
            <v>#N/A</v>
          </cell>
        </row>
        <row r="272">
          <cell r="AO272" t="e">
            <v>#N/A</v>
          </cell>
          <cell r="AP272" t="e">
            <v>#N/A</v>
          </cell>
        </row>
        <row r="273">
          <cell r="AO273" t="e">
            <v>#N/A</v>
          </cell>
          <cell r="AP273" t="e">
            <v>#N/A</v>
          </cell>
        </row>
        <row r="274">
          <cell r="AO274" t="e">
            <v>#N/A</v>
          </cell>
          <cell r="AP274" t="e">
            <v>#N/A</v>
          </cell>
        </row>
        <row r="275">
          <cell r="AO275" t="e">
            <v>#N/A</v>
          </cell>
          <cell r="AP275" t="e">
            <v>#N/A</v>
          </cell>
        </row>
        <row r="276">
          <cell r="AO276" t="e">
            <v>#N/A</v>
          </cell>
          <cell r="AP276" t="e">
            <v>#N/A</v>
          </cell>
        </row>
        <row r="277">
          <cell r="AO277" t="e">
            <v>#N/A</v>
          </cell>
          <cell r="AP277" t="e">
            <v>#N/A</v>
          </cell>
        </row>
        <row r="278">
          <cell r="AO278" t="e">
            <v>#N/A</v>
          </cell>
          <cell r="AP278" t="e">
            <v>#N/A</v>
          </cell>
        </row>
        <row r="279">
          <cell r="AO279" t="e">
            <v>#N/A</v>
          </cell>
          <cell r="AP279" t="e">
            <v>#N/A</v>
          </cell>
        </row>
        <row r="280">
          <cell r="AL280" t="e">
            <v>#N/A</v>
          </cell>
          <cell r="AO280" t="e">
            <v>#N/A</v>
          </cell>
          <cell r="AP280" t="e">
            <v>#N/A</v>
          </cell>
        </row>
        <row r="281">
          <cell r="AL281" t="e">
            <v>#N/A</v>
          </cell>
          <cell r="AO281" t="e">
            <v>#N/A</v>
          </cell>
          <cell r="AP281" t="e">
            <v>#N/A</v>
          </cell>
        </row>
        <row r="282">
          <cell r="AL282" t="e">
            <v>#N/A</v>
          </cell>
          <cell r="AO282" t="e">
            <v>#N/A</v>
          </cell>
          <cell r="AP282" t="e">
            <v>#N/A</v>
          </cell>
        </row>
        <row r="283">
          <cell r="AL283" t="e">
            <v>#N/A</v>
          </cell>
          <cell r="AO283" t="e">
            <v>#N/A</v>
          </cell>
          <cell r="AP283" t="e">
            <v>#N/A</v>
          </cell>
        </row>
        <row r="284">
          <cell r="AL284" t="e">
            <v>#N/A</v>
          </cell>
          <cell r="AO284" t="e">
            <v>#N/A</v>
          </cell>
          <cell r="AP284" t="e">
            <v>#N/A</v>
          </cell>
        </row>
        <row r="285">
          <cell r="AL285" t="e">
            <v>#N/A</v>
          </cell>
          <cell r="AO285" t="e">
            <v>#N/A</v>
          </cell>
          <cell r="AP285" t="e">
            <v>#N/A</v>
          </cell>
        </row>
        <row r="286">
          <cell r="AL286" t="e">
            <v>#N/A</v>
          </cell>
          <cell r="AO286" t="e">
            <v>#N/A</v>
          </cell>
          <cell r="AP286" t="e">
            <v>#N/A</v>
          </cell>
        </row>
        <row r="287">
          <cell r="AL287" t="e">
            <v>#N/A</v>
          </cell>
          <cell r="AO287" t="e">
            <v>#N/A</v>
          </cell>
          <cell r="AP287" t="e">
            <v>#N/A</v>
          </cell>
        </row>
        <row r="288">
          <cell r="AL288" t="e">
            <v>#N/A</v>
          </cell>
          <cell r="AO288" t="e">
            <v>#N/A</v>
          </cell>
          <cell r="AP288" t="e">
            <v>#N/A</v>
          </cell>
        </row>
        <row r="289">
          <cell r="AL289" t="e">
            <v>#N/A</v>
          </cell>
          <cell r="AO289" t="e">
            <v>#N/A</v>
          </cell>
          <cell r="AP289" t="e">
            <v>#N/A</v>
          </cell>
        </row>
        <row r="290">
          <cell r="AL290" t="e">
            <v>#N/A</v>
          </cell>
          <cell r="AO290" t="e">
            <v>#N/A</v>
          </cell>
          <cell r="AP290" t="e">
            <v>#N/A</v>
          </cell>
        </row>
        <row r="291">
          <cell r="AL291" t="e">
            <v>#N/A</v>
          </cell>
          <cell r="AO291" t="e">
            <v>#N/A</v>
          </cell>
          <cell r="AP291" t="e">
            <v>#N/A</v>
          </cell>
        </row>
        <row r="292">
          <cell r="AL292" t="e">
            <v>#N/A</v>
          </cell>
          <cell r="AO292" t="e">
            <v>#N/A</v>
          </cell>
          <cell r="AP292" t="e">
            <v>#N/A</v>
          </cell>
        </row>
        <row r="293">
          <cell r="AL293" t="e">
            <v>#N/A</v>
          </cell>
          <cell r="AO293" t="e">
            <v>#N/A</v>
          </cell>
          <cell r="AP293" t="e">
            <v>#N/A</v>
          </cell>
        </row>
        <row r="294">
          <cell r="AL294" t="e">
            <v>#N/A</v>
          </cell>
          <cell r="AO294" t="e">
            <v>#N/A</v>
          </cell>
          <cell r="AP294" t="e">
            <v>#N/A</v>
          </cell>
        </row>
        <row r="295">
          <cell r="AL295" t="e">
            <v>#N/A</v>
          </cell>
          <cell r="AO295" t="e">
            <v>#N/A</v>
          </cell>
          <cell r="AP295" t="e">
            <v>#N/A</v>
          </cell>
        </row>
        <row r="296">
          <cell r="AL296" t="e">
            <v>#N/A</v>
          </cell>
          <cell r="AO296" t="e">
            <v>#N/A</v>
          </cell>
          <cell r="AP296" t="e">
            <v>#N/A</v>
          </cell>
        </row>
        <row r="297">
          <cell r="AL297" t="e">
            <v>#N/A</v>
          </cell>
          <cell r="AO297" t="e">
            <v>#N/A</v>
          </cell>
          <cell r="AP297" t="e">
            <v>#N/A</v>
          </cell>
        </row>
        <row r="298">
          <cell r="AL298" t="e">
            <v>#N/A</v>
          </cell>
          <cell r="AO298" t="e">
            <v>#N/A</v>
          </cell>
          <cell r="AP298" t="e">
            <v>#N/A</v>
          </cell>
        </row>
        <row r="299">
          <cell r="AL299" t="e">
            <v>#N/A</v>
          </cell>
          <cell r="AO299" t="e">
            <v>#N/A</v>
          </cell>
          <cell r="AP299" t="e">
            <v>#N/A</v>
          </cell>
        </row>
        <row r="300">
          <cell r="AL300" t="e">
            <v>#N/A</v>
          </cell>
          <cell r="AO300" t="e">
            <v>#N/A</v>
          </cell>
          <cell r="AP300" t="e">
            <v>#N/A</v>
          </cell>
        </row>
        <row r="301">
          <cell r="AL301" t="e">
            <v>#N/A</v>
          </cell>
          <cell r="AO301" t="e">
            <v>#N/A</v>
          </cell>
          <cell r="AP301" t="e">
            <v>#N/A</v>
          </cell>
        </row>
        <row r="302">
          <cell r="AL302" t="e">
            <v>#N/A</v>
          </cell>
          <cell r="AO302" t="e">
            <v>#N/A</v>
          </cell>
          <cell r="AP302" t="e">
            <v>#N/A</v>
          </cell>
        </row>
        <row r="303">
          <cell r="AL303" t="e">
            <v>#N/A</v>
          </cell>
          <cell r="AO303" t="e">
            <v>#N/A</v>
          </cell>
          <cell r="AP303" t="e">
            <v>#N/A</v>
          </cell>
        </row>
        <row r="304">
          <cell r="AL304" t="e">
            <v>#N/A</v>
          </cell>
          <cell r="AO304" t="e">
            <v>#N/A</v>
          </cell>
          <cell r="AP304" t="e">
            <v>#N/A</v>
          </cell>
        </row>
        <row r="305">
          <cell r="AL305" t="e">
            <v>#N/A</v>
          </cell>
          <cell r="AO305" t="e">
            <v>#N/A</v>
          </cell>
          <cell r="AP305" t="e">
            <v>#N/A</v>
          </cell>
        </row>
        <row r="306">
          <cell r="AL306" t="e">
            <v>#N/A</v>
          </cell>
          <cell r="AO306" t="e">
            <v>#N/A</v>
          </cell>
          <cell r="AP306" t="e">
            <v>#N/A</v>
          </cell>
        </row>
        <row r="307">
          <cell r="AL307" t="e">
            <v>#N/A</v>
          </cell>
          <cell r="AO307" t="e">
            <v>#N/A</v>
          </cell>
          <cell r="AP307" t="e">
            <v>#N/A</v>
          </cell>
        </row>
        <row r="308">
          <cell r="AL308" t="e">
            <v>#N/A</v>
          </cell>
          <cell r="AO308" t="e">
            <v>#N/A</v>
          </cell>
          <cell r="AP308" t="e">
            <v>#N/A</v>
          </cell>
        </row>
        <row r="309">
          <cell r="AL309" t="e">
            <v>#N/A</v>
          </cell>
          <cell r="AO309" t="e">
            <v>#N/A</v>
          </cell>
          <cell r="AP309" t="e">
            <v>#N/A</v>
          </cell>
        </row>
        <row r="310">
          <cell r="AL310" t="e">
            <v>#N/A</v>
          </cell>
          <cell r="AO310" t="e">
            <v>#N/A</v>
          </cell>
          <cell r="AP310" t="e">
            <v>#N/A</v>
          </cell>
        </row>
        <row r="311">
          <cell r="AO311" t="e">
            <v>#N/A</v>
          </cell>
          <cell r="AP311" t="e">
            <v>#N/A</v>
          </cell>
        </row>
        <row r="312">
          <cell r="AO312" t="e">
            <v>#N/A</v>
          </cell>
          <cell r="AP312" t="e">
            <v>#N/A</v>
          </cell>
        </row>
        <row r="313">
          <cell r="AO313" t="e">
            <v>#N/A</v>
          </cell>
          <cell r="AP313" t="e">
            <v>#N/A</v>
          </cell>
        </row>
        <row r="314">
          <cell r="AO314" t="e">
            <v>#N/A</v>
          </cell>
          <cell r="AP314" t="e">
            <v>#N/A</v>
          </cell>
        </row>
        <row r="315">
          <cell r="AO315" t="e">
            <v>#N/A</v>
          </cell>
          <cell r="AP315" t="e">
            <v>#N/A</v>
          </cell>
        </row>
        <row r="316">
          <cell r="AO316" t="e">
            <v>#N/A</v>
          </cell>
          <cell r="AP316" t="e">
            <v>#N/A</v>
          </cell>
        </row>
        <row r="317">
          <cell r="AO317" t="e">
            <v>#N/A</v>
          </cell>
          <cell r="AP317" t="e">
            <v>#N/A</v>
          </cell>
        </row>
        <row r="318">
          <cell r="AO318" t="e">
            <v>#N/A</v>
          </cell>
          <cell r="AP318" t="e">
            <v>#N/A</v>
          </cell>
        </row>
        <row r="319">
          <cell r="AO319" t="e">
            <v>#N/A</v>
          </cell>
          <cell r="AP319" t="e">
            <v>#N/A</v>
          </cell>
        </row>
        <row r="320">
          <cell r="AO320" t="e">
            <v>#N/A</v>
          </cell>
          <cell r="AP320" t="e">
            <v>#N/A</v>
          </cell>
        </row>
        <row r="321">
          <cell r="AO321" t="e">
            <v>#N/A</v>
          </cell>
          <cell r="AP321" t="e">
            <v>#N/A</v>
          </cell>
        </row>
        <row r="322">
          <cell r="AO322" t="e">
            <v>#N/A</v>
          </cell>
          <cell r="AP322" t="e">
            <v>#N/A</v>
          </cell>
        </row>
        <row r="323">
          <cell r="AO323" t="e">
            <v>#N/A</v>
          </cell>
          <cell r="AP323" t="e">
            <v>#N/A</v>
          </cell>
        </row>
        <row r="324">
          <cell r="AO324" t="e">
            <v>#N/A</v>
          </cell>
          <cell r="AP324" t="e">
            <v>#N/A</v>
          </cell>
        </row>
        <row r="325">
          <cell r="AO325" t="e">
            <v>#N/A</v>
          </cell>
          <cell r="AP325" t="e">
            <v>#N/A</v>
          </cell>
        </row>
        <row r="326">
          <cell r="AO326" t="e">
            <v>#N/A</v>
          </cell>
          <cell r="AP326" t="e">
            <v>#N/A</v>
          </cell>
        </row>
        <row r="327">
          <cell r="AO327" t="e">
            <v>#N/A</v>
          </cell>
          <cell r="AP327" t="e">
            <v>#N/A</v>
          </cell>
        </row>
        <row r="328">
          <cell r="AO328" t="e">
            <v>#N/A</v>
          </cell>
          <cell r="AP328" t="e">
            <v>#N/A</v>
          </cell>
        </row>
        <row r="329">
          <cell r="AO329" t="e">
            <v>#N/A</v>
          </cell>
          <cell r="AP329" t="e">
            <v>#N/A</v>
          </cell>
        </row>
        <row r="330">
          <cell r="AO330" t="e">
            <v>#N/A</v>
          </cell>
          <cell r="AP330" t="e">
            <v>#N/A</v>
          </cell>
        </row>
        <row r="331">
          <cell r="AO331" t="e">
            <v>#N/A</v>
          </cell>
          <cell r="AP331" t="e">
            <v>#N/A</v>
          </cell>
        </row>
        <row r="332">
          <cell r="AO332" t="e">
            <v>#N/A</v>
          </cell>
          <cell r="AP332" t="e">
            <v>#N/A</v>
          </cell>
        </row>
        <row r="333">
          <cell r="AO333" t="e">
            <v>#N/A</v>
          </cell>
          <cell r="AP333" t="e">
            <v>#N/A</v>
          </cell>
        </row>
        <row r="334">
          <cell r="AO334" t="e">
            <v>#N/A</v>
          </cell>
          <cell r="AP334" t="e">
            <v>#N/A</v>
          </cell>
        </row>
        <row r="335">
          <cell r="AO335" t="e">
            <v>#N/A</v>
          </cell>
          <cell r="AP335" t="e">
            <v>#N/A</v>
          </cell>
        </row>
        <row r="336">
          <cell r="AO336" t="e">
            <v>#N/A</v>
          </cell>
          <cell r="AP336" t="e">
            <v>#N/A</v>
          </cell>
        </row>
        <row r="337">
          <cell r="AO337" t="e">
            <v>#N/A</v>
          </cell>
          <cell r="AP337" t="e">
            <v>#N/A</v>
          </cell>
        </row>
        <row r="338">
          <cell r="AO338" t="e">
            <v>#N/A</v>
          </cell>
          <cell r="AP338" t="e">
            <v>#N/A</v>
          </cell>
        </row>
        <row r="339">
          <cell r="AO339" t="e">
            <v>#N/A</v>
          </cell>
          <cell r="AP339" t="e">
            <v>#N/A</v>
          </cell>
        </row>
        <row r="340">
          <cell r="AO340" t="e">
            <v>#N/A</v>
          </cell>
          <cell r="AP340" t="e">
            <v>#N/A</v>
          </cell>
        </row>
        <row r="341">
          <cell r="AO341" t="e">
            <v>#N/A</v>
          </cell>
          <cell r="AP341" t="e">
            <v>#N/A</v>
          </cell>
        </row>
        <row r="342">
          <cell r="AO342" t="e">
            <v>#N/A</v>
          </cell>
          <cell r="AP342" t="e">
            <v>#N/A</v>
          </cell>
        </row>
        <row r="343">
          <cell r="AO343" t="e">
            <v>#N/A</v>
          </cell>
          <cell r="AP343" t="e">
            <v>#N/A</v>
          </cell>
        </row>
        <row r="344">
          <cell r="AO344" t="e">
            <v>#N/A</v>
          </cell>
          <cell r="AP344" t="e">
            <v>#N/A</v>
          </cell>
        </row>
        <row r="345">
          <cell r="AO345" t="e">
            <v>#N/A</v>
          </cell>
          <cell r="AP345" t="e">
            <v>#N/A</v>
          </cell>
        </row>
        <row r="346">
          <cell r="AO346" t="e">
            <v>#N/A</v>
          </cell>
          <cell r="AP346" t="e">
            <v>#N/A</v>
          </cell>
        </row>
        <row r="347">
          <cell r="AO347" t="e">
            <v>#N/A</v>
          </cell>
          <cell r="AP347" t="e">
            <v>#N/A</v>
          </cell>
        </row>
        <row r="348">
          <cell r="AO348" t="e">
            <v>#N/A</v>
          </cell>
          <cell r="AP348" t="e">
            <v>#N/A</v>
          </cell>
        </row>
        <row r="349">
          <cell r="AO349" t="e">
            <v>#N/A</v>
          </cell>
          <cell r="AP349" t="e">
            <v>#N/A</v>
          </cell>
        </row>
        <row r="350">
          <cell r="AO350" t="e">
            <v>#N/A</v>
          </cell>
          <cell r="AP350" t="e">
            <v>#N/A</v>
          </cell>
        </row>
        <row r="351">
          <cell r="AO351" t="e">
            <v>#N/A</v>
          </cell>
          <cell r="AP351" t="e">
            <v>#N/A</v>
          </cell>
        </row>
        <row r="352">
          <cell r="AO352" t="e">
            <v>#N/A</v>
          </cell>
          <cell r="AP352" t="e">
            <v>#N/A</v>
          </cell>
        </row>
        <row r="353">
          <cell r="AO353" t="e">
            <v>#N/A</v>
          </cell>
          <cell r="AP353" t="e">
            <v>#N/A</v>
          </cell>
        </row>
        <row r="354">
          <cell r="AO354" t="e">
            <v>#N/A</v>
          </cell>
          <cell r="AP354" t="e">
            <v>#N/A</v>
          </cell>
        </row>
        <row r="355">
          <cell r="AO355" t="e">
            <v>#N/A</v>
          </cell>
          <cell r="AP355" t="e">
            <v>#N/A</v>
          </cell>
        </row>
        <row r="356">
          <cell r="AO356" t="e">
            <v>#N/A</v>
          </cell>
          <cell r="AP356" t="e">
            <v>#N/A</v>
          </cell>
        </row>
        <row r="357">
          <cell r="AO357" t="e">
            <v>#N/A</v>
          </cell>
          <cell r="AP357" t="e">
            <v>#N/A</v>
          </cell>
        </row>
        <row r="358">
          <cell r="AO358" t="e">
            <v>#N/A</v>
          </cell>
          <cell r="AP358" t="e">
            <v>#N/A</v>
          </cell>
        </row>
        <row r="359">
          <cell r="AO359" t="e">
            <v>#N/A</v>
          </cell>
          <cell r="AP359" t="e">
            <v>#N/A</v>
          </cell>
        </row>
        <row r="360">
          <cell r="AO360" t="e">
            <v>#N/A</v>
          </cell>
          <cell r="AP360" t="e">
            <v>#N/A</v>
          </cell>
        </row>
        <row r="361">
          <cell r="AO361" t="e">
            <v>#N/A</v>
          </cell>
          <cell r="AP361" t="e">
            <v>#N/A</v>
          </cell>
        </row>
        <row r="362">
          <cell r="AO362" t="e">
            <v>#N/A</v>
          </cell>
          <cell r="AP362" t="e">
            <v>#N/A</v>
          </cell>
        </row>
        <row r="363">
          <cell r="AF363" t="e">
            <v>#N/A</v>
          </cell>
          <cell r="AO363" t="e">
            <v>#N/A</v>
          </cell>
          <cell r="AP363" t="e">
            <v>#N/A</v>
          </cell>
        </row>
        <row r="364">
          <cell r="AF364" t="e">
            <v>#N/A</v>
          </cell>
          <cell r="AO364" t="e">
            <v>#N/A</v>
          </cell>
          <cell r="AP364" t="e">
            <v>#N/A</v>
          </cell>
        </row>
        <row r="365">
          <cell r="AF365" t="e">
            <v>#N/A</v>
          </cell>
          <cell r="AO365" t="e">
            <v>#N/A</v>
          </cell>
          <cell r="AP365" t="e">
            <v>#N/A</v>
          </cell>
        </row>
        <row r="366">
          <cell r="AF366" t="e">
            <v>#N/A</v>
          </cell>
          <cell r="AO366" t="e">
            <v>#N/A</v>
          </cell>
          <cell r="AP366" t="e">
            <v>#N/A</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VAK"/>
      <sheetName val="total_cost"/>
      <sheetName val="income stat."/>
      <sheetName val="CF_nákl"/>
      <sheetName val="CF_prod_celkem"/>
    </sheetNames>
    <sheetDataSet>
      <sheetData sheetId="0" refreshError="1">
        <row r="1">
          <cell r="A1" t="str">
            <v>Č.účtu</v>
          </cell>
          <cell r="E1">
            <v>38353</v>
          </cell>
          <cell r="F1">
            <v>0.79</v>
          </cell>
          <cell r="G1" t="str">
            <v xml:space="preserve"> </v>
          </cell>
          <cell r="H1" t="str">
            <v>únor</v>
          </cell>
          <cell r="I1">
            <v>0.79</v>
          </cell>
          <cell r="J1" t="str">
            <v xml:space="preserve"> </v>
          </cell>
          <cell r="K1" t="str">
            <v>březen</v>
          </cell>
          <cell r="L1">
            <v>0.79</v>
          </cell>
          <cell r="M1" t="str">
            <v xml:space="preserve"> </v>
          </cell>
          <cell r="N1" t="str">
            <v>duben</v>
          </cell>
          <cell r="O1">
            <v>0.79</v>
          </cell>
          <cell r="Q1" t="str">
            <v>květen</v>
          </cell>
          <cell r="R1">
            <v>0.79</v>
          </cell>
          <cell r="T1" t="str">
            <v>červen</v>
          </cell>
          <cell r="U1">
            <v>0.79</v>
          </cell>
          <cell r="W1" t="str">
            <v>červenec</v>
          </cell>
          <cell r="X1">
            <v>0.79</v>
          </cell>
          <cell r="Z1" t="str">
            <v>srpen</v>
          </cell>
          <cell r="AA1">
            <v>0.79</v>
          </cell>
          <cell r="AC1" t="str">
            <v>září</v>
          </cell>
          <cell r="AD1">
            <v>0.79</v>
          </cell>
          <cell r="AF1" t="str">
            <v>říjen</v>
          </cell>
          <cell r="AI1" t="str">
            <v>listopad</v>
          </cell>
          <cell r="AL1" t="str">
            <v>prosinec</v>
          </cell>
          <cell r="AM1">
            <v>0.79</v>
          </cell>
          <cell r="AN1">
            <v>2005</v>
          </cell>
          <cell r="AO1" t="str">
            <v>Rozdily</v>
          </cell>
          <cell r="AP1" t="str">
            <v>Propojeni</v>
          </cell>
          <cell r="AS1" t="str">
            <v>Účet</v>
          </cell>
          <cell r="AT1" t="str">
            <v>Název</v>
          </cell>
          <cell r="AU1" t="str">
            <v>Před obdobím MD</v>
          </cell>
          <cell r="AV1" t="str">
            <v>Před obdobím D</v>
          </cell>
          <cell r="AW1" t="str">
            <v>Před obdobím</v>
          </cell>
          <cell r="AX1" t="str">
            <v>Za období MD</v>
          </cell>
          <cell r="AY1" t="str">
            <v>Za období D</v>
          </cell>
          <cell r="AZ1" t="str">
            <v>Za období</v>
          </cell>
          <cell r="BA1" t="str">
            <v>Stav MD</v>
          </cell>
          <cell r="BB1" t="str">
            <v>Stav D</v>
          </cell>
          <cell r="BC1" t="str">
            <v>Stav</v>
          </cell>
          <cell r="BD1" t="str">
            <v>Název (2)</v>
          </cell>
          <cell r="BE1" t="str">
            <v>Název (3)</v>
          </cell>
          <cell r="BF1" t="str">
            <v>Atribut1</v>
          </cell>
          <cell r="BG1" t="str">
            <v>Atribut2</v>
          </cell>
          <cell r="BH1" t="str">
            <v>Atribut3</v>
          </cell>
          <cell r="BI1" t="str">
            <v>Atribut4</v>
          </cell>
          <cell r="BJ1" t="str">
            <v>Zapsal</v>
          </cell>
          <cell r="BK1" t="str">
            <v>Zapsáno</v>
          </cell>
        </row>
        <row r="2">
          <cell r="A2" t="str">
            <v>modrá=DNÚ</v>
          </cell>
          <cell r="AR2" t="e">
            <v>#N/A</v>
          </cell>
          <cell r="AS2">
            <v>5</v>
          </cell>
          <cell r="AT2" t="str">
            <v>Náklady (EXPENSES)</v>
          </cell>
          <cell r="AU2">
            <v>1234010513.1900001</v>
          </cell>
          <cell r="AV2">
            <v>3863034.67</v>
          </cell>
          <cell r="AW2">
            <v>1230147478.52</v>
          </cell>
          <cell r="AX2">
            <v>133657003.70999999</v>
          </cell>
          <cell r="AY2">
            <v>372.71</v>
          </cell>
          <cell r="AZ2">
            <v>133656631</v>
          </cell>
          <cell r="BA2">
            <v>1367667516.9000001</v>
          </cell>
          <cell r="BB2">
            <v>3863407.38</v>
          </cell>
          <cell r="BC2">
            <v>1363804109.52</v>
          </cell>
          <cell r="BJ2">
            <v>5681</v>
          </cell>
          <cell r="BK2">
            <v>38425</v>
          </cell>
        </row>
        <row r="3">
          <cell r="A3">
            <v>50101</v>
          </cell>
          <cell r="B3" t="str">
            <v>x</v>
          </cell>
          <cell r="C3" t="str">
            <v>x</v>
          </cell>
          <cell r="D3" t="str">
            <v>x</v>
          </cell>
          <cell r="E3">
            <v>63945.238599999997</v>
          </cell>
          <cell r="F3">
            <v>80943.34</v>
          </cell>
          <cell r="H3">
            <v>80832.847399999999</v>
          </cell>
          <cell r="I3">
            <v>102320.06</v>
          </cell>
          <cell r="K3">
            <v>222381.60300000003</v>
          </cell>
          <cell r="L3">
            <v>281495.7</v>
          </cell>
          <cell r="N3">
            <v>57230.238599999997</v>
          </cell>
          <cell r="O3">
            <v>72443.34</v>
          </cell>
          <cell r="Q3">
            <v>103281.4716</v>
          </cell>
          <cell r="R3">
            <v>130736.04</v>
          </cell>
          <cell r="T3">
            <v>79037.5092</v>
          </cell>
          <cell r="U3">
            <v>100047.48</v>
          </cell>
          <cell r="W3">
            <v>67902.506599999993</v>
          </cell>
          <cell r="X3">
            <v>85952.54</v>
          </cell>
          <cell r="Z3">
            <v>130443.56760000001</v>
          </cell>
          <cell r="AA3">
            <v>165118.44</v>
          </cell>
          <cell r="AC3">
            <v>17848.865000000002</v>
          </cell>
          <cell r="AD3">
            <v>22593.5</v>
          </cell>
          <cell r="AF3">
            <v>68036.079799999992</v>
          </cell>
          <cell r="AG3">
            <v>86121.62</v>
          </cell>
          <cell r="AI3">
            <v>16114.262000000001</v>
          </cell>
          <cell r="AJ3">
            <v>20397.8</v>
          </cell>
          <cell r="AL3">
            <v>5046.9940000000006</v>
          </cell>
          <cell r="AM3">
            <v>6388.6</v>
          </cell>
          <cell r="AN3">
            <v>107046.20080000001</v>
          </cell>
          <cell r="AO3">
            <v>4744.6349999999984</v>
          </cell>
          <cell r="AP3">
            <v>22593.5</v>
          </cell>
          <cell r="AR3" t="e">
            <v>#N/A</v>
          </cell>
          <cell r="AS3">
            <v>50</v>
          </cell>
          <cell r="AT3" t="str">
            <v>Spotřebované nákupy (MANUFACTURING COST)</v>
          </cell>
          <cell r="AU3">
            <v>1072135964.12</v>
          </cell>
          <cell r="AV3">
            <v>0</v>
          </cell>
          <cell r="AW3">
            <v>1072135964.12</v>
          </cell>
          <cell r="AX3">
            <v>114589289.89</v>
          </cell>
          <cell r="AY3">
            <v>0</v>
          </cell>
          <cell r="AZ3">
            <v>114589289.89</v>
          </cell>
          <cell r="BA3">
            <v>1186725254.01</v>
          </cell>
          <cell r="BB3">
            <v>0</v>
          </cell>
          <cell r="BC3">
            <v>1186725254.01</v>
          </cell>
          <cell r="BJ3">
            <v>5681</v>
          </cell>
          <cell r="BK3">
            <v>38425</v>
          </cell>
        </row>
        <row r="4">
          <cell r="A4">
            <v>50102</v>
          </cell>
          <cell r="B4" t="str">
            <v>x</v>
          </cell>
          <cell r="C4" t="str">
            <v>x</v>
          </cell>
          <cell r="D4" t="str">
            <v>x</v>
          </cell>
          <cell r="E4">
            <v>8626.1680000000015</v>
          </cell>
          <cell r="F4">
            <v>10919.2</v>
          </cell>
          <cell r="H4">
            <v>10659.944000000001</v>
          </cell>
          <cell r="I4">
            <v>13493.6</v>
          </cell>
          <cell r="K4">
            <v>29023.825799999999</v>
          </cell>
          <cell r="L4">
            <v>36739.019999999997</v>
          </cell>
          <cell r="N4">
            <v>20389.418099999999</v>
          </cell>
          <cell r="O4">
            <v>25809.39</v>
          </cell>
          <cell r="Q4">
            <v>26286.515300000003</v>
          </cell>
          <cell r="R4">
            <v>33274.07</v>
          </cell>
          <cell r="T4">
            <v>25817.595000000001</v>
          </cell>
          <cell r="U4">
            <v>32680.5</v>
          </cell>
          <cell r="W4">
            <v>6877.8743000000004</v>
          </cell>
          <cell r="X4">
            <v>8706.17</v>
          </cell>
          <cell r="Z4">
            <v>17223.532599999999</v>
          </cell>
          <cell r="AA4">
            <v>21801.94</v>
          </cell>
          <cell r="AC4">
            <v>9784.7188000000006</v>
          </cell>
          <cell r="AD4">
            <v>12385.72</v>
          </cell>
          <cell r="AF4">
            <v>19741.523300000001</v>
          </cell>
          <cell r="AG4">
            <v>24989.27</v>
          </cell>
          <cell r="AI4">
            <v>16962.801000000003</v>
          </cell>
          <cell r="AJ4">
            <v>21471.9</v>
          </cell>
          <cell r="AL4">
            <v>16753.782800000001</v>
          </cell>
          <cell r="AM4">
            <v>21207.32</v>
          </cell>
          <cell r="AN4">
            <v>63242.825900000011</v>
          </cell>
          <cell r="AO4">
            <v>2601.0011999999988</v>
          </cell>
          <cell r="AP4">
            <v>12385.72</v>
          </cell>
          <cell r="AR4" t="e">
            <v>#N/A</v>
          </cell>
          <cell r="AS4">
            <v>501</v>
          </cell>
          <cell r="AT4" t="str">
            <v>Spotřeba materiálu</v>
          </cell>
          <cell r="AU4">
            <v>11640016.66</v>
          </cell>
          <cell r="AV4">
            <v>0</v>
          </cell>
          <cell r="AW4">
            <v>11640016.66</v>
          </cell>
          <cell r="AX4">
            <v>1301970.3500000001</v>
          </cell>
          <cell r="AY4">
            <v>0</v>
          </cell>
          <cell r="AZ4">
            <v>1301970.3500000001</v>
          </cell>
          <cell r="BA4">
            <v>12941987.01</v>
          </cell>
          <cell r="BB4">
            <v>0</v>
          </cell>
          <cell r="BC4">
            <v>12941987.01</v>
          </cell>
          <cell r="BD4" t="str">
            <v>Material Used</v>
          </cell>
          <cell r="BJ4">
            <v>5681</v>
          </cell>
          <cell r="BK4">
            <v>38425</v>
          </cell>
        </row>
        <row r="5">
          <cell r="A5">
            <v>50103</v>
          </cell>
          <cell r="B5" t="str">
            <v>x</v>
          </cell>
          <cell r="C5" t="str">
            <v>x</v>
          </cell>
          <cell r="D5" t="str">
            <v>x</v>
          </cell>
          <cell r="E5">
            <v>2119.9650000000001</v>
          </cell>
          <cell r="F5">
            <v>2683.5</v>
          </cell>
          <cell r="H5">
            <v>3013.2179999999998</v>
          </cell>
          <cell r="I5">
            <v>3814.2</v>
          </cell>
          <cell r="K5">
            <v>42941.895700000001</v>
          </cell>
          <cell r="L5">
            <v>54356.83</v>
          </cell>
          <cell r="N5">
            <v>12854.09</v>
          </cell>
          <cell r="O5">
            <v>16271</v>
          </cell>
          <cell r="Q5">
            <v>8031.3769999999995</v>
          </cell>
          <cell r="R5">
            <v>10166.299999999999</v>
          </cell>
          <cell r="T5">
            <v>1871.5889999999999</v>
          </cell>
          <cell r="U5">
            <v>2369.1</v>
          </cell>
          <cell r="W5">
            <v>0</v>
          </cell>
          <cell r="X5">
            <v>0</v>
          </cell>
          <cell r="Z5">
            <v>0</v>
          </cell>
          <cell r="AA5">
            <v>0</v>
          </cell>
          <cell r="AC5">
            <v>0</v>
          </cell>
          <cell r="AD5">
            <v>0</v>
          </cell>
          <cell r="AF5">
            <v>0</v>
          </cell>
          <cell r="AG5">
            <v>0</v>
          </cell>
          <cell r="AI5">
            <v>0</v>
          </cell>
          <cell r="AJ5">
            <v>0</v>
          </cell>
          <cell r="AL5">
            <v>0</v>
          </cell>
          <cell r="AM5">
            <v>0</v>
          </cell>
          <cell r="AN5">
            <v>0</v>
          </cell>
          <cell r="AO5">
            <v>0</v>
          </cell>
          <cell r="AP5">
            <v>0</v>
          </cell>
          <cell r="AR5" t="e">
            <v>#N/A</v>
          </cell>
          <cell r="AS5">
            <v>5010</v>
          </cell>
          <cell r="AT5" t="str">
            <v>Spotřeba materiálu - sklad - režie I</v>
          </cell>
          <cell r="AU5">
            <v>3804997.13</v>
          </cell>
          <cell r="AV5">
            <v>0</v>
          </cell>
          <cell r="AW5">
            <v>3804997.13</v>
          </cell>
          <cell r="AX5">
            <v>277372.77</v>
          </cell>
          <cell r="AY5">
            <v>0</v>
          </cell>
          <cell r="AZ5">
            <v>277372.77</v>
          </cell>
          <cell r="BA5">
            <v>4082369.9</v>
          </cell>
          <cell r="BB5">
            <v>0</v>
          </cell>
          <cell r="BC5">
            <v>4082369.9</v>
          </cell>
          <cell r="BD5" t="str">
            <v>Other Material Used - From Stock</v>
          </cell>
          <cell r="BJ5">
            <v>5681</v>
          </cell>
          <cell r="BK5">
            <v>38425</v>
          </cell>
        </row>
        <row r="6">
          <cell r="A6">
            <v>50104</v>
          </cell>
          <cell r="B6" t="str">
            <v>x</v>
          </cell>
          <cell r="C6" t="str">
            <v>x</v>
          </cell>
          <cell r="D6" t="str">
            <v>x</v>
          </cell>
          <cell r="E6">
            <v>37051.971700000002</v>
          </cell>
          <cell r="F6">
            <v>46901.23</v>
          </cell>
          <cell r="H6">
            <v>112445.361</v>
          </cell>
          <cell r="I6">
            <v>142335.9</v>
          </cell>
          <cell r="K6">
            <v>68025.591600000014</v>
          </cell>
          <cell r="L6">
            <v>149180.04</v>
          </cell>
          <cell r="N6">
            <v>23636.5393</v>
          </cell>
          <cell r="O6">
            <v>29919.67</v>
          </cell>
          <cell r="Q6">
            <v>22211.276600000001</v>
          </cell>
          <cell r="R6">
            <v>28115.54</v>
          </cell>
          <cell r="T6">
            <v>7650.6760000000004</v>
          </cell>
          <cell r="U6">
            <v>9684.4</v>
          </cell>
          <cell r="W6">
            <v>22395.425600000002</v>
          </cell>
          <cell r="X6">
            <v>28348.639999999999</v>
          </cell>
          <cell r="Z6">
            <v>22443.5445</v>
          </cell>
          <cell r="AA6">
            <v>28409.55</v>
          </cell>
          <cell r="AC6">
            <v>10867.24</v>
          </cell>
          <cell r="AD6">
            <v>13756</v>
          </cell>
          <cell r="AF6">
            <v>0</v>
          </cell>
          <cell r="AG6">
            <v>0</v>
          </cell>
          <cell r="AI6">
            <v>0</v>
          </cell>
          <cell r="AJ6">
            <v>0</v>
          </cell>
          <cell r="AL6">
            <v>188736.86180000001</v>
          </cell>
          <cell r="AM6">
            <v>238907.42</v>
          </cell>
          <cell r="AN6">
            <v>199604.1018</v>
          </cell>
          <cell r="AO6">
            <v>2888.76</v>
          </cell>
          <cell r="AP6">
            <v>13756</v>
          </cell>
          <cell r="AR6">
            <v>50101</v>
          </cell>
          <cell r="AS6">
            <v>50101</v>
          </cell>
          <cell r="AT6" t="str">
            <v xml:space="preserve">Spotřeba kancelářských potřeb </v>
          </cell>
          <cell r="AU6">
            <v>1148169.8600000001</v>
          </cell>
          <cell r="AV6">
            <v>0</v>
          </cell>
          <cell r="AW6">
            <v>1148169.8600000001</v>
          </cell>
          <cell r="AX6">
            <v>6388.6</v>
          </cell>
          <cell r="AY6">
            <v>0</v>
          </cell>
          <cell r="AZ6">
            <v>6388.6</v>
          </cell>
          <cell r="BA6">
            <v>1154558.46</v>
          </cell>
          <cell r="BB6">
            <v>0</v>
          </cell>
          <cell r="BC6">
            <v>1154558.46</v>
          </cell>
          <cell r="BD6" t="str">
            <v>Other Material Used - Stationery</v>
          </cell>
          <cell r="BJ6">
            <v>5681</v>
          </cell>
          <cell r="BK6">
            <v>38425</v>
          </cell>
        </row>
        <row r="7">
          <cell r="A7">
            <v>50105</v>
          </cell>
          <cell r="B7" t="str">
            <v>x</v>
          </cell>
          <cell r="C7" t="str">
            <v>x</v>
          </cell>
          <cell r="D7" t="str">
            <v>x</v>
          </cell>
          <cell r="E7">
            <v>154711.7672</v>
          </cell>
          <cell r="F7">
            <v>195837.68</v>
          </cell>
          <cell r="H7">
            <v>41812.669699999999</v>
          </cell>
          <cell r="I7">
            <v>52927.43</v>
          </cell>
          <cell r="K7">
            <v>49826.64</v>
          </cell>
          <cell r="N7">
            <v>59191.460999999996</v>
          </cell>
          <cell r="O7">
            <v>74925.899999999994</v>
          </cell>
          <cell r="Q7">
            <v>135921.32490000001</v>
          </cell>
          <cell r="R7">
            <v>172052.31</v>
          </cell>
          <cell r="T7">
            <v>72015.554699999993</v>
          </cell>
          <cell r="U7">
            <v>91158.93</v>
          </cell>
          <cell r="W7">
            <v>53948.554900000003</v>
          </cell>
          <cell r="X7">
            <v>68289.31</v>
          </cell>
          <cell r="Z7">
            <v>29737.772500000003</v>
          </cell>
          <cell r="AA7">
            <v>37642.75</v>
          </cell>
          <cell r="AC7">
            <v>45275.065900000001</v>
          </cell>
          <cell r="AD7">
            <v>57310.21</v>
          </cell>
          <cell r="AF7">
            <v>643754.05450000009</v>
          </cell>
          <cell r="AG7">
            <v>814878.55</v>
          </cell>
          <cell r="AI7">
            <v>204230.87900000002</v>
          </cell>
          <cell r="AJ7">
            <v>258520.1</v>
          </cell>
          <cell r="AL7">
            <v>0</v>
          </cell>
          <cell r="AM7">
            <v>0</v>
          </cell>
          <cell r="AN7">
            <v>893259.99940000009</v>
          </cell>
          <cell r="AO7">
            <v>12035.144099999998</v>
          </cell>
          <cell r="AP7">
            <v>57310.21</v>
          </cell>
          <cell r="AR7">
            <v>50102</v>
          </cell>
          <cell r="AS7">
            <v>50102</v>
          </cell>
          <cell r="AT7" t="str">
            <v>Spotřeba úklidových a čistících prostředků</v>
          </cell>
          <cell r="AU7">
            <v>242270.78</v>
          </cell>
          <cell r="AV7">
            <v>0</v>
          </cell>
          <cell r="AW7">
            <v>242270.78</v>
          </cell>
          <cell r="AX7">
            <v>21207.32</v>
          </cell>
          <cell r="AY7">
            <v>0</v>
          </cell>
          <cell r="AZ7">
            <v>21207.32</v>
          </cell>
          <cell r="BA7">
            <v>263478.09999999998</v>
          </cell>
          <cell r="BB7">
            <v>0</v>
          </cell>
          <cell r="BC7">
            <v>263478.09999999998</v>
          </cell>
          <cell r="BD7" t="str">
            <v>Other Material Used - Cleaners</v>
          </cell>
          <cell r="BJ7">
            <v>2</v>
          </cell>
          <cell r="BK7">
            <v>38251</v>
          </cell>
        </row>
        <row r="8">
          <cell r="A8">
            <v>50106</v>
          </cell>
          <cell r="B8" t="str">
            <v>x</v>
          </cell>
          <cell r="C8" t="str">
            <v>x</v>
          </cell>
          <cell r="D8" t="str">
            <v>x</v>
          </cell>
          <cell r="E8">
            <v>663.6</v>
          </cell>
          <cell r="F8">
            <v>840</v>
          </cell>
          <cell r="H8">
            <v>98.908000000000001</v>
          </cell>
          <cell r="I8">
            <v>125.2</v>
          </cell>
          <cell r="K8">
            <v>752.23800000000006</v>
          </cell>
          <cell r="L8">
            <v>952.2</v>
          </cell>
          <cell r="N8">
            <v>155.31399999999999</v>
          </cell>
          <cell r="O8">
            <v>196.6</v>
          </cell>
          <cell r="Q8">
            <v>0</v>
          </cell>
          <cell r="T8">
            <v>10699.049000000001</v>
          </cell>
          <cell r="U8">
            <v>13543.1</v>
          </cell>
          <cell r="W8">
            <v>3458.3988000000004</v>
          </cell>
          <cell r="X8">
            <v>4377.72</v>
          </cell>
          <cell r="Z8">
            <v>1460.4730000000002</v>
          </cell>
          <cell r="AA8">
            <v>1848.7</v>
          </cell>
          <cell r="AC8">
            <v>1673.0620000000001</v>
          </cell>
          <cell r="AD8">
            <v>2117.8000000000002</v>
          </cell>
          <cell r="AF8">
            <v>136.11700000000002</v>
          </cell>
          <cell r="AG8">
            <v>172.3</v>
          </cell>
          <cell r="AI8">
            <v>0</v>
          </cell>
          <cell r="AJ8">
            <v>0</v>
          </cell>
          <cell r="AL8">
            <v>8586.8497000000007</v>
          </cell>
          <cell r="AM8">
            <v>10869.43</v>
          </cell>
          <cell r="AN8">
            <v>10396.028700000001</v>
          </cell>
          <cell r="AO8">
            <v>444.73800000000006</v>
          </cell>
          <cell r="AP8">
            <v>2117.8000000000002</v>
          </cell>
          <cell r="AR8">
            <v>50103</v>
          </cell>
          <cell r="AS8">
            <v>50103</v>
          </cell>
          <cell r="AT8" t="str">
            <v>Spotřeba potraviny a nápoje</v>
          </cell>
          <cell r="AU8">
            <v>35304.1</v>
          </cell>
          <cell r="AV8">
            <v>0</v>
          </cell>
          <cell r="AW8">
            <v>35304.1</v>
          </cell>
          <cell r="AX8">
            <v>0</v>
          </cell>
          <cell r="AY8">
            <v>0</v>
          </cell>
          <cell r="AZ8">
            <v>0</v>
          </cell>
          <cell r="BA8">
            <v>35304.1</v>
          </cell>
          <cell r="BB8">
            <v>0</v>
          </cell>
          <cell r="BC8">
            <v>35304.1</v>
          </cell>
          <cell r="BD8" t="str">
            <v>Other Material Used - Food And Drinks</v>
          </cell>
          <cell r="BJ8">
            <v>2</v>
          </cell>
          <cell r="BK8">
            <v>38251</v>
          </cell>
        </row>
        <row r="9">
          <cell r="A9">
            <v>5010666</v>
          </cell>
          <cell r="Q9">
            <v>0</v>
          </cell>
          <cell r="T9">
            <v>0</v>
          </cell>
          <cell r="W9">
            <v>0</v>
          </cell>
          <cell r="Z9">
            <v>0</v>
          </cell>
          <cell r="AC9">
            <v>0</v>
          </cell>
          <cell r="AF9">
            <v>0</v>
          </cell>
          <cell r="AI9">
            <v>0</v>
          </cell>
          <cell r="AL9">
            <v>0</v>
          </cell>
          <cell r="AN9">
            <v>0</v>
          </cell>
          <cell r="AO9">
            <v>0</v>
          </cell>
          <cell r="AR9">
            <v>50104</v>
          </cell>
          <cell r="AS9">
            <v>50104</v>
          </cell>
          <cell r="AT9" t="str">
            <v>Spotřeba pracovní oděvy</v>
          </cell>
          <cell r="AU9">
            <v>381827.76</v>
          </cell>
          <cell r="AV9">
            <v>0</v>
          </cell>
          <cell r="AW9">
            <v>381827.76</v>
          </cell>
          <cell r="AX9">
            <v>238907.42</v>
          </cell>
          <cell r="AY9">
            <v>0</v>
          </cell>
          <cell r="AZ9">
            <v>238907.42</v>
          </cell>
          <cell r="BA9">
            <v>620735.18000000005</v>
          </cell>
          <cell r="BB9">
            <v>0</v>
          </cell>
          <cell r="BC9">
            <v>620735.18000000005</v>
          </cell>
          <cell r="BD9" t="str">
            <v>Other Material Used - Overalls</v>
          </cell>
          <cell r="BJ9">
            <v>2</v>
          </cell>
          <cell r="BK9">
            <v>38251</v>
          </cell>
        </row>
        <row r="10">
          <cell r="A10">
            <v>50107</v>
          </cell>
          <cell r="B10" t="str">
            <v>x</v>
          </cell>
          <cell r="C10" t="str">
            <v>x</v>
          </cell>
          <cell r="D10" t="str">
            <v>x</v>
          </cell>
          <cell r="Q10">
            <v>0</v>
          </cell>
          <cell r="R10">
            <v>0</v>
          </cell>
          <cell r="T10">
            <v>416.96199999999999</v>
          </cell>
          <cell r="U10">
            <v>527.79999999999995</v>
          </cell>
          <cell r="W10">
            <v>0</v>
          </cell>
          <cell r="X10">
            <v>0</v>
          </cell>
          <cell r="Z10">
            <v>0</v>
          </cell>
          <cell r="AA10">
            <v>0</v>
          </cell>
          <cell r="AC10">
            <v>0</v>
          </cell>
          <cell r="AD10">
            <v>0</v>
          </cell>
          <cell r="AF10">
            <v>0</v>
          </cell>
          <cell r="AG10">
            <v>0</v>
          </cell>
          <cell r="AI10">
            <v>0</v>
          </cell>
          <cell r="AJ10">
            <v>0</v>
          </cell>
          <cell r="AL10">
            <v>0</v>
          </cell>
          <cell r="AM10">
            <v>0</v>
          </cell>
          <cell r="AN10">
            <v>0</v>
          </cell>
          <cell r="AO10">
            <v>0</v>
          </cell>
          <cell r="AP10">
            <v>0</v>
          </cell>
          <cell r="AR10">
            <v>50105</v>
          </cell>
          <cell r="AS10">
            <v>50105</v>
          </cell>
          <cell r="AT10" t="str">
            <v>Spotřeba reklamní materiál</v>
          </cell>
          <cell r="AU10">
            <v>1972723.21</v>
          </cell>
          <cell r="AV10">
            <v>0</v>
          </cell>
          <cell r="AW10">
            <v>1972723.21</v>
          </cell>
          <cell r="AX10">
            <v>0</v>
          </cell>
          <cell r="AY10">
            <v>0</v>
          </cell>
          <cell r="AZ10">
            <v>0</v>
          </cell>
          <cell r="BA10">
            <v>1972723.21</v>
          </cell>
          <cell r="BB10">
            <v>0</v>
          </cell>
          <cell r="BC10">
            <v>1972723.21</v>
          </cell>
          <cell r="BD10" t="str">
            <v>Other Material Used - Advertising Material</v>
          </cell>
          <cell r="BJ10">
            <v>2</v>
          </cell>
          <cell r="BK10">
            <v>38251</v>
          </cell>
        </row>
        <row r="11">
          <cell r="A11">
            <v>50108</v>
          </cell>
          <cell r="B11" t="str">
            <v>x</v>
          </cell>
          <cell r="C11" t="str">
            <v>x</v>
          </cell>
          <cell r="D11" t="str">
            <v>x</v>
          </cell>
          <cell r="Q11">
            <v>0</v>
          </cell>
          <cell r="T11">
            <v>0</v>
          </cell>
          <cell r="W11">
            <v>0</v>
          </cell>
          <cell r="Z11">
            <v>0</v>
          </cell>
          <cell r="AC11">
            <v>0</v>
          </cell>
          <cell r="AF11">
            <v>0</v>
          </cell>
          <cell r="AI11">
            <v>0</v>
          </cell>
          <cell r="AL11">
            <v>0</v>
          </cell>
          <cell r="AN11">
            <v>0</v>
          </cell>
          <cell r="AO11">
            <v>0</v>
          </cell>
          <cell r="AR11">
            <v>50106</v>
          </cell>
          <cell r="AS11">
            <v>50106</v>
          </cell>
          <cell r="AT11" t="str">
            <v>Spotřeba náhradní díly - služební vozy</v>
          </cell>
          <cell r="AU11">
            <v>24173.62</v>
          </cell>
          <cell r="AV11">
            <v>0</v>
          </cell>
          <cell r="AW11">
            <v>24173.62</v>
          </cell>
          <cell r="AX11">
            <v>10869.43</v>
          </cell>
          <cell r="AY11">
            <v>0</v>
          </cell>
          <cell r="AZ11">
            <v>10869.43</v>
          </cell>
          <cell r="BA11">
            <v>35043.050000000003</v>
          </cell>
          <cell r="BB11">
            <v>0</v>
          </cell>
          <cell r="BC11">
            <v>35043.050000000003</v>
          </cell>
          <cell r="BD11" t="str">
            <v>Material Used for Spare Parts - Company Cars</v>
          </cell>
          <cell r="BJ11">
            <v>2</v>
          </cell>
          <cell r="BK11">
            <v>38251</v>
          </cell>
        </row>
        <row r="12">
          <cell r="A12">
            <v>50109</v>
          </cell>
          <cell r="B12" t="str">
            <v>x</v>
          </cell>
          <cell r="C12" t="str">
            <v>x</v>
          </cell>
          <cell r="D12" t="str">
            <v>x</v>
          </cell>
          <cell r="Q12">
            <v>0</v>
          </cell>
          <cell r="T12">
            <v>0</v>
          </cell>
          <cell r="W12">
            <v>0</v>
          </cell>
          <cell r="Z12">
            <v>0</v>
          </cell>
          <cell r="AC12">
            <v>0</v>
          </cell>
          <cell r="AF12">
            <v>0</v>
          </cell>
          <cell r="AI12">
            <v>0</v>
          </cell>
          <cell r="AL12">
            <v>0</v>
          </cell>
          <cell r="AN12">
            <v>0</v>
          </cell>
          <cell r="AO12">
            <v>0</v>
          </cell>
          <cell r="AR12">
            <v>50107</v>
          </cell>
          <cell r="AS12">
            <v>50107</v>
          </cell>
          <cell r="AT12" t="str">
            <v>Spotřeba autodoplňky - služební vozy</v>
          </cell>
          <cell r="AU12">
            <v>527.79999999999995</v>
          </cell>
          <cell r="AV12">
            <v>0</v>
          </cell>
          <cell r="AW12">
            <v>527.79999999999995</v>
          </cell>
          <cell r="AX12">
            <v>0</v>
          </cell>
          <cell r="AY12">
            <v>0</v>
          </cell>
          <cell r="AZ12">
            <v>0</v>
          </cell>
          <cell r="BA12">
            <v>527.79999999999995</v>
          </cell>
          <cell r="BB12">
            <v>0</v>
          </cell>
          <cell r="BC12">
            <v>527.79999999999995</v>
          </cell>
          <cell r="BD12" t="str">
            <v>Material Accessories - Company Cars</v>
          </cell>
          <cell r="BJ12">
            <v>2</v>
          </cell>
          <cell r="BK12">
            <v>38251</v>
          </cell>
        </row>
        <row r="13">
          <cell r="A13">
            <v>50111</v>
          </cell>
          <cell r="E13">
            <v>230529.52080000003</v>
          </cell>
          <cell r="F13">
            <v>291809.52</v>
          </cell>
          <cell r="H13">
            <v>38903.1708</v>
          </cell>
          <cell r="I13">
            <v>49244.52</v>
          </cell>
          <cell r="K13">
            <v>215678.53200000001</v>
          </cell>
          <cell r="L13">
            <v>273010.8</v>
          </cell>
          <cell r="N13">
            <v>45039.274599999997</v>
          </cell>
          <cell r="O13">
            <v>57011.74</v>
          </cell>
          <cell r="Q13">
            <v>-78456.9856</v>
          </cell>
          <cell r="R13">
            <v>-99312.639999999999</v>
          </cell>
          <cell r="T13">
            <v>178031.53229999999</v>
          </cell>
          <cell r="U13">
            <v>225356.37</v>
          </cell>
          <cell r="W13">
            <v>29187.695499999998</v>
          </cell>
          <cell r="X13">
            <v>36946.449999999997</v>
          </cell>
          <cell r="Z13">
            <v>60969.490300000005</v>
          </cell>
          <cell r="AA13">
            <v>77176.570000000007</v>
          </cell>
          <cell r="AC13">
            <v>23997.703600000001</v>
          </cell>
          <cell r="AD13">
            <v>30376.84</v>
          </cell>
          <cell r="AF13">
            <v>30070.386200000001</v>
          </cell>
          <cell r="AG13">
            <v>38063.78</v>
          </cell>
          <cell r="AI13">
            <v>72167.329500000007</v>
          </cell>
          <cell r="AJ13">
            <v>91351.05</v>
          </cell>
          <cell r="AL13">
            <v>42113.801900000006</v>
          </cell>
          <cell r="AM13">
            <v>53308.61</v>
          </cell>
          <cell r="AN13">
            <v>168349.22120000003</v>
          </cell>
          <cell r="AO13">
            <v>6379.1363999999994</v>
          </cell>
          <cell r="AP13">
            <v>30376.84</v>
          </cell>
          <cell r="AR13" t="e">
            <v>#N/A</v>
          </cell>
          <cell r="AS13">
            <v>5011</v>
          </cell>
          <cell r="AT13" t="str">
            <v>Spotřeba materiálu režie II</v>
          </cell>
          <cell r="AU13">
            <v>3937728.5</v>
          </cell>
          <cell r="AV13">
            <v>0</v>
          </cell>
          <cell r="AW13">
            <v>3937728.5</v>
          </cell>
          <cell r="AX13">
            <v>527655.30000000005</v>
          </cell>
          <cell r="AY13">
            <v>0</v>
          </cell>
          <cell r="AZ13">
            <v>527655.30000000005</v>
          </cell>
          <cell r="BA13">
            <v>4465383.8</v>
          </cell>
          <cell r="BB13">
            <v>0</v>
          </cell>
          <cell r="BC13">
            <v>4465383.8</v>
          </cell>
          <cell r="BD13" t="str">
            <v>Other Material Used - Facilities</v>
          </cell>
          <cell r="BJ13">
            <v>2</v>
          </cell>
          <cell r="BK13">
            <v>38251</v>
          </cell>
        </row>
        <row r="14">
          <cell r="A14">
            <v>50112</v>
          </cell>
          <cell r="E14">
            <v>25332.392800000001</v>
          </cell>
          <cell r="F14">
            <v>32066.32</v>
          </cell>
          <cell r="H14">
            <v>21883.442400000004</v>
          </cell>
          <cell r="I14">
            <v>27700.560000000001</v>
          </cell>
          <cell r="K14">
            <v>71017.784700000004</v>
          </cell>
          <cell r="L14">
            <v>89895.93</v>
          </cell>
          <cell r="N14">
            <v>70794.119900000005</v>
          </cell>
          <cell r="O14">
            <v>89612.81</v>
          </cell>
          <cell r="Q14">
            <v>83338.845900000015</v>
          </cell>
          <cell r="R14">
            <v>105492.21</v>
          </cell>
          <cell r="T14">
            <v>153079.61140000002</v>
          </cell>
          <cell r="U14">
            <v>193771.66</v>
          </cell>
          <cell r="W14">
            <v>137334.62700000001</v>
          </cell>
          <cell r="X14">
            <v>173841.3</v>
          </cell>
          <cell r="Z14">
            <v>125314.5558</v>
          </cell>
          <cell r="AA14">
            <v>158626.01999999999</v>
          </cell>
          <cell r="AC14">
            <v>164179.9172</v>
          </cell>
          <cell r="AD14">
            <v>207822.68</v>
          </cell>
          <cell r="AF14">
            <v>215005.4204</v>
          </cell>
          <cell r="AG14">
            <v>272158.76</v>
          </cell>
          <cell r="AI14">
            <v>214464.18350000001</v>
          </cell>
          <cell r="AJ14">
            <v>271473.65000000002</v>
          </cell>
          <cell r="AL14">
            <v>239889.59090000004</v>
          </cell>
          <cell r="AM14">
            <v>303657.71000000002</v>
          </cell>
          <cell r="AN14">
            <v>833539.11200000008</v>
          </cell>
          <cell r="AO14">
            <v>43642.762799999997</v>
          </cell>
          <cell r="AP14">
            <v>207822.68</v>
          </cell>
          <cell r="AR14">
            <v>50111</v>
          </cell>
          <cell r="AS14">
            <v>50111</v>
          </cell>
          <cell r="AT14" t="str">
            <v>Spotreba DHM do 30.000,- SKK</v>
          </cell>
          <cell r="AU14">
            <v>1071035</v>
          </cell>
          <cell r="AV14">
            <v>0</v>
          </cell>
          <cell r="AW14">
            <v>1071035</v>
          </cell>
          <cell r="AX14">
            <v>53308.61</v>
          </cell>
          <cell r="AY14">
            <v>0</v>
          </cell>
          <cell r="AZ14">
            <v>53308.61</v>
          </cell>
          <cell r="BA14">
            <v>1124343.6100000001</v>
          </cell>
          <cell r="BB14">
            <v>0</v>
          </cell>
          <cell r="BC14">
            <v>1124343.6100000001</v>
          </cell>
          <cell r="BD14" t="str">
            <v>Small Tangibles In Costs To 30.000 SKK</v>
          </cell>
          <cell r="BJ14">
            <v>5194</v>
          </cell>
          <cell r="BK14">
            <v>38379</v>
          </cell>
        </row>
        <row r="15">
          <cell r="A15">
            <v>50113</v>
          </cell>
          <cell r="E15">
            <v>2578.165</v>
          </cell>
          <cell r="F15">
            <v>3263.5</v>
          </cell>
          <cell r="H15">
            <v>6363.3710000000001</v>
          </cell>
          <cell r="I15">
            <v>8054.9</v>
          </cell>
          <cell r="K15">
            <v>1045.4069999999999</v>
          </cell>
          <cell r="L15">
            <v>1323.3</v>
          </cell>
          <cell r="N15">
            <v>903.12800000000004</v>
          </cell>
          <cell r="O15">
            <v>1143.2</v>
          </cell>
          <cell r="Q15">
            <v>1600.2793000000001</v>
          </cell>
          <cell r="R15">
            <v>2025.67</v>
          </cell>
          <cell r="T15">
            <v>6121.0780000000004</v>
          </cell>
          <cell r="U15">
            <v>7748.2</v>
          </cell>
          <cell r="W15">
            <v>2121.6239999999998</v>
          </cell>
          <cell r="X15">
            <v>2685.6</v>
          </cell>
          <cell r="Z15">
            <v>136.11700000000002</v>
          </cell>
          <cell r="AA15">
            <v>172.3</v>
          </cell>
          <cell r="AC15">
            <v>1404.3593000000001</v>
          </cell>
          <cell r="AD15">
            <v>1777.67</v>
          </cell>
          <cell r="AF15">
            <v>2278.4074000000001</v>
          </cell>
          <cell r="AG15">
            <v>2884.06</v>
          </cell>
          <cell r="AI15">
            <v>133.11500000000001</v>
          </cell>
          <cell r="AJ15">
            <v>168.5</v>
          </cell>
          <cell r="AL15">
            <v>1753.0495000000003</v>
          </cell>
          <cell r="AM15">
            <v>2219.0500000000002</v>
          </cell>
          <cell r="AN15">
            <v>5568.9312</v>
          </cell>
          <cell r="AO15">
            <v>373.3107</v>
          </cell>
          <cell r="AP15">
            <v>1777.67</v>
          </cell>
          <cell r="AR15">
            <v>50112</v>
          </cell>
          <cell r="AS15">
            <v>50112</v>
          </cell>
          <cell r="AT15" t="str">
            <v xml:space="preserve">Spotřeba PHM benzin služební vozy </v>
          </cell>
          <cell r="AU15">
            <v>1622461.9</v>
          </cell>
          <cell r="AV15">
            <v>0</v>
          </cell>
          <cell r="AW15">
            <v>1622461.9</v>
          </cell>
          <cell r="AX15">
            <v>303657.71000000002</v>
          </cell>
          <cell r="AY15">
            <v>0</v>
          </cell>
          <cell r="AZ15">
            <v>303657.71000000002</v>
          </cell>
          <cell r="BA15">
            <v>1926119.61</v>
          </cell>
          <cell r="BB15">
            <v>0</v>
          </cell>
          <cell r="BC15">
            <v>1926119.61</v>
          </cell>
          <cell r="BD15" t="str">
            <v>Fuel To Company Cars</v>
          </cell>
          <cell r="BJ15">
            <v>2</v>
          </cell>
          <cell r="BK15">
            <v>38251</v>
          </cell>
        </row>
        <row r="16">
          <cell r="A16">
            <v>5011366</v>
          </cell>
          <cell r="Q16">
            <v>0</v>
          </cell>
          <cell r="T16">
            <v>0</v>
          </cell>
          <cell r="W16">
            <v>0</v>
          </cell>
          <cell r="Z16">
            <v>0</v>
          </cell>
          <cell r="AC16">
            <v>0</v>
          </cell>
          <cell r="AF16">
            <v>0</v>
          </cell>
          <cell r="AI16">
            <v>0</v>
          </cell>
          <cell r="AL16">
            <v>0</v>
          </cell>
          <cell r="AN16">
            <v>0</v>
          </cell>
          <cell r="AO16">
            <v>0</v>
          </cell>
          <cell r="AR16">
            <v>50113</v>
          </cell>
          <cell r="AS16">
            <v>50113</v>
          </cell>
          <cell r="AT16" t="str">
            <v xml:space="preserve">Spotřeba tisk - noviny, časopisy a knihy </v>
          </cell>
          <cell r="AU16">
            <v>31246.9</v>
          </cell>
          <cell r="AV16">
            <v>0</v>
          </cell>
          <cell r="AW16">
            <v>31246.9</v>
          </cell>
          <cell r="AX16">
            <v>2219.0500000000002</v>
          </cell>
          <cell r="AY16">
            <v>0</v>
          </cell>
          <cell r="AZ16">
            <v>2219.0500000000002</v>
          </cell>
          <cell r="BA16">
            <v>33465.949999999997</v>
          </cell>
          <cell r="BB16">
            <v>0</v>
          </cell>
          <cell r="BC16">
            <v>33465.949999999997</v>
          </cell>
          <cell r="BD16" t="str">
            <v>Press Used - Newspapers, Magazines, Books</v>
          </cell>
          <cell r="BJ16">
            <v>2</v>
          </cell>
          <cell r="BK16">
            <v>38251</v>
          </cell>
        </row>
        <row r="17">
          <cell r="A17">
            <v>50114</v>
          </cell>
          <cell r="B17" t="str">
            <v>x</v>
          </cell>
          <cell r="C17" t="str">
            <v>x</v>
          </cell>
          <cell r="D17" t="str">
            <v>x</v>
          </cell>
          <cell r="Q17">
            <v>0</v>
          </cell>
          <cell r="T17">
            <v>0</v>
          </cell>
          <cell r="W17">
            <v>0</v>
          </cell>
          <cell r="Z17">
            <v>0</v>
          </cell>
          <cell r="AC17">
            <v>0</v>
          </cell>
          <cell r="AF17">
            <v>24447.742900000001</v>
          </cell>
          <cell r="AG17">
            <v>30946.51</v>
          </cell>
          <cell r="AI17">
            <v>26631.200199999999</v>
          </cell>
          <cell r="AJ17">
            <v>33710.379999999997</v>
          </cell>
          <cell r="AL17">
            <v>15739.091000000002</v>
          </cell>
          <cell r="AM17">
            <v>19922.900000000001</v>
          </cell>
          <cell r="AN17">
            <v>66818.034100000004</v>
          </cell>
          <cell r="AO17">
            <v>0</v>
          </cell>
          <cell r="AR17">
            <v>50114</v>
          </cell>
          <cell r="AS17">
            <v>50114</v>
          </cell>
          <cell r="AT17" t="str">
            <v xml:space="preserve">Spotreba LPG služobné vozy </v>
          </cell>
          <cell r="AU17">
            <v>64656.89</v>
          </cell>
          <cell r="AV17">
            <v>0</v>
          </cell>
          <cell r="AW17">
            <v>64656.89</v>
          </cell>
          <cell r="AX17">
            <v>19922.900000000001</v>
          </cell>
          <cell r="AY17">
            <v>0</v>
          </cell>
          <cell r="AZ17">
            <v>19922.900000000001</v>
          </cell>
          <cell r="BA17">
            <v>84579.79</v>
          </cell>
          <cell r="BB17">
            <v>0</v>
          </cell>
          <cell r="BC17">
            <v>84579.79</v>
          </cell>
          <cell r="BD17" t="str">
            <v>LPG Used To Company Cars (Fuel)</v>
          </cell>
          <cell r="BJ17">
            <v>2</v>
          </cell>
          <cell r="BK17">
            <v>38251</v>
          </cell>
        </row>
        <row r="18">
          <cell r="A18">
            <v>5011466</v>
          </cell>
          <cell r="Q18">
            <v>0</v>
          </cell>
          <cell r="T18">
            <v>0</v>
          </cell>
          <cell r="W18">
            <v>0</v>
          </cell>
          <cell r="Z18">
            <v>0</v>
          </cell>
          <cell r="AC18">
            <v>0</v>
          </cell>
          <cell r="AF18">
            <v>0</v>
          </cell>
          <cell r="AI18">
            <v>0</v>
          </cell>
          <cell r="AL18">
            <v>0</v>
          </cell>
          <cell r="AN18">
            <v>0</v>
          </cell>
          <cell r="AO18">
            <v>0</v>
          </cell>
          <cell r="AR18">
            <v>50115</v>
          </cell>
          <cell r="AS18">
            <v>50115</v>
          </cell>
          <cell r="AT18" t="str">
            <v xml:space="preserve">Spotřeba PHM nafta agregáty </v>
          </cell>
          <cell r="AU18">
            <v>0</v>
          </cell>
          <cell r="AV18">
            <v>0</v>
          </cell>
          <cell r="AW18">
            <v>0</v>
          </cell>
          <cell r="AX18">
            <v>2521</v>
          </cell>
          <cell r="AY18">
            <v>0</v>
          </cell>
          <cell r="AZ18">
            <v>2521</v>
          </cell>
          <cell r="BA18">
            <v>2521</v>
          </cell>
          <cell r="BB18">
            <v>0</v>
          </cell>
          <cell r="BC18">
            <v>2521</v>
          </cell>
          <cell r="BD18" t="str">
            <v>Fuel (Oils) Used To Aggregate Unit</v>
          </cell>
          <cell r="BJ18">
            <v>2</v>
          </cell>
          <cell r="BK18">
            <v>38251</v>
          </cell>
        </row>
        <row r="19">
          <cell r="A19">
            <v>50115</v>
          </cell>
          <cell r="Q19">
            <v>0</v>
          </cell>
          <cell r="T19">
            <v>0</v>
          </cell>
          <cell r="W19">
            <v>0</v>
          </cell>
          <cell r="Z19">
            <v>0</v>
          </cell>
          <cell r="AC19">
            <v>0</v>
          </cell>
          <cell r="AF19">
            <v>0</v>
          </cell>
          <cell r="AI19">
            <v>0</v>
          </cell>
          <cell r="AL19">
            <v>1991.5900000000001</v>
          </cell>
          <cell r="AM19">
            <v>2521</v>
          </cell>
          <cell r="AN19">
            <v>1991.5900000000001</v>
          </cell>
          <cell r="AO19">
            <v>0</v>
          </cell>
          <cell r="AR19">
            <v>50116</v>
          </cell>
          <cell r="AS19">
            <v>50116</v>
          </cell>
          <cell r="AT19" t="str">
            <v xml:space="preserve">Spotřeba klíče, zámky </v>
          </cell>
          <cell r="AU19">
            <v>71910.62</v>
          </cell>
          <cell r="AV19">
            <v>0</v>
          </cell>
          <cell r="AW19">
            <v>71910.62</v>
          </cell>
          <cell r="AX19">
            <v>12671.29</v>
          </cell>
          <cell r="AY19">
            <v>0</v>
          </cell>
          <cell r="AZ19">
            <v>12671.29</v>
          </cell>
          <cell r="BA19">
            <v>84581.91</v>
          </cell>
          <cell r="BB19">
            <v>0</v>
          </cell>
          <cell r="BC19">
            <v>84581.91</v>
          </cell>
          <cell r="BD19" t="str">
            <v>Keys, Locks</v>
          </cell>
          <cell r="BJ19">
            <v>2</v>
          </cell>
          <cell r="BK19">
            <v>38251</v>
          </cell>
        </row>
        <row r="20">
          <cell r="A20">
            <v>50116</v>
          </cell>
          <cell r="E20">
            <v>3285.4520000000002</v>
          </cell>
          <cell r="F20">
            <v>4158.8</v>
          </cell>
          <cell r="H20">
            <v>1321.3224</v>
          </cell>
          <cell r="I20">
            <v>1672.56</v>
          </cell>
          <cell r="K20">
            <v>3436.9740000000006</v>
          </cell>
          <cell r="L20">
            <v>4350.6000000000004</v>
          </cell>
          <cell r="N20">
            <v>3593.7336999999998</v>
          </cell>
          <cell r="O20">
            <v>4549.03</v>
          </cell>
          <cell r="Q20">
            <v>5909.5397000000003</v>
          </cell>
          <cell r="R20">
            <v>7480.43</v>
          </cell>
          <cell r="T20">
            <v>10142.257</v>
          </cell>
          <cell r="U20">
            <v>12838.3</v>
          </cell>
          <cell r="W20">
            <v>6552.3784999999998</v>
          </cell>
          <cell r="X20">
            <v>8294.15</v>
          </cell>
          <cell r="Z20">
            <v>1462.3689999999999</v>
          </cell>
          <cell r="AA20">
            <v>1851.1</v>
          </cell>
          <cell r="AC20">
            <v>12477.2363</v>
          </cell>
          <cell r="AD20">
            <v>15793.97</v>
          </cell>
          <cell r="AF20">
            <v>3206.2703000000001</v>
          </cell>
          <cell r="AG20">
            <v>4058.57</v>
          </cell>
          <cell r="AI20">
            <v>5421.8568999999998</v>
          </cell>
          <cell r="AJ20">
            <v>6863.11</v>
          </cell>
          <cell r="AL20">
            <v>10010.319100000001</v>
          </cell>
          <cell r="AM20">
            <v>12671.29</v>
          </cell>
          <cell r="AN20">
            <v>31115.6826</v>
          </cell>
          <cell r="AO20">
            <v>3316.7336999999989</v>
          </cell>
          <cell r="AP20">
            <v>15793.97</v>
          </cell>
          <cell r="AR20">
            <v>50117</v>
          </cell>
          <cell r="AS20">
            <v>50117</v>
          </cell>
          <cell r="AT20" t="str">
            <v xml:space="preserve">Spotřeba barvy, malířské potřeby </v>
          </cell>
          <cell r="AU20">
            <v>67434.559999999998</v>
          </cell>
          <cell r="AV20">
            <v>0</v>
          </cell>
          <cell r="AW20">
            <v>67434.559999999998</v>
          </cell>
          <cell r="AX20">
            <v>1586.6</v>
          </cell>
          <cell r="AY20">
            <v>0</v>
          </cell>
          <cell r="AZ20">
            <v>1586.6</v>
          </cell>
          <cell r="BA20">
            <v>69021.16</v>
          </cell>
          <cell r="BB20">
            <v>0</v>
          </cell>
          <cell r="BC20">
            <v>69021.16</v>
          </cell>
          <cell r="BD20" t="str">
            <v xml:space="preserve">Paintings, Brush Material </v>
          </cell>
          <cell r="BJ20">
            <v>2</v>
          </cell>
          <cell r="BK20">
            <v>38251</v>
          </cell>
        </row>
        <row r="21">
          <cell r="A21">
            <v>50117</v>
          </cell>
          <cell r="E21">
            <v>0</v>
          </cell>
          <cell r="Q21">
            <v>0</v>
          </cell>
          <cell r="T21">
            <v>137.381</v>
          </cell>
          <cell r="U21">
            <v>173.9</v>
          </cell>
          <cell r="W21">
            <v>0</v>
          </cell>
          <cell r="X21">
            <v>0</v>
          </cell>
          <cell r="Z21">
            <v>43657.145900000003</v>
          </cell>
          <cell r="AA21">
            <v>55262.21</v>
          </cell>
          <cell r="AC21">
            <v>903.49140000000011</v>
          </cell>
          <cell r="AD21">
            <v>1143.6600000000001</v>
          </cell>
          <cell r="AF21">
            <v>226.73000000000002</v>
          </cell>
          <cell r="AG21">
            <v>287</v>
          </cell>
          <cell r="AI21">
            <v>8348.5541000000012</v>
          </cell>
          <cell r="AJ21">
            <v>10567.79</v>
          </cell>
          <cell r="AL21">
            <v>1253.414</v>
          </cell>
          <cell r="AM21">
            <v>1586.6</v>
          </cell>
          <cell r="AN21">
            <v>10732.189500000002</v>
          </cell>
          <cell r="AO21">
            <v>240.16859999999997</v>
          </cell>
          <cell r="AP21">
            <v>1143.6600000000001</v>
          </cell>
          <cell r="AR21">
            <v>50118</v>
          </cell>
          <cell r="AS21">
            <v>50118</v>
          </cell>
          <cell r="AT21" t="str">
            <v xml:space="preserve">Spotřeba GO, TWIST kuponů, baterie </v>
          </cell>
          <cell r="AU21">
            <v>2961.1</v>
          </cell>
          <cell r="AV21">
            <v>0</v>
          </cell>
          <cell r="AW21">
            <v>2961.1</v>
          </cell>
          <cell r="AX21">
            <v>0</v>
          </cell>
          <cell r="AY21">
            <v>0</v>
          </cell>
          <cell r="AZ21">
            <v>0</v>
          </cell>
          <cell r="BA21">
            <v>2961.1</v>
          </cell>
          <cell r="BB21">
            <v>0</v>
          </cell>
          <cell r="BC21">
            <v>2961.1</v>
          </cell>
          <cell r="BD21" t="str">
            <v>Telephone Coupons To Mobile Phones, Batteries</v>
          </cell>
          <cell r="BJ21">
            <v>2</v>
          </cell>
          <cell r="BK21">
            <v>38251</v>
          </cell>
        </row>
        <row r="22">
          <cell r="A22">
            <v>50118</v>
          </cell>
          <cell r="E22">
            <v>769.85500000000002</v>
          </cell>
          <cell r="F22">
            <v>974.5</v>
          </cell>
          <cell r="H22">
            <v>852.41</v>
          </cell>
          <cell r="I22">
            <v>1079</v>
          </cell>
          <cell r="K22">
            <v>524.48099999999999</v>
          </cell>
          <cell r="L22">
            <v>663.9</v>
          </cell>
          <cell r="N22">
            <v>192.523</v>
          </cell>
          <cell r="O22">
            <v>243.7</v>
          </cell>
          <cell r="Q22">
            <v>0</v>
          </cell>
          <cell r="T22">
            <v>0</v>
          </cell>
          <cell r="U22">
            <v>0</v>
          </cell>
          <cell r="W22">
            <v>0</v>
          </cell>
          <cell r="X22">
            <v>0</v>
          </cell>
          <cell r="Z22">
            <v>0</v>
          </cell>
          <cell r="AA22">
            <v>0</v>
          </cell>
          <cell r="AC22">
            <v>0</v>
          </cell>
          <cell r="AD22">
            <v>0</v>
          </cell>
          <cell r="AF22">
            <v>0</v>
          </cell>
          <cell r="AG22">
            <v>0</v>
          </cell>
          <cell r="AI22">
            <v>0</v>
          </cell>
          <cell r="AJ22">
            <v>0</v>
          </cell>
          <cell r="AL22">
            <v>0</v>
          </cell>
          <cell r="AM22">
            <v>0</v>
          </cell>
          <cell r="AN22">
            <v>0</v>
          </cell>
          <cell r="AO22">
            <v>0</v>
          </cell>
          <cell r="AP22">
            <v>0</v>
          </cell>
          <cell r="AR22">
            <v>50119</v>
          </cell>
          <cell r="AS22">
            <v>50119</v>
          </cell>
          <cell r="AT22" t="str">
            <v>Spotřeba ostatní režie</v>
          </cell>
          <cell r="AU22">
            <v>560044.64</v>
          </cell>
          <cell r="AV22">
            <v>0</v>
          </cell>
          <cell r="AW22">
            <v>560044.64</v>
          </cell>
          <cell r="AX22">
            <v>87338.79</v>
          </cell>
          <cell r="AY22">
            <v>0</v>
          </cell>
          <cell r="AZ22">
            <v>87338.79</v>
          </cell>
          <cell r="BA22">
            <v>647383.43000000005</v>
          </cell>
          <cell r="BB22">
            <v>0</v>
          </cell>
          <cell r="BC22">
            <v>647383.43000000005</v>
          </cell>
          <cell r="BD22" t="str">
            <v>Other Material Used</v>
          </cell>
          <cell r="BJ22">
            <v>2</v>
          </cell>
          <cell r="BK22">
            <v>38251</v>
          </cell>
        </row>
        <row r="23">
          <cell r="A23">
            <v>50119</v>
          </cell>
          <cell r="E23">
            <v>27315.869500000004</v>
          </cell>
          <cell r="F23">
            <v>34577.050000000003</v>
          </cell>
          <cell r="H23">
            <v>25371.695299999999</v>
          </cell>
          <cell r="I23">
            <v>32116.07</v>
          </cell>
          <cell r="K23">
            <v>18737.062000000002</v>
          </cell>
          <cell r="L23">
            <v>23717.8</v>
          </cell>
          <cell r="N23">
            <v>68581.108699999997</v>
          </cell>
          <cell r="O23">
            <v>86811.53</v>
          </cell>
          <cell r="Q23">
            <v>17191.4823</v>
          </cell>
          <cell r="R23">
            <v>21761.37</v>
          </cell>
          <cell r="T23">
            <v>20282.104500000001</v>
          </cell>
          <cell r="U23">
            <v>25673.55</v>
          </cell>
          <cell r="W23">
            <v>36487.730000000003</v>
          </cell>
          <cell r="X23">
            <v>46187</v>
          </cell>
          <cell r="Z23">
            <v>42885.473900000005</v>
          </cell>
          <cell r="AA23">
            <v>54285.41</v>
          </cell>
          <cell r="AC23">
            <v>92942.133300000001</v>
          </cell>
          <cell r="AD23">
            <v>117648.27</v>
          </cell>
          <cell r="AF23">
            <v>40580.404000000002</v>
          </cell>
          <cell r="AG23">
            <v>51367.6</v>
          </cell>
          <cell r="AI23">
            <v>52060.20210000001</v>
          </cell>
          <cell r="AJ23">
            <v>65898.990000000005</v>
          </cell>
          <cell r="AL23">
            <v>68997.644100000005</v>
          </cell>
          <cell r="AM23">
            <v>87338.79</v>
          </cell>
          <cell r="AN23">
            <v>254580.38350000003</v>
          </cell>
          <cell r="AO23">
            <v>24706.136700000003</v>
          </cell>
          <cell r="AP23">
            <v>117648.27</v>
          </cell>
          <cell r="AR23">
            <v>501191</v>
          </cell>
          <cell r="AS23">
            <v>501191</v>
          </cell>
          <cell r="AT23" t="str">
            <v>Elektro,instalační,stavební materiál</v>
          </cell>
          <cell r="AU23">
            <v>445976.89</v>
          </cell>
          <cell r="AV23">
            <v>0</v>
          </cell>
          <cell r="AW23">
            <v>445976.89</v>
          </cell>
          <cell r="AX23">
            <v>44429.35</v>
          </cell>
          <cell r="AY23">
            <v>0</v>
          </cell>
          <cell r="AZ23">
            <v>44429.35</v>
          </cell>
          <cell r="BA23">
            <v>490406.24</v>
          </cell>
          <cell r="BB23">
            <v>0</v>
          </cell>
          <cell r="BC23">
            <v>490406.24</v>
          </cell>
          <cell r="BD23" t="str">
            <v>Electro,Buildings Material</v>
          </cell>
          <cell r="BJ23">
            <v>2</v>
          </cell>
          <cell r="BK23">
            <v>38251</v>
          </cell>
        </row>
        <row r="24">
          <cell r="A24">
            <v>501191</v>
          </cell>
          <cell r="E24">
            <v>1449.65</v>
          </cell>
          <cell r="F24">
            <v>1835</v>
          </cell>
          <cell r="H24">
            <v>13331.803000000002</v>
          </cell>
          <cell r="I24">
            <v>16875.7</v>
          </cell>
          <cell r="K24">
            <v>9440.6580000000013</v>
          </cell>
          <cell r="L24">
            <v>11950.2</v>
          </cell>
          <cell r="Q24">
            <v>877.05800000000011</v>
          </cell>
          <cell r="R24">
            <v>1110.2</v>
          </cell>
          <cell r="T24">
            <v>25611.507700000002</v>
          </cell>
          <cell r="U24">
            <v>32419.63</v>
          </cell>
          <cell r="W24">
            <v>9847.6581000000006</v>
          </cell>
          <cell r="X24">
            <v>12465.39</v>
          </cell>
          <cell r="Z24">
            <v>7197.5556999999999</v>
          </cell>
          <cell r="AA24">
            <v>9110.83</v>
          </cell>
          <cell r="AC24">
            <v>51269.680700000004</v>
          </cell>
          <cell r="AD24">
            <v>64898.33</v>
          </cell>
          <cell r="AF24">
            <v>19995.302899999999</v>
          </cell>
          <cell r="AG24">
            <v>25310.51</v>
          </cell>
          <cell r="AI24">
            <v>213300.86899999998</v>
          </cell>
          <cell r="AJ24">
            <v>270001.09999999998</v>
          </cell>
          <cell r="AL24">
            <v>35099.186500000003</v>
          </cell>
          <cell r="AM24">
            <v>44429.35</v>
          </cell>
          <cell r="AN24">
            <v>319665.03909999999</v>
          </cell>
          <cell r="AO24">
            <v>13628.649299999997</v>
          </cell>
          <cell r="AP24">
            <v>64898.33</v>
          </cell>
          <cell r="AR24" t="e">
            <v>#N/A</v>
          </cell>
          <cell r="AS24">
            <v>5012</v>
          </cell>
          <cell r="AT24" t="str">
            <v>Spotřeba materiálu - Bazar</v>
          </cell>
          <cell r="AU24">
            <v>3789236.64</v>
          </cell>
          <cell r="AV24">
            <v>0</v>
          </cell>
          <cell r="AW24">
            <v>3789236.64</v>
          </cell>
          <cell r="AX24">
            <v>271666.18</v>
          </cell>
          <cell r="AY24">
            <v>0</v>
          </cell>
          <cell r="AZ24">
            <v>271666.18</v>
          </cell>
          <cell r="BA24">
            <v>4060902.82</v>
          </cell>
          <cell r="BB24">
            <v>0</v>
          </cell>
          <cell r="BC24">
            <v>4060902.82</v>
          </cell>
          <cell r="BD24" t="str">
            <v>Material Used - Bazaar</v>
          </cell>
          <cell r="BJ24">
            <v>2</v>
          </cell>
          <cell r="BK24">
            <v>38251</v>
          </cell>
        </row>
        <row r="25">
          <cell r="A25">
            <v>50120</v>
          </cell>
          <cell r="B25" t="str">
            <v>x</v>
          </cell>
          <cell r="C25" t="str">
            <v>x</v>
          </cell>
          <cell r="D25" t="str">
            <v>x</v>
          </cell>
          <cell r="E25">
            <v>0</v>
          </cell>
          <cell r="Q25">
            <v>0</v>
          </cell>
          <cell r="T25">
            <v>0</v>
          </cell>
          <cell r="W25">
            <v>0</v>
          </cell>
          <cell r="Z25">
            <v>0</v>
          </cell>
          <cell r="AC25">
            <v>0</v>
          </cell>
          <cell r="AF25">
            <v>0</v>
          </cell>
          <cell r="AI25">
            <v>0</v>
          </cell>
          <cell r="AL25">
            <v>0</v>
          </cell>
          <cell r="AN25">
            <v>0</v>
          </cell>
          <cell r="AO25">
            <v>0</v>
          </cell>
          <cell r="AR25">
            <v>50121</v>
          </cell>
          <cell r="AS25">
            <v>50121</v>
          </cell>
          <cell r="AT25" t="str">
            <v>Spotřeba bazar chemie, provozní kapaliny</v>
          </cell>
          <cell r="AU25">
            <v>631773.97</v>
          </cell>
          <cell r="AV25">
            <v>0</v>
          </cell>
          <cell r="AW25">
            <v>631773.97</v>
          </cell>
          <cell r="AX25">
            <v>53743.28</v>
          </cell>
          <cell r="AY25">
            <v>0</v>
          </cell>
          <cell r="AZ25">
            <v>53743.28</v>
          </cell>
          <cell r="BA25">
            <v>685517.25</v>
          </cell>
          <cell r="BB25">
            <v>0</v>
          </cell>
          <cell r="BC25">
            <v>685517.25</v>
          </cell>
          <cell r="BD25" t="str">
            <v>Material Used - Chemicals Bazaar</v>
          </cell>
          <cell r="BJ25">
            <v>2</v>
          </cell>
          <cell r="BK25">
            <v>38251</v>
          </cell>
        </row>
        <row r="26">
          <cell r="A26">
            <v>5012066</v>
          </cell>
          <cell r="E26">
            <v>0</v>
          </cell>
          <cell r="Q26">
            <v>0</v>
          </cell>
          <cell r="T26">
            <v>0</v>
          </cell>
          <cell r="W26">
            <v>0</v>
          </cell>
          <cell r="Z26">
            <v>0</v>
          </cell>
          <cell r="AC26">
            <v>0</v>
          </cell>
          <cell r="AF26">
            <v>0</v>
          </cell>
          <cell r="AI26">
            <v>0</v>
          </cell>
          <cell r="AL26">
            <v>0</v>
          </cell>
          <cell r="AN26">
            <v>0</v>
          </cell>
          <cell r="AO26">
            <v>0</v>
          </cell>
          <cell r="AR26">
            <v>50122</v>
          </cell>
          <cell r="AS26">
            <v>50122</v>
          </cell>
          <cell r="AT26" t="str">
            <v>Spotřeba bazar chemikálie mycí linka</v>
          </cell>
          <cell r="AU26">
            <v>3370.54</v>
          </cell>
          <cell r="AV26">
            <v>0</v>
          </cell>
          <cell r="AW26">
            <v>3370.54</v>
          </cell>
          <cell r="AX26">
            <v>0</v>
          </cell>
          <cell r="AY26">
            <v>0</v>
          </cell>
          <cell r="AZ26">
            <v>0</v>
          </cell>
          <cell r="BA26">
            <v>3370.54</v>
          </cell>
          <cell r="BB26">
            <v>0</v>
          </cell>
          <cell r="BC26">
            <v>3370.54</v>
          </cell>
          <cell r="BD26" t="str">
            <v>Material Used - Chemicals For Washing Machine</v>
          </cell>
          <cell r="BJ26">
            <v>2</v>
          </cell>
          <cell r="BK26">
            <v>38251</v>
          </cell>
        </row>
        <row r="27">
          <cell r="A27">
            <v>50121</v>
          </cell>
          <cell r="E27">
            <v>176532.057</v>
          </cell>
          <cell r="F27">
            <v>223458.3</v>
          </cell>
          <cell r="H27">
            <v>441.452</v>
          </cell>
          <cell r="I27">
            <v>558.79999999999995</v>
          </cell>
          <cell r="K27">
            <v>12579.375400000001</v>
          </cell>
          <cell r="L27">
            <v>15923.26</v>
          </cell>
          <cell r="N27">
            <v>17971.030600000002</v>
          </cell>
          <cell r="O27">
            <v>22748.14</v>
          </cell>
          <cell r="Q27">
            <v>63045.720900000008</v>
          </cell>
          <cell r="R27">
            <v>79804.710000000006</v>
          </cell>
          <cell r="T27">
            <v>83427.555000000008</v>
          </cell>
          <cell r="U27">
            <v>105604.5</v>
          </cell>
          <cell r="W27">
            <v>38058.8583</v>
          </cell>
          <cell r="X27">
            <v>48175.77</v>
          </cell>
          <cell r="Z27">
            <v>43350.578500000003</v>
          </cell>
          <cell r="AA27">
            <v>54874.15</v>
          </cell>
          <cell r="AC27">
            <v>2029.8260000000002</v>
          </cell>
          <cell r="AD27">
            <v>2569.4</v>
          </cell>
          <cell r="AF27">
            <v>61463.2166</v>
          </cell>
          <cell r="AG27">
            <v>77801.539999999994</v>
          </cell>
          <cell r="AI27">
            <v>201.76600000000002</v>
          </cell>
          <cell r="AJ27">
            <v>255.4</v>
          </cell>
          <cell r="AL27">
            <v>42457.191200000001</v>
          </cell>
          <cell r="AM27">
            <v>53743.28</v>
          </cell>
          <cell r="AN27">
            <v>106151.99980000001</v>
          </cell>
          <cell r="AO27">
            <v>539.57399999999984</v>
          </cell>
          <cell r="AP27">
            <v>2569.4</v>
          </cell>
          <cell r="AR27">
            <v>50123</v>
          </cell>
          <cell r="AS27">
            <v>50123</v>
          </cell>
          <cell r="AT27" t="str">
            <v>Spotřeba bazar materiál pro opravy vozů</v>
          </cell>
          <cell r="AU27">
            <v>550961.67000000004</v>
          </cell>
          <cell r="AV27">
            <v>0</v>
          </cell>
          <cell r="AW27">
            <v>550961.67000000004</v>
          </cell>
          <cell r="AX27">
            <v>0</v>
          </cell>
          <cell r="AY27">
            <v>0</v>
          </cell>
          <cell r="AZ27">
            <v>0</v>
          </cell>
          <cell r="BA27">
            <v>550961.67000000004</v>
          </cell>
          <cell r="BB27">
            <v>0</v>
          </cell>
          <cell r="BC27">
            <v>550961.67000000004</v>
          </cell>
          <cell r="BD27" t="str">
            <v>Material Used For Cars Repairs</v>
          </cell>
          <cell r="BJ27">
            <v>2</v>
          </cell>
          <cell r="BK27">
            <v>38251</v>
          </cell>
        </row>
        <row r="28">
          <cell r="A28">
            <v>50122</v>
          </cell>
          <cell r="E28">
            <v>2662.7266</v>
          </cell>
          <cell r="F28">
            <v>3370.54</v>
          </cell>
          <cell r="Q28">
            <v>0</v>
          </cell>
          <cell r="T28">
            <v>0</v>
          </cell>
          <cell r="U28">
            <v>0</v>
          </cell>
          <cell r="W28">
            <v>0</v>
          </cell>
          <cell r="X28">
            <v>0</v>
          </cell>
          <cell r="Z28">
            <v>0</v>
          </cell>
          <cell r="AA28">
            <v>0</v>
          </cell>
          <cell r="AC28">
            <v>0</v>
          </cell>
          <cell r="AD28">
            <v>0</v>
          </cell>
          <cell r="AF28">
            <v>0</v>
          </cell>
          <cell r="AG28">
            <v>0</v>
          </cell>
          <cell r="AI28">
            <v>0</v>
          </cell>
          <cell r="AJ28">
            <v>0</v>
          </cell>
          <cell r="AL28">
            <v>0</v>
          </cell>
          <cell r="AM28">
            <v>0</v>
          </cell>
          <cell r="AN28">
            <v>0</v>
          </cell>
          <cell r="AO28">
            <v>0</v>
          </cell>
          <cell r="AP28">
            <v>0</v>
          </cell>
          <cell r="AR28">
            <v>50124</v>
          </cell>
          <cell r="AS28">
            <v>50124</v>
          </cell>
          <cell r="AT28" t="str">
            <v xml:space="preserve">Spotřeba Bazar náhradní díly </v>
          </cell>
          <cell r="AU28">
            <v>1060484.23</v>
          </cell>
          <cell r="AV28">
            <v>0</v>
          </cell>
          <cell r="AW28">
            <v>1060484.23</v>
          </cell>
          <cell r="AX28">
            <v>27402.41</v>
          </cell>
          <cell r="AY28">
            <v>0</v>
          </cell>
          <cell r="AZ28">
            <v>27402.41</v>
          </cell>
          <cell r="BA28">
            <v>1087886.6399999999</v>
          </cell>
          <cell r="BB28">
            <v>0</v>
          </cell>
          <cell r="BC28">
            <v>1087886.6399999999</v>
          </cell>
          <cell r="BD28" t="str">
            <v>Material Used for Spare Parts</v>
          </cell>
          <cell r="BJ28">
            <v>2</v>
          </cell>
          <cell r="BK28">
            <v>38251</v>
          </cell>
        </row>
        <row r="29">
          <cell r="A29">
            <v>50123</v>
          </cell>
          <cell r="E29">
            <v>98295.939600000012</v>
          </cell>
          <cell r="F29">
            <v>124425.24</v>
          </cell>
          <cell r="H29">
            <v>725.22</v>
          </cell>
          <cell r="I29">
            <v>918</v>
          </cell>
          <cell r="K29">
            <v>44585.632900000004</v>
          </cell>
          <cell r="L29">
            <v>56437.51</v>
          </cell>
          <cell r="N29">
            <v>55277.808900000004</v>
          </cell>
          <cell r="O29">
            <v>69971.91</v>
          </cell>
          <cell r="Q29">
            <v>91404.04280000001</v>
          </cell>
          <cell r="R29">
            <v>115701.32</v>
          </cell>
          <cell r="T29">
            <v>41335.651900000004</v>
          </cell>
          <cell r="U29">
            <v>52323.61</v>
          </cell>
          <cell r="W29">
            <v>4057.3373000000001</v>
          </cell>
          <cell r="X29">
            <v>5135.87</v>
          </cell>
          <cell r="Z29">
            <v>47445.267000000007</v>
          </cell>
          <cell r="AA29">
            <v>60057.3</v>
          </cell>
          <cell r="AC29">
            <v>0</v>
          </cell>
          <cell r="AD29">
            <v>0</v>
          </cell>
          <cell r="AF29">
            <v>52132.818900000006</v>
          </cell>
          <cell r="AG29">
            <v>65990.91</v>
          </cell>
          <cell r="AI29">
            <v>0</v>
          </cell>
          <cell r="AJ29">
            <v>0</v>
          </cell>
          <cell r="AL29">
            <v>0</v>
          </cell>
          <cell r="AM29">
            <v>0</v>
          </cell>
          <cell r="AN29">
            <v>52132.818900000006</v>
          </cell>
          <cell r="AO29">
            <v>0</v>
          </cell>
          <cell r="AP29">
            <v>0</v>
          </cell>
          <cell r="AR29">
            <v>50125</v>
          </cell>
          <cell r="AS29">
            <v>50125</v>
          </cell>
          <cell r="AT29" t="str">
            <v xml:space="preserve">Spotřeba Bazar PHM </v>
          </cell>
          <cell r="AU29">
            <v>1308290.99</v>
          </cell>
          <cell r="AV29">
            <v>0</v>
          </cell>
          <cell r="AW29">
            <v>1308290.99</v>
          </cell>
          <cell r="AX29">
            <v>186640.78</v>
          </cell>
          <cell r="AY29">
            <v>0</v>
          </cell>
          <cell r="AZ29">
            <v>186640.78</v>
          </cell>
          <cell r="BA29">
            <v>1494931.77</v>
          </cell>
          <cell r="BB29">
            <v>0</v>
          </cell>
          <cell r="BC29">
            <v>1494931.77</v>
          </cell>
          <cell r="BD29" t="str">
            <v>Fuel Bazaar Stock Cars</v>
          </cell>
          <cell r="BJ29">
            <v>2</v>
          </cell>
          <cell r="BK29">
            <v>38251</v>
          </cell>
        </row>
        <row r="30">
          <cell r="A30">
            <v>50124</v>
          </cell>
          <cell r="E30">
            <v>34843.8269</v>
          </cell>
          <cell r="F30">
            <v>44106.11</v>
          </cell>
          <cell r="H30">
            <v>42475.298000000003</v>
          </cell>
          <cell r="I30">
            <v>53766.2</v>
          </cell>
          <cell r="K30">
            <v>81743.038</v>
          </cell>
          <cell r="L30">
            <v>103472.2</v>
          </cell>
          <cell r="N30">
            <v>56650.457600000002</v>
          </cell>
          <cell r="O30">
            <v>71709.440000000002</v>
          </cell>
          <cell r="Q30">
            <v>117528.01560000001</v>
          </cell>
          <cell r="R30">
            <v>148769.64000000001</v>
          </cell>
          <cell r="T30">
            <v>98041.409500000009</v>
          </cell>
          <cell r="U30">
            <v>124103.05</v>
          </cell>
          <cell r="W30">
            <v>140722.27340000001</v>
          </cell>
          <cell r="X30">
            <v>178129.46</v>
          </cell>
          <cell r="Z30">
            <v>144841.25440000001</v>
          </cell>
          <cell r="AA30">
            <v>183343.35999999999</v>
          </cell>
          <cell r="AC30">
            <v>24869.334299999999</v>
          </cell>
          <cell r="AD30">
            <v>31480.17</v>
          </cell>
          <cell r="AF30">
            <v>95582.337</v>
          </cell>
          <cell r="AG30">
            <v>120990.3</v>
          </cell>
          <cell r="AI30">
            <v>485.29699999999997</v>
          </cell>
          <cell r="AJ30">
            <v>614.29999999999995</v>
          </cell>
          <cell r="AL30">
            <v>21647.903900000001</v>
          </cell>
          <cell r="AM30">
            <v>27402.41</v>
          </cell>
          <cell r="AN30">
            <v>142584.87220000001</v>
          </cell>
          <cell r="AO30">
            <v>6610.8356999999996</v>
          </cell>
          <cell r="AP30">
            <v>31480.17</v>
          </cell>
          <cell r="AR30">
            <v>50126</v>
          </cell>
          <cell r="AS30">
            <v>50126</v>
          </cell>
          <cell r="AT30" t="str">
            <v xml:space="preserve">Spotřeba nářadí a nástroje </v>
          </cell>
          <cell r="AU30">
            <v>234355.24</v>
          </cell>
          <cell r="AV30">
            <v>0</v>
          </cell>
          <cell r="AW30">
            <v>234355.24</v>
          </cell>
          <cell r="AX30">
            <v>3879.71</v>
          </cell>
          <cell r="AY30">
            <v>0</v>
          </cell>
          <cell r="AZ30">
            <v>3879.71</v>
          </cell>
          <cell r="BA30">
            <v>238234.95</v>
          </cell>
          <cell r="BB30">
            <v>0</v>
          </cell>
          <cell r="BC30">
            <v>238234.95</v>
          </cell>
          <cell r="BD30" t="str">
            <v>Material Used - Tools</v>
          </cell>
          <cell r="BJ30">
            <v>2</v>
          </cell>
          <cell r="BK30">
            <v>38251</v>
          </cell>
        </row>
        <row r="31">
          <cell r="A31">
            <v>50125</v>
          </cell>
          <cell r="E31">
            <v>27545.411900000003</v>
          </cell>
          <cell r="F31">
            <v>34867.61</v>
          </cell>
          <cell r="H31">
            <v>74254.627999999997</v>
          </cell>
          <cell r="I31">
            <v>93993.2</v>
          </cell>
          <cell r="K31">
            <v>77885.31</v>
          </cell>
          <cell r="L31">
            <v>98589</v>
          </cell>
          <cell r="N31">
            <v>114542.58189999999</v>
          </cell>
          <cell r="O31">
            <v>144990.60999999999</v>
          </cell>
          <cell r="Q31">
            <v>116801.2788</v>
          </cell>
          <cell r="R31">
            <v>147849.72</v>
          </cell>
          <cell r="T31">
            <v>81441.115800000014</v>
          </cell>
          <cell r="U31">
            <v>103090.02</v>
          </cell>
          <cell r="W31">
            <v>98477.939800000007</v>
          </cell>
          <cell r="X31">
            <v>124655.62</v>
          </cell>
          <cell r="Z31">
            <v>117184.31819999999</v>
          </cell>
          <cell r="AA31">
            <v>148334.57999999999</v>
          </cell>
          <cell r="AC31">
            <v>112093.57400000001</v>
          </cell>
          <cell r="AD31">
            <v>141890.6</v>
          </cell>
          <cell r="AF31">
            <v>110949.90680000001</v>
          </cell>
          <cell r="AG31">
            <v>140442.92000000001</v>
          </cell>
          <cell r="AI31">
            <v>102373.81690000001</v>
          </cell>
          <cell r="AJ31">
            <v>129587.11</v>
          </cell>
          <cell r="AL31">
            <v>147446.2162</v>
          </cell>
          <cell r="AM31">
            <v>186640.78</v>
          </cell>
          <cell r="AN31">
            <v>472863.51390000002</v>
          </cell>
          <cell r="AO31">
            <v>29797.025999999998</v>
          </cell>
          <cell r="AP31">
            <v>141890.6</v>
          </cell>
          <cell r="AR31" t="e">
            <v>#N/A</v>
          </cell>
          <cell r="AS31">
            <v>5015</v>
          </cell>
          <cell r="AT31" t="str">
            <v>Spotřeba servis</v>
          </cell>
          <cell r="AU31">
            <v>47564.89</v>
          </cell>
          <cell r="AV31">
            <v>0</v>
          </cell>
          <cell r="AW31">
            <v>47564.89</v>
          </cell>
          <cell r="AX31">
            <v>160513</v>
          </cell>
          <cell r="AY31">
            <v>0</v>
          </cell>
          <cell r="AZ31">
            <v>160513</v>
          </cell>
          <cell r="BA31">
            <v>208077.89</v>
          </cell>
          <cell r="BB31">
            <v>0</v>
          </cell>
          <cell r="BC31">
            <v>208077.89</v>
          </cell>
          <cell r="BD31" t="str">
            <v>Material Used  for Service</v>
          </cell>
          <cell r="BJ31">
            <v>2</v>
          </cell>
          <cell r="BK31">
            <v>38251</v>
          </cell>
        </row>
        <row r="32">
          <cell r="A32">
            <v>50126</v>
          </cell>
          <cell r="E32">
            <v>10458.1227</v>
          </cell>
          <cell r="F32">
            <v>13238.13</v>
          </cell>
          <cell r="H32">
            <v>2611.5820000000003</v>
          </cell>
          <cell r="I32">
            <v>3305.8</v>
          </cell>
          <cell r="K32">
            <v>856.67600000000016</v>
          </cell>
          <cell r="L32">
            <v>1084.4000000000001</v>
          </cell>
          <cell r="N32">
            <v>1103.3377</v>
          </cell>
          <cell r="O32">
            <v>1396.63</v>
          </cell>
          <cell r="Q32">
            <v>107491.12880000001</v>
          </cell>
          <cell r="R32">
            <v>136064.72</v>
          </cell>
          <cell r="T32">
            <v>25706.5684</v>
          </cell>
          <cell r="U32">
            <v>32539.96</v>
          </cell>
          <cell r="W32">
            <v>3194.5230000000001</v>
          </cell>
          <cell r="X32">
            <v>4043.7</v>
          </cell>
          <cell r="Z32">
            <v>7456.8179000000009</v>
          </cell>
          <cell r="AA32">
            <v>9439.01</v>
          </cell>
          <cell r="AC32">
            <v>-337.57490000000001</v>
          </cell>
          <cell r="AD32">
            <v>-427.31</v>
          </cell>
          <cell r="AF32">
            <v>9878.3180000000011</v>
          </cell>
          <cell r="AG32">
            <v>12504.2</v>
          </cell>
          <cell r="AI32">
            <v>16721.14</v>
          </cell>
          <cell r="AJ32">
            <v>21166</v>
          </cell>
          <cell r="AL32">
            <v>3064.9709000000003</v>
          </cell>
          <cell r="AM32">
            <v>3879.71</v>
          </cell>
          <cell r="AN32">
            <v>29326.853999999999</v>
          </cell>
          <cell r="AO32">
            <v>-89.735099999999989</v>
          </cell>
          <cell r="AP32">
            <v>-427.31</v>
          </cell>
          <cell r="AR32">
            <v>50150</v>
          </cell>
          <cell r="AS32">
            <v>50150</v>
          </cell>
          <cell r="AT32" t="str">
            <v>Spotřeba náhradní díly Garance</v>
          </cell>
          <cell r="AU32">
            <v>40776.49</v>
          </cell>
          <cell r="AV32">
            <v>0</v>
          </cell>
          <cell r="AW32">
            <v>40776.49</v>
          </cell>
          <cell r="AX32">
            <v>11121.8</v>
          </cell>
          <cell r="AY32">
            <v>0</v>
          </cell>
          <cell r="AZ32">
            <v>11121.8</v>
          </cell>
          <cell r="BA32">
            <v>51898.29</v>
          </cell>
          <cell r="BB32">
            <v>0</v>
          </cell>
          <cell r="BC32">
            <v>51898.29</v>
          </cell>
          <cell r="BD32" t="str">
            <v>Material Used for Spare Parts - Warranty Service</v>
          </cell>
          <cell r="BJ32">
            <v>2</v>
          </cell>
          <cell r="BK32">
            <v>38251</v>
          </cell>
        </row>
        <row r="33">
          <cell r="A33">
            <v>50130</v>
          </cell>
          <cell r="B33" t="str">
            <v>x</v>
          </cell>
          <cell r="C33" t="str">
            <v>x</v>
          </cell>
          <cell r="D33" t="str">
            <v>x</v>
          </cell>
          <cell r="Q33">
            <v>0</v>
          </cell>
          <cell r="T33">
            <v>0</v>
          </cell>
          <cell r="W33">
            <v>0</v>
          </cell>
          <cell r="Z33">
            <v>0</v>
          </cell>
          <cell r="AC33">
            <v>0</v>
          </cell>
          <cell r="AF33">
            <v>0</v>
          </cell>
          <cell r="AI33">
            <v>0</v>
          </cell>
          <cell r="AL33">
            <v>0</v>
          </cell>
          <cell r="AN33">
            <v>0</v>
          </cell>
          <cell r="AO33">
            <v>0</v>
          </cell>
          <cell r="AR33">
            <v>50151</v>
          </cell>
          <cell r="AS33">
            <v>50151</v>
          </cell>
          <cell r="AT33" t="str">
            <v>Spotřeba náhradní díly servis prodej</v>
          </cell>
          <cell r="AU33">
            <v>6788.4</v>
          </cell>
          <cell r="AV33">
            <v>0</v>
          </cell>
          <cell r="AW33">
            <v>6788.4</v>
          </cell>
          <cell r="AX33">
            <v>149391.20000000001</v>
          </cell>
          <cell r="AY33">
            <v>0</v>
          </cell>
          <cell r="AZ33">
            <v>149391.20000000001</v>
          </cell>
          <cell r="BA33">
            <v>156179.6</v>
          </cell>
          <cell r="BB33">
            <v>0</v>
          </cell>
          <cell r="BC33">
            <v>156179.6</v>
          </cell>
          <cell r="BD33" t="str">
            <v>Material Used for Spare Parts - Service Income</v>
          </cell>
          <cell r="BJ33">
            <v>2</v>
          </cell>
          <cell r="BK33">
            <v>38251</v>
          </cell>
        </row>
        <row r="34">
          <cell r="A34">
            <v>50131</v>
          </cell>
          <cell r="Q34">
            <v>0</v>
          </cell>
          <cell r="T34">
            <v>0</v>
          </cell>
          <cell r="W34">
            <v>0</v>
          </cell>
          <cell r="Z34">
            <v>0</v>
          </cell>
          <cell r="AC34">
            <v>0</v>
          </cell>
          <cell r="AF34">
            <v>0</v>
          </cell>
          <cell r="AI34">
            <v>0</v>
          </cell>
          <cell r="AL34">
            <v>0</v>
          </cell>
          <cell r="AN34">
            <v>0</v>
          </cell>
          <cell r="AO34">
            <v>0</v>
          </cell>
          <cell r="AR34" t="e">
            <v>#N/A</v>
          </cell>
          <cell r="AS34">
            <v>5019</v>
          </cell>
          <cell r="AT34" t="str">
            <v>Spotřeba ostatní - sporné a DNeuz</v>
          </cell>
          <cell r="AU34">
            <v>60489.5</v>
          </cell>
          <cell r="AV34">
            <v>0</v>
          </cell>
          <cell r="AW34">
            <v>60489.5</v>
          </cell>
          <cell r="AX34">
            <v>64763.1</v>
          </cell>
          <cell r="AY34">
            <v>0</v>
          </cell>
          <cell r="AZ34">
            <v>64763.1</v>
          </cell>
          <cell r="BA34">
            <v>125252.6</v>
          </cell>
          <cell r="BB34">
            <v>0</v>
          </cell>
          <cell r="BC34">
            <v>125252.6</v>
          </cell>
          <cell r="BD34" t="str">
            <v>Other Usage - Problematic Tax Documents and Non Tax Deduct.</v>
          </cell>
          <cell r="BJ34">
            <v>2</v>
          </cell>
          <cell r="BK34">
            <v>38251</v>
          </cell>
        </row>
        <row r="35">
          <cell r="A35">
            <v>50132</v>
          </cell>
          <cell r="Q35">
            <v>0</v>
          </cell>
          <cell r="T35">
            <v>0</v>
          </cell>
          <cell r="W35">
            <v>0</v>
          </cell>
          <cell r="Z35">
            <v>0</v>
          </cell>
          <cell r="AC35">
            <v>0</v>
          </cell>
          <cell r="AF35">
            <v>0</v>
          </cell>
          <cell r="AI35">
            <v>0</v>
          </cell>
          <cell r="AL35">
            <v>0</v>
          </cell>
          <cell r="AN35">
            <v>0</v>
          </cell>
          <cell r="AO35">
            <v>0</v>
          </cell>
          <cell r="AR35">
            <v>50199</v>
          </cell>
          <cell r="AS35">
            <v>50199</v>
          </cell>
          <cell r="AT35" t="str">
            <v>DNeuz Spotřeba materiálu</v>
          </cell>
          <cell r="AU35">
            <v>60489.5</v>
          </cell>
          <cell r="AV35">
            <v>0</v>
          </cell>
          <cell r="AW35">
            <v>60489.5</v>
          </cell>
          <cell r="AX35">
            <v>64763.1</v>
          </cell>
          <cell r="AY35">
            <v>0</v>
          </cell>
          <cell r="AZ35">
            <v>64763.1</v>
          </cell>
          <cell r="BA35">
            <v>125252.6</v>
          </cell>
          <cell r="BB35">
            <v>0</v>
          </cell>
          <cell r="BC35">
            <v>125252.6</v>
          </cell>
          <cell r="BD35" t="str">
            <v>Material Usage - Non Tax Deductible</v>
          </cell>
          <cell r="BJ35">
            <v>2</v>
          </cell>
          <cell r="BK35">
            <v>38251</v>
          </cell>
        </row>
        <row r="36">
          <cell r="A36">
            <v>50150</v>
          </cell>
          <cell r="Q36">
            <v>0</v>
          </cell>
          <cell r="T36">
            <v>0</v>
          </cell>
          <cell r="W36">
            <v>0</v>
          </cell>
          <cell r="Z36">
            <v>0</v>
          </cell>
          <cell r="AC36">
            <v>0</v>
          </cell>
          <cell r="AF36">
            <v>7520.1680000000006</v>
          </cell>
          <cell r="AG36">
            <v>9519.2000000000007</v>
          </cell>
          <cell r="AI36">
            <v>24693.259100000003</v>
          </cell>
          <cell r="AJ36">
            <v>31257.29</v>
          </cell>
          <cell r="AL36">
            <v>8786.2219999999998</v>
          </cell>
          <cell r="AM36">
            <v>11121.8</v>
          </cell>
          <cell r="AN36">
            <v>40999.649100000002</v>
          </cell>
          <cell r="AO36">
            <v>0</v>
          </cell>
          <cell r="AR36" t="e">
            <v>#N/A</v>
          </cell>
          <cell r="AS36">
            <v>502</v>
          </cell>
          <cell r="AT36" t="str">
            <v xml:space="preserve">Spotreba energie </v>
          </cell>
          <cell r="AU36">
            <v>586488.22</v>
          </cell>
          <cell r="AV36">
            <v>0</v>
          </cell>
          <cell r="AW36">
            <v>586488.22</v>
          </cell>
          <cell r="AX36">
            <v>965929.5</v>
          </cell>
          <cell r="AY36">
            <v>0</v>
          </cell>
          <cell r="AZ36">
            <v>965929.5</v>
          </cell>
          <cell r="BA36">
            <v>1552417.72</v>
          </cell>
          <cell r="BB36">
            <v>0</v>
          </cell>
          <cell r="BC36">
            <v>1552417.72</v>
          </cell>
          <cell r="BD36" t="str">
            <v>Energy Used</v>
          </cell>
          <cell r="BJ36">
            <v>5681</v>
          </cell>
          <cell r="BK36">
            <v>38422</v>
          </cell>
        </row>
        <row r="37">
          <cell r="A37">
            <v>50151</v>
          </cell>
          <cell r="B37" t="str">
            <v>x</v>
          </cell>
          <cell r="C37" t="str">
            <v>x</v>
          </cell>
          <cell r="D37" t="str">
            <v>x</v>
          </cell>
          <cell r="Q37">
            <v>0</v>
          </cell>
          <cell r="T37">
            <v>0</v>
          </cell>
          <cell r="W37">
            <v>0</v>
          </cell>
          <cell r="Z37">
            <v>0</v>
          </cell>
          <cell r="AC37">
            <v>5362.8360000000002</v>
          </cell>
          <cell r="AD37">
            <v>6788.4</v>
          </cell>
          <cell r="AF37">
            <v>0</v>
          </cell>
          <cell r="AG37">
            <v>0</v>
          </cell>
          <cell r="AI37">
            <v>0</v>
          </cell>
          <cell r="AJ37">
            <v>0</v>
          </cell>
          <cell r="AL37">
            <v>118019.04800000001</v>
          </cell>
          <cell r="AM37">
            <v>149391.20000000001</v>
          </cell>
          <cell r="AN37">
            <v>123381.88400000001</v>
          </cell>
          <cell r="AO37">
            <v>-5362.8360000000002</v>
          </cell>
          <cell r="AR37">
            <v>50201</v>
          </cell>
          <cell r="AS37">
            <v>50201</v>
          </cell>
          <cell r="AT37" t="str">
            <v xml:space="preserve">Spotřeba elektrická energie </v>
          </cell>
          <cell r="AU37">
            <v>255916.3</v>
          </cell>
          <cell r="AV37">
            <v>0</v>
          </cell>
          <cell r="AW37">
            <v>255916.3</v>
          </cell>
          <cell r="AX37">
            <v>890572.15</v>
          </cell>
          <cell r="AY37">
            <v>0</v>
          </cell>
          <cell r="AZ37">
            <v>890572.15</v>
          </cell>
          <cell r="BA37">
            <v>1146488.45</v>
          </cell>
          <cell r="BB37">
            <v>0</v>
          </cell>
          <cell r="BC37">
            <v>1146488.45</v>
          </cell>
          <cell r="BD37" t="str">
            <v>Electricity Used</v>
          </cell>
          <cell r="BJ37">
            <v>2</v>
          </cell>
          <cell r="BK37">
            <v>38251</v>
          </cell>
        </row>
        <row r="38">
          <cell r="A38">
            <v>50152</v>
          </cell>
          <cell r="B38" t="str">
            <v>x</v>
          </cell>
          <cell r="C38" t="str">
            <v>x</v>
          </cell>
          <cell r="D38" t="str">
            <v>x</v>
          </cell>
          <cell r="Q38">
            <v>0</v>
          </cell>
          <cell r="T38">
            <v>0</v>
          </cell>
          <cell r="W38">
            <v>0</v>
          </cell>
          <cell r="Z38">
            <v>0</v>
          </cell>
          <cell r="AC38">
            <v>0</v>
          </cell>
          <cell r="AF38">
            <v>0</v>
          </cell>
          <cell r="AI38">
            <v>0</v>
          </cell>
          <cell r="AL38">
            <v>0</v>
          </cell>
          <cell r="AN38">
            <v>0</v>
          </cell>
          <cell r="AO38">
            <v>0</v>
          </cell>
          <cell r="AR38">
            <v>50202</v>
          </cell>
          <cell r="AS38">
            <v>50202</v>
          </cell>
          <cell r="AT38" t="str">
            <v>Spotřeba plynu</v>
          </cell>
          <cell r="AU38">
            <v>247337.89</v>
          </cell>
          <cell r="AV38">
            <v>0</v>
          </cell>
          <cell r="AW38">
            <v>247337.89</v>
          </cell>
          <cell r="AX38">
            <v>37555.35</v>
          </cell>
          <cell r="AY38">
            <v>0</v>
          </cell>
          <cell r="AZ38">
            <v>37555.35</v>
          </cell>
          <cell r="BA38">
            <v>284893.24</v>
          </cell>
          <cell r="BB38">
            <v>0</v>
          </cell>
          <cell r="BC38">
            <v>284893.24</v>
          </cell>
          <cell r="BD38" t="str">
            <v>Gas</v>
          </cell>
          <cell r="BJ38">
            <v>2</v>
          </cell>
          <cell r="BK38">
            <v>38251</v>
          </cell>
        </row>
        <row r="39">
          <cell r="A39">
            <v>50153</v>
          </cell>
          <cell r="B39" t="str">
            <v>x</v>
          </cell>
          <cell r="C39" t="str">
            <v>x</v>
          </cell>
          <cell r="D39" t="str">
            <v>x</v>
          </cell>
          <cell r="Q39">
            <v>0</v>
          </cell>
          <cell r="T39">
            <v>0</v>
          </cell>
          <cell r="W39">
            <v>0</v>
          </cell>
          <cell r="Z39">
            <v>0</v>
          </cell>
          <cell r="AC39">
            <v>0</v>
          </cell>
          <cell r="AF39">
            <v>0</v>
          </cell>
          <cell r="AI39">
            <v>0</v>
          </cell>
          <cell r="AL39">
            <v>0</v>
          </cell>
          <cell r="AN39">
            <v>0</v>
          </cell>
          <cell r="AO39">
            <v>0</v>
          </cell>
          <cell r="AR39">
            <v>50203</v>
          </cell>
          <cell r="AS39">
            <v>50203</v>
          </cell>
          <cell r="AT39" t="str">
            <v xml:space="preserve">Spotřeba vody </v>
          </cell>
          <cell r="AU39">
            <v>46091.23</v>
          </cell>
          <cell r="AV39">
            <v>0</v>
          </cell>
          <cell r="AW39">
            <v>46091.23</v>
          </cell>
          <cell r="AX39">
            <v>24301.9</v>
          </cell>
          <cell r="AY39">
            <v>0</v>
          </cell>
          <cell r="AZ39">
            <v>24301.9</v>
          </cell>
          <cell r="BA39">
            <v>70393.13</v>
          </cell>
          <cell r="BB39">
            <v>0</v>
          </cell>
          <cell r="BC39">
            <v>70393.13</v>
          </cell>
          <cell r="BD39" t="str">
            <v>Water</v>
          </cell>
          <cell r="BJ39">
            <v>2</v>
          </cell>
          <cell r="BK39">
            <v>38251</v>
          </cell>
        </row>
        <row r="40">
          <cell r="A40">
            <v>50154</v>
          </cell>
          <cell r="B40" t="str">
            <v>x</v>
          </cell>
          <cell r="C40" t="str">
            <v>x</v>
          </cell>
          <cell r="D40" t="str">
            <v>x</v>
          </cell>
          <cell r="Q40">
            <v>0</v>
          </cell>
          <cell r="T40">
            <v>0</v>
          </cell>
          <cell r="W40">
            <v>0</v>
          </cell>
          <cell r="Z40">
            <v>0</v>
          </cell>
          <cell r="AC40">
            <v>0</v>
          </cell>
          <cell r="AF40">
            <v>0</v>
          </cell>
          <cell r="AI40">
            <v>0</v>
          </cell>
          <cell r="AL40">
            <v>0</v>
          </cell>
          <cell r="AN40">
            <v>0</v>
          </cell>
          <cell r="AO40">
            <v>0</v>
          </cell>
          <cell r="AR40">
            <v>50204</v>
          </cell>
          <cell r="AS40">
            <v>50204</v>
          </cell>
          <cell r="AT40" t="str">
            <v xml:space="preserve">Spotreba paliv, vykurovanie </v>
          </cell>
          <cell r="AU40">
            <v>36162.800000000003</v>
          </cell>
          <cell r="AV40">
            <v>0</v>
          </cell>
          <cell r="AW40">
            <v>36162.800000000003</v>
          </cell>
          <cell r="AX40">
            <v>1961</v>
          </cell>
          <cell r="AY40">
            <v>0</v>
          </cell>
          <cell r="AZ40">
            <v>1961</v>
          </cell>
          <cell r="BA40">
            <v>38123.800000000003</v>
          </cell>
          <cell r="BB40">
            <v>0</v>
          </cell>
          <cell r="BC40">
            <v>38123.800000000003</v>
          </cell>
          <cell r="BD40" t="str">
            <v>Heating</v>
          </cell>
          <cell r="BJ40">
            <v>2</v>
          </cell>
          <cell r="BK40">
            <v>38251</v>
          </cell>
        </row>
        <row r="41">
          <cell r="A41">
            <v>50155</v>
          </cell>
          <cell r="B41" t="str">
            <v>x</v>
          </cell>
          <cell r="C41" t="str">
            <v>x</v>
          </cell>
          <cell r="D41" t="str">
            <v>x</v>
          </cell>
          <cell r="Q41">
            <v>0</v>
          </cell>
          <cell r="T41">
            <v>0</v>
          </cell>
          <cell r="W41">
            <v>0</v>
          </cell>
          <cell r="Z41">
            <v>0</v>
          </cell>
          <cell r="AC41">
            <v>0</v>
          </cell>
          <cell r="AF41">
            <v>0</v>
          </cell>
          <cell r="AI41">
            <v>0</v>
          </cell>
          <cell r="AL41">
            <v>0</v>
          </cell>
          <cell r="AN41">
            <v>0</v>
          </cell>
          <cell r="AO41">
            <v>0</v>
          </cell>
          <cell r="AR41" t="e">
            <v>#N/A</v>
          </cell>
          <cell r="AS41">
            <v>5029</v>
          </cell>
          <cell r="AT41" t="str">
            <v>Spotřeba energie - DNeuz.</v>
          </cell>
          <cell r="AU41">
            <v>980</v>
          </cell>
          <cell r="AV41">
            <v>0</v>
          </cell>
          <cell r="AW41">
            <v>980</v>
          </cell>
          <cell r="AX41">
            <v>11539.1</v>
          </cell>
          <cell r="AY41">
            <v>0</v>
          </cell>
          <cell r="AZ41">
            <v>11539.1</v>
          </cell>
          <cell r="BA41">
            <v>12519.1</v>
          </cell>
          <cell r="BB41">
            <v>0</v>
          </cell>
          <cell r="BC41">
            <v>12519.1</v>
          </cell>
          <cell r="BD41" t="str">
            <v>Energy Used - Non-Tax Deductible</v>
          </cell>
          <cell r="BJ41">
            <v>2</v>
          </cell>
          <cell r="BK41">
            <v>38251</v>
          </cell>
        </row>
        <row r="42">
          <cell r="A42">
            <v>50157</v>
          </cell>
          <cell r="Q42">
            <v>0</v>
          </cell>
          <cell r="T42">
            <v>0</v>
          </cell>
          <cell r="W42">
            <v>0</v>
          </cell>
          <cell r="Z42">
            <v>0</v>
          </cell>
          <cell r="AC42">
            <v>0</v>
          </cell>
          <cell r="AF42">
            <v>0</v>
          </cell>
          <cell r="AI42">
            <v>0</v>
          </cell>
          <cell r="AL42">
            <v>0</v>
          </cell>
          <cell r="AN42">
            <v>0</v>
          </cell>
          <cell r="AO42">
            <v>0</v>
          </cell>
          <cell r="AR42">
            <v>50299</v>
          </cell>
          <cell r="AS42">
            <v>50299</v>
          </cell>
          <cell r="AT42" t="str">
            <v xml:space="preserve">DNeuz spotřeba energií a paliv </v>
          </cell>
          <cell r="AU42">
            <v>980</v>
          </cell>
          <cell r="AV42">
            <v>0</v>
          </cell>
          <cell r="AW42">
            <v>980</v>
          </cell>
          <cell r="AX42">
            <v>11539.1</v>
          </cell>
          <cell r="AY42">
            <v>0</v>
          </cell>
          <cell r="AZ42">
            <v>11539.1</v>
          </cell>
          <cell r="BA42">
            <v>12519.1</v>
          </cell>
          <cell r="BB42">
            <v>0</v>
          </cell>
          <cell r="BC42">
            <v>12519.1</v>
          </cell>
          <cell r="BD42" t="str">
            <v>Energy Costs - Tax Non Deductible</v>
          </cell>
          <cell r="BJ42">
            <v>2</v>
          </cell>
          <cell r="BK42">
            <v>38251</v>
          </cell>
        </row>
        <row r="43">
          <cell r="A43">
            <v>50158</v>
          </cell>
          <cell r="Q43">
            <v>0</v>
          </cell>
          <cell r="T43">
            <v>0</v>
          </cell>
          <cell r="W43">
            <v>0</v>
          </cell>
          <cell r="Z43">
            <v>0</v>
          </cell>
          <cell r="AC43">
            <v>0</v>
          </cell>
          <cell r="AF43">
            <v>0</v>
          </cell>
          <cell r="AI43">
            <v>0</v>
          </cell>
          <cell r="AL43">
            <v>0</v>
          </cell>
          <cell r="AN43">
            <v>0</v>
          </cell>
          <cell r="AO43">
            <v>0</v>
          </cell>
          <cell r="AR43" t="e">
            <v>#N/A</v>
          </cell>
          <cell r="AS43">
            <v>504</v>
          </cell>
          <cell r="AT43" t="str">
            <v xml:space="preserve">Prodané zboží </v>
          </cell>
          <cell r="AU43">
            <v>1059909459.24</v>
          </cell>
          <cell r="AV43">
            <v>0</v>
          </cell>
          <cell r="AW43">
            <v>1059909459.24</v>
          </cell>
          <cell r="AX43">
            <v>112321390.04000001</v>
          </cell>
          <cell r="AY43">
            <v>0</v>
          </cell>
          <cell r="AZ43">
            <v>112321390.04000001</v>
          </cell>
          <cell r="BA43">
            <v>1172230849.28</v>
          </cell>
          <cell r="BB43">
            <v>0</v>
          </cell>
          <cell r="BC43">
            <v>1172230849.28</v>
          </cell>
          <cell r="BD43" t="str">
            <v>Goods Sold</v>
          </cell>
          <cell r="BJ43">
            <v>5681</v>
          </cell>
          <cell r="BK43">
            <v>38422</v>
          </cell>
        </row>
        <row r="44">
          <cell r="A44">
            <v>50170</v>
          </cell>
          <cell r="B44" t="str">
            <v>x</v>
          </cell>
          <cell r="C44" t="str">
            <v>x</v>
          </cell>
          <cell r="D44" t="str">
            <v>x</v>
          </cell>
          <cell r="Q44">
            <v>0</v>
          </cell>
          <cell r="T44">
            <v>0</v>
          </cell>
          <cell r="W44">
            <v>0</v>
          </cell>
          <cell r="Z44">
            <v>0</v>
          </cell>
          <cell r="AC44">
            <v>0</v>
          </cell>
          <cell r="AF44">
            <v>0</v>
          </cell>
          <cell r="AI44">
            <v>0</v>
          </cell>
          <cell r="AL44">
            <v>0</v>
          </cell>
          <cell r="AN44">
            <v>0</v>
          </cell>
          <cell r="AO44">
            <v>0</v>
          </cell>
          <cell r="AR44" t="e">
            <v>#N/A</v>
          </cell>
          <cell r="AS44">
            <v>5040</v>
          </cell>
          <cell r="AT44" t="str">
            <v>Prodané zboží - vozy</v>
          </cell>
          <cell r="AU44">
            <v>1046846755.62</v>
          </cell>
          <cell r="AV44">
            <v>0</v>
          </cell>
          <cell r="AW44">
            <v>1046846755.62</v>
          </cell>
          <cell r="AX44">
            <v>112321390.04000001</v>
          </cell>
          <cell r="AY44">
            <v>0</v>
          </cell>
          <cell r="AZ44">
            <v>112321390.04000001</v>
          </cell>
          <cell r="BA44">
            <v>1159168145.6600001</v>
          </cell>
          <cell r="BB44">
            <v>0</v>
          </cell>
          <cell r="BC44">
            <v>1159168145.6600001</v>
          </cell>
          <cell r="BD44" t="str">
            <v>Goods Sold - Cars</v>
          </cell>
          <cell r="BJ44">
            <v>2</v>
          </cell>
          <cell r="BK44">
            <v>38197</v>
          </cell>
        </row>
        <row r="45">
          <cell r="A45">
            <v>50188</v>
          </cell>
          <cell r="Q45">
            <v>0</v>
          </cell>
          <cell r="T45">
            <v>0</v>
          </cell>
          <cell r="W45">
            <v>0</v>
          </cell>
          <cell r="Z45">
            <v>0</v>
          </cell>
          <cell r="AC45">
            <v>0</v>
          </cell>
          <cell r="AF45">
            <v>0</v>
          </cell>
          <cell r="AI45">
            <v>0</v>
          </cell>
          <cell r="AL45">
            <v>0</v>
          </cell>
          <cell r="AN45">
            <v>0</v>
          </cell>
          <cell r="AO45">
            <v>0</v>
          </cell>
          <cell r="AR45">
            <v>50401</v>
          </cell>
          <cell r="AS45">
            <v>50401</v>
          </cell>
          <cell r="AT45" t="str">
            <v>Prodané zboží - automobily tuzemsko osobní</v>
          </cell>
          <cell r="AU45">
            <v>886600367.69000006</v>
          </cell>
          <cell r="AV45">
            <v>0</v>
          </cell>
          <cell r="AW45">
            <v>886600367.69000006</v>
          </cell>
          <cell r="AX45">
            <v>101587856.98</v>
          </cell>
          <cell r="AY45">
            <v>0</v>
          </cell>
          <cell r="AZ45">
            <v>101587856.98</v>
          </cell>
          <cell r="BA45">
            <v>988188224.66999996</v>
          </cell>
          <cell r="BB45">
            <v>0</v>
          </cell>
          <cell r="BC45">
            <v>988188224.66999996</v>
          </cell>
          <cell r="BD45" t="str">
            <v>Goods Sold - Domestic Personal Cars</v>
          </cell>
          <cell r="BJ45">
            <v>2</v>
          </cell>
          <cell r="BK45">
            <v>38197</v>
          </cell>
        </row>
        <row r="46">
          <cell r="A46">
            <v>5018866</v>
          </cell>
          <cell r="Q46">
            <v>0</v>
          </cell>
          <cell r="T46">
            <v>0</v>
          </cell>
          <cell r="W46">
            <v>0</v>
          </cell>
          <cell r="Z46">
            <v>0</v>
          </cell>
          <cell r="AC46">
            <v>0</v>
          </cell>
          <cell r="AF46">
            <v>0</v>
          </cell>
          <cell r="AI46">
            <v>0</v>
          </cell>
          <cell r="AL46">
            <v>0</v>
          </cell>
          <cell r="AN46">
            <v>0</v>
          </cell>
          <cell r="AO46">
            <v>0</v>
          </cell>
          <cell r="AR46">
            <v>50402</v>
          </cell>
          <cell r="AS46">
            <v>50402</v>
          </cell>
          <cell r="AT46" t="str">
            <v xml:space="preserve">Prodané zboží - automobily tuzemsko dodávky </v>
          </cell>
          <cell r="AU46">
            <v>39439952.280000001</v>
          </cell>
          <cell r="AV46">
            <v>0</v>
          </cell>
          <cell r="AW46">
            <v>39439952.280000001</v>
          </cell>
          <cell r="AX46">
            <v>3801680.67</v>
          </cell>
          <cell r="AY46">
            <v>0</v>
          </cell>
          <cell r="AZ46">
            <v>3801680.67</v>
          </cell>
          <cell r="BA46">
            <v>43241632.950000003</v>
          </cell>
          <cell r="BB46">
            <v>0</v>
          </cell>
          <cell r="BC46">
            <v>43241632.950000003</v>
          </cell>
          <cell r="BD46" t="str">
            <v>Goods Sold - Domestic VANS</v>
          </cell>
          <cell r="BJ46">
            <v>2</v>
          </cell>
          <cell r="BK46">
            <v>38197</v>
          </cell>
        </row>
        <row r="47">
          <cell r="A47">
            <v>50190</v>
          </cell>
          <cell r="Q47">
            <v>0</v>
          </cell>
          <cell r="T47">
            <v>0</v>
          </cell>
          <cell r="W47">
            <v>0</v>
          </cell>
          <cell r="Z47">
            <v>0</v>
          </cell>
          <cell r="AC47">
            <v>0</v>
          </cell>
          <cell r="AF47">
            <v>0</v>
          </cell>
          <cell r="AI47">
            <v>0</v>
          </cell>
          <cell r="AL47">
            <v>0</v>
          </cell>
          <cell r="AN47">
            <v>0</v>
          </cell>
          <cell r="AO47">
            <v>0</v>
          </cell>
          <cell r="AR47">
            <v>50403</v>
          </cell>
          <cell r="AS47">
            <v>50403</v>
          </cell>
          <cell r="AT47" t="str">
            <v xml:space="preserve">Prodané zboží - automobily zahraničí </v>
          </cell>
          <cell r="AU47">
            <v>109362206.83</v>
          </cell>
          <cell r="AV47">
            <v>0</v>
          </cell>
          <cell r="AW47">
            <v>109362206.83</v>
          </cell>
          <cell r="AX47">
            <v>6645541.4699999997</v>
          </cell>
          <cell r="AY47">
            <v>0</v>
          </cell>
          <cell r="AZ47">
            <v>6645541.4699999997</v>
          </cell>
          <cell r="BA47">
            <v>116007748.3</v>
          </cell>
          <cell r="BB47">
            <v>0</v>
          </cell>
          <cell r="BC47">
            <v>116007748.3</v>
          </cell>
          <cell r="BD47" t="str">
            <v>Goods Sold - Imported Cars</v>
          </cell>
          <cell r="BJ47">
            <v>2</v>
          </cell>
          <cell r="BK47">
            <v>38197</v>
          </cell>
        </row>
        <row r="48">
          <cell r="A48">
            <v>50198</v>
          </cell>
          <cell r="Q48">
            <v>0</v>
          </cell>
          <cell r="T48">
            <v>0</v>
          </cell>
          <cell r="W48">
            <v>0</v>
          </cell>
          <cell r="Z48">
            <v>0</v>
          </cell>
          <cell r="AC48">
            <v>0</v>
          </cell>
          <cell r="AF48">
            <v>0</v>
          </cell>
          <cell r="AI48">
            <v>0</v>
          </cell>
          <cell r="AL48">
            <v>0</v>
          </cell>
          <cell r="AN48">
            <v>0</v>
          </cell>
          <cell r="AO48">
            <v>0</v>
          </cell>
          <cell r="AR48">
            <v>50407</v>
          </cell>
          <cell r="AS48">
            <v>50407</v>
          </cell>
          <cell r="AT48" t="str">
            <v xml:space="preserve">Prodané zboží - osobní automobily s DPH </v>
          </cell>
          <cell r="AU48">
            <v>11444228.82</v>
          </cell>
          <cell r="AV48">
            <v>0</v>
          </cell>
          <cell r="AW48">
            <v>11444228.82</v>
          </cell>
          <cell r="AX48">
            <v>286310.92</v>
          </cell>
          <cell r="AY48">
            <v>0</v>
          </cell>
          <cell r="AZ48">
            <v>286310.92</v>
          </cell>
          <cell r="BA48">
            <v>11730539.74</v>
          </cell>
          <cell r="BB48">
            <v>0</v>
          </cell>
          <cell r="BC48">
            <v>11730539.74</v>
          </cell>
          <cell r="BD48" t="str">
            <v>Goods Sold - Personal Cars with DPH</v>
          </cell>
          <cell r="BJ48">
            <v>2</v>
          </cell>
          <cell r="BK48">
            <v>38197</v>
          </cell>
        </row>
        <row r="49">
          <cell r="A49">
            <v>50199</v>
          </cell>
          <cell r="B49" t="str">
            <v>x</v>
          </cell>
          <cell r="C49" t="str">
            <v>x</v>
          </cell>
          <cell r="D49" t="str">
            <v>x</v>
          </cell>
          <cell r="H49">
            <v>45038.295000000006</v>
          </cell>
          <cell r="I49">
            <v>57010.5</v>
          </cell>
          <cell r="K49">
            <v>278.791</v>
          </cell>
          <cell r="L49">
            <v>352.9</v>
          </cell>
          <cell r="N49">
            <v>880.13900000000001</v>
          </cell>
          <cell r="O49">
            <v>1114.0999999999999</v>
          </cell>
          <cell r="Q49">
            <v>0</v>
          </cell>
          <cell r="T49">
            <v>1545.24</v>
          </cell>
          <cell r="U49">
            <v>1956</v>
          </cell>
          <cell r="W49">
            <v>44.24</v>
          </cell>
          <cell r="X49">
            <v>56</v>
          </cell>
          <cell r="Z49">
            <v>0</v>
          </cell>
          <cell r="AA49">
            <v>0</v>
          </cell>
          <cell r="AC49">
            <v>0</v>
          </cell>
          <cell r="AD49">
            <v>0</v>
          </cell>
          <cell r="AF49">
            <v>0</v>
          </cell>
          <cell r="AG49">
            <v>0</v>
          </cell>
          <cell r="AI49">
            <v>0</v>
          </cell>
          <cell r="AJ49">
            <v>0</v>
          </cell>
          <cell r="AL49">
            <v>51162.849000000002</v>
          </cell>
          <cell r="AM49">
            <v>64763.1</v>
          </cell>
          <cell r="AN49">
            <v>51162.849000000002</v>
          </cell>
          <cell r="AO49">
            <v>0</v>
          </cell>
          <cell r="AP49">
            <v>0</v>
          </cell>
          <cell r="AR49" t="e">
            <v>#N/A</v>
          </cell>
          <cell r="AS49">
            <v>5041</v>
          </cell>
          <cell r="AT49" t="str">
            <v>Prodané zboží - náhradní díly a příslušenství</v>
          </cell>
          <cell r="AU49">
            <v>13062703.619999999</v>
          </cell>
          <cell r="AV49">
            <v>0</v>
          </cell>
          <cell r="AW49">
            <v>13062703.619999999</v>
          </cell>
          <cell r="AX49">
            <v>0</v>
          </cell>
          <cell r="AY49">
            <v>0</v>
          </cell>
          <cell r="AZ49">
            <v>0</v>
          </cell>
          <cell r="BA49">
            <v>13062703.619999999</v>
          </cell>
          <cell r="BB49">
            <v>0</v>
          </cell>
          <cell r="BC49">
            <v>13062703.619999999</v>
          </cell>
          <cell r="BD49" t="str">
            <v>Goods Sold - Spares and Accessories</v>
          </cell>
          <cell r="BJ49">
            <v>2</v>
          </cell>
          <cell r="BK49">
            <v>38197</v>
          </cell>
        </row>
        <row r="50">
          <cell r="A50">
            <v>5019966</v>
          </cell>
          <cell r="Q50">
            <v>0</v>
          </cell>
          <cell r="T50">
            <v>0</v>
          </cell>
          <cell r="W50">
            <v>0</v>
          </cell>
          <cell r="Z50">
            <v>0</v>
          </cell>
          <cell r="AC50">
            <v>0</v>
          </cell>
          <cell r="AF50">
            <v>0</v>
          </cell>
          <cell r="AI50">
            <v>0</v>
          </cell>
          <cell r="AL50">
            <v>0</v>
          </cell>
          <cell r="AN50">
            <v>0</v>
          </cell>
          <cell r="AO50">
            <v>0</v>
          </cell>
          <cell r="AR50">
            <v>50410</v>
          </cell>
          <cell r="AS50">
            <v>50410</v>
          </cell>
          <cell r="AT50" t="str">
            <v xml:space="preserve">Prodané zboží - autodoplňky </v>
          </cell>
          <cell r="AU50">
            <v>13062703.619999999</v>
          </cell>
          <cell r="AV50">
            <v>0</v>
          </cell>
          <cell r="AW50">
            <v>13062703.619999999</v>
          </cell>
          <cell r="AX50">
            <v>0</v>
          </cell>
          <cell r="AY50">
            <v>0</v>
          </cell>
          <cell r="AZ50">
            <v>0</v>
          </cell>
          <cell r="BA50">
            <v>13062703.619999999</v>
          </cell>
          <cell r="BB50">
            <v>0</v>
          </cell>
          <cell r="BC50">
            <v>13062703.619999999</v>
          </cell>
          <cell r="BD50" t="str">
            <v>Goods Sold - Caraccessories</v>
          </cell>
          <cell r="BJ50">
            <v>2</v>
          </cell>
          <cell r="BK50">
            <v>38197</v>
          </cell>
        </row>
        <row r="51">
          <cell r="A51">
            <v>50201</v>
          </cell>
          <cell r="B51" t="str">
            <v>x</v>
          </cell>
          <cell r="C51" t="str">
            <v>x</v>
          </cell>
          <cell r="F51">
            <v>0</v>
          </cell>
          <cell r="H51">
            <v>19816.36</v>
          </cell>
          <cell r="I51">
            <v>25084</v>
          </cell>
          <cell r="K51">
            <v>11850</v>
          </cell>
          <cell r="L51">
            <v>15000</v>
          </cell>
          <cell r="N51">
            <v>20662.3315</v>
          </cell>
          <cell r="O51">
            <v>26154.85</v>
          </cell>
          <cell r="Q51">
            <v>19123.648500000003</v>
          </cell>
          <cell r="R51">
            <v>24207.15</v>
          </cell>
          <cell r="T51">
            <v>32902.149100000002</v>
          </cell>
          <cell r="U51">
            <v>41648.29</v>
          </cell>
          <cell r="W51">
            <v>14425.083999999999</v>
          </cell>
          <cell r="X51">
            <v>18259.599999999999</v>
          </cell>
          <cell r="Z51">
            <v>28035.125</v>
          </cell>
          <cell r="AA51">
            <v>35487.5</v>
          </cell>
          <cell r="AC51">
            <v>12500.644</v>
          </cell>
          <cell r="AD51">
            <v>15823.6</v>
          </cell>
          <cell r="AF51">
            <v>14425.083999999999</v>
          </cell>
          <cell r="AG51">
            <v>18259.599999999999</v>
          </cell>
          <cell r="AI51">
            <v>28433.4509</v>
          </cell>
          <cell r="AJ51">
            <v>35991.71</v>
          </cell>
          <cell r="AL51">
            <v>703551.9985000001</v>
          </cell>
          <cell r="AM51">
            <v>890572.15</v>
          </cell>
          <cell r="AN51">
            <v>758911.17740000016</v>
          </cell>
          <cell r="AO51">
            <v>3322.9560000000001</v>
          </cell>
          <cell r="AP51">
            <v>15823.6</v>
          </cell>
          <cell r="AR51" t="e">
            <v>#N/A</v>
          </cell>
          <cell r="AS51">
            <v>51</v>
          </cell>
          <cell r="AT51" t="str">
            <v>Služby (SERVICES)</v>
          </cell>
          <cell r="AU51">
            <v>95606328.019999996</v>
          </cell>
          <cell r="AV51">
            <v>3197.7</v>
          </cell>
          <cell r="AW51">
            <v>95603130.319999993</v>
          </cell>
          <cell r="AX51">
            <v>9978808.0199999996</v>
          </cell>
          <cell r="AY51">
            <v>0</v>
          </cell>
          <cell r="AZ51">
            <v>9978808.0199999996</v>
          </cell>
          <cell r="BA51">
            <v>105585136.04000001</v>
          </cell>
          <cell r="BB51">
            <v>3197.7</v>
          </cell>
          <cell r="BC51">
            <v>105581938.34</v>
          </cell>
          <cell r="BJ51">
            <v>5681</v>
          </cell>
          <cell r="BK51">
            <v>38422</v>
          </cell>
        </row>
        <row r="52">
          <cell r="A52" t="str">
            <v>50201 CI</v>
          </cell>
          <cell r="Q52">
            <v>0</v>
          </cell>
          <cell r="T52">
            <v>0</v>
          </cell>
          <cell r="W52">
            <v>0</v>
          </cell>
          <cell r="Z52">
            <v>0</v>
          </cell>
          <cell r="AC52">
            <v>0</v>
          </cell>
          <cell r="AF52">
            <v>0</v>
          </cell>
          <cell r="AI52">
            <v>0</v>
          </cell>
          <cell r="AL52">
            <v>0</v>
          </cell>
          <cell r="AN52">
            <v>0</v>
          </cell>
          <cell r="AO52">
            <v>0</v>
          </cell>
          <cell r="AR52" t="e">
            <v>#N/A</v>
          </cell>
          <cell r="AS52">
            <v>511</v>
          </cell>
          <cell r="AT52" t="str">
            <v>Opravy a udržování (REPAIRS AND MAINTANANCE)</v>
          </cell>
          <cell r="AU52">
            <v>1291345.6200000001</v>
          </cell>
          <cell r="AV52">
            <v>0</v>
          </cell>
          <cell r="AW52">
            <v>1291345.6200000001</v>
          </cell>
          <cell r="AX52">
            <v>168984.27</v>
          </cell>
          <cell r="AY52">
            <v>0</v>
          </cell>
          <cell r="AZ52">
            <v>168984.27</v>
          </cell>
          <cell r="BA52">
            <v>1460329.89</v>
          </cell>
          <cell r="BB52">
            <v>0</v>
          </cell>
          <cell r="BC52">
            <v>1460329.89</v>
          </cell>
          <cell r="BJ52">
            <v>5681</v>
          </cell>
          <cell r="BK52">
            <v>38422</v>
          </cell>
        </row>
        <row r="53">
          <cell r="A53">
            <v>5020166</v>
          </cell>
          <cell r="Q53">
            <v>0</v>
          </cell>
          <cell r="T53">
            <v>0</v>
          </cell>
          <cell r="W53">
            <v>0</v>
          </cell>
          <cell r="Z53">
            <v>0</v>
          </cell>
          <cell r="AC53">
            <v>0</v>
          </cell>
          <cell r="AF53">
            <v>0</v>
          </cell>
          <cell r="AI53">
            <v>0</v>
          </cell>
          <cell r="AL53">
            <v>0</v>
          </cell>
          <cell r="AN53">
            <v>0</v>
          </cell>
          <cell r="AO53">
            <v>0</v>
          </cell>
          <cell r="AR53">
            <v>51101</v>
          </cell>
          <cell r="AS53">
            <v>51101</v>
          </cell>
          <cell r="AT53" t="str">
            <v>Opravy a udržování PC, IT technika (REPAIR IT)</v>
          </cell>
          <cell r="AU53">
            <v>13424.05</v>
          </cell>
          <cell r="AV53">
            <v>0</v>
          </cell>
          <cell r="AW53">
            <v>13424.05</v>
          </cell>
          <cell r="AX53">
            <v>0</v>
          </cell>
          <cell r="AY53">
            <v>0</v>
          </cell>
          <cell r="AZ53">
            <v>0</v>
          </cell>
          <cell r="BA53">
            <v>13424.05</v>
          </cell>
          <cell r="BB53">
            <v>0</v>
          </cell>
          <cell r="BC53">
            <v>13424.05</v>
          </cell>
          <cell r="BJ53">
            <v>0</v>
          </cell>
          <cell r="BK53">
            <v>37879</v>
          </cell>
        </row>
        <row r="54">
          <cell r="A54">
            <v>50202</v>
          </cell>
          <cell r="B54" t="str">
            <v>x</v>
          </cell>
          <cell r="C54" t="str">
            <v>x</v>
          </cell>
          <cell r="K54">
            <v>74746.379300000001</v>
          </cell>
          <cell r="L54">
            <v>94615.67</v>
          </cell>
          <cell r="N54">
            <v>37110.044600000001</v>
          </cell>
          <cell r="O54">
            <v>46974.74</v>
          </cell>
          <cell r="Q54">
            <v>8364.6937999999991</v>
          </cell>
          <cell r="R54">
            <v>10588.22</v>
          </cell>
          <cell r="T54">
            <v>8364.6937999999991</v>
          </cell>
          <cell r="U54">
            <v>10588.22</v>
          </cell>
          <cell r="W54">
            <v>8364.6937999999991</v>
          </cell>
          <cell r="X54">
            <v>10588.22</v>
          </cell>
          <cell r="Z54">
            <v>-8497.145199999999</v>
          </cell>
          <cell r="AA54">
            <v>-10755.88</v>
          </cell>
          <cell r="AC54">
            <v>8364.6780000000017</v>
          </cell>
          <cell r="AD54">
            <v>10588.2</v>
          </cell>
          <cell r="AF54">
            <v>29833.481000000003</v>
          </cell>
          <cell r="AG54">
            <v>37763.9</v>
          </cell>
          <cell r="AI54">
            <v>28745.414000000001</v>
          </cell>
          <cell r="AJ54">
            <v>36386.6</v>
          </cell>
          <cell r="AL54">
            <v>29668.726500000001</v>
          </cell>
          <cell r="AM54">
            <v>37555.35</v>
          </cell>
          <cell r="AN54">
            <v>96612.299500000008</v>
          </cell>
          <cell r="AO54">
            <v>2223.521999999999</v>
          </cell>
          <cell r="AP54">
            <v>10588.2</v>
          </cell>
          <cell r="AR54">
            <v>51102</v>
          </cell>
          <cell r="AS54">
            <v>51102</v>
          </cell>
          <cell r="AT54" t="str">
            <v>Opravy a udržování kanc. technika (REPAIR OFFICE MACHINES)</v>
          </cell>
          <cell r="AU54">
            <v>73755.5</v>
          </cell>
          <cell r="AV54">
            <v>0</v>
          </cell>
          <cell r="AW54">
            <v>73755.5</v>
          </cell>
          <cell r="AX54">
            <v>5428.3</v>
          </cell>
          <cell r="AY54">
            <v>0</v>
          </cell>
          <cell r="AZ54">
            <v>5428.3</v>
          </cell>
          <cell r="BA54">
            <v>79183.8</v>
          </cell>
          <cell r="BB54">
            <v>0</v>
          </cell>
          <cell r="BC54">
            <v>79183.8</v>
          </cell>
          <cell r="BJ54">
            <v>0</v>
          </cell>
          <cell r="BK54">
            <v>37879</v>
          </cell>
        </row>
        <row r="55">
          <cell r="A55">
            <v>5020266</v>
          </cell>
          <cell r="Q55">
            <v>0</v>
          </cell>
          <cell r="T55">
            <v>0</v>
          </cell>
          <cell r="W55">
            <v>0</v>
          </cell>
          <cell r="Z55">
            <v>0</v>
          </cell>
          <cell r="AC55">
            <v>0</v>
          </cell>
          <cell r="AF55">
            <v>0</v>
          </cell>
          <cell r="AI55">
            <v>0</v>
          </cell>
          <cell r="AL55">
            <v>0</v>
          </cell>
          <cell r="AN55">
            <v>0</v>
          </cell>
          <cell r="AO55">
            <v>0</v>
          </cell>
          <cell r="AR55">
            <v>51103</v>
          </cell>
          <cell r="AS55">
            <v>51103</v>
          </cell>
          <cell r="AT55" t="str">
            <v>Opravy a udržování vozy firemní (REPAIR COMP. CARS)</v>
          </cell>
          <cell r="AU55">
            <v>64428.5</v>
          </cell>
          <cell r="AV55">
            <v>0</v>
          </cell>
          <cell r="AW55">
            <v>64428.5</v>
          </cell>
          <cell r="AX55">
            <v>2349.6999999999998</v>
          </cell>
          <cell r="AY55">
            <v>0</v>
          </cell>
          <cell r="AZ55">
            <v>2349.6999999999998</v>
          </cell>
          <cell r="BA55">
            <v>66778.2</v>
          </cell>
          <cell r="BB55">
            <v>0</v>
          </cell>
          <cell r="BC55">
            <v>66778.2</v>
          </cell>
          <cell r="BJ55">
            <v>0</v>
          </cell>
          <cell r="BK55">
            <v>37879</v>
          </cell>
        </row>
        <row r="56">
          <cell r="A56">
            <v>50203</v>
          </cell>
          <cell r="B56" t="str">
            <v>x</v>
          </cell>
          <cell r="C56" t="str">
            <v>x</v>
          </cell>
          <cell r="E56">
            <v>237.18170000000003</v>
          </cell>
          <cell r="F56">
            <v>300.23</v>
          </cell>
          <cell r="K56">
            <v>2318.3339999999998</v>
          </cell>
          <cell r="L56">
            <v>2934.6</v>
          </cell>
          <cell r="N56">
            <v>7418.1</v>
          </cell>
          <cell r="O56">
            <v>9390</v>
          </cell>
          <cell r="Q56">
            <v>589.18200000000002</v>
          </cell>
          <cell r="R56">
            <v>745.8</v>
          </cell>
          <cell r="T56">
            <v>6354.4440000000004</v>
          </cell>
          <cell r="U56">
            <v>8043.6</v>
          </cell>
          <cell r="W56">
            <v>3109.44</v>
          </cell>
          <cell r="X56">
            <v>3936</v>
          </cell>
          <cell r="Z56">
            <v>0</v>
          </cell>
          <cell r="AA56">
            <v>0</v>
          </cell>
          <cell r="AC56">
            <v>13982.288999999999</v>
          </cell>
          <cell r="AD56">
            <v>17699.099999999999</v>
          </cell>
          <cell r="AF56">
            <v>1942.6100000000001</v>
          </cell>
          <cell r="AG56">
            <v>2459</v>
          </cell>
          <cell r="AI56">
            <v>460.49099999999999</v>
          </cell>
          <cell r="AJ56">
            <v>582.9</v>
          </cell>
          <cell r="AL56">
            <v>19198.501</v>
          </cell>
          <cell r="AM56">
            <v>24301.9</v>
          </cell>
          <cell r="AN56">
            <v>35583.891000000003</v>
          </cell>
          <cell r="AO56">
            <v>3716.8109999999997</v>
          </cell>
          <cell r="AP56">
            <v>17699.099999999999</v>
          </cell>
          <cell r="AR56">
            <v>51104</v>
          </cell>
          <cell r="AS56">
            <v>51104</v>
          </cell>
          <cell r="AT56" t="str">
            <v>Opravy a udržování ostatní (OTHER REPAIR)</v>
          </cell>
          <cell r="AU56">
            <v>26124.12</v>
          </cell>
          <cell r="AV56">
            <v>0</v>
          </cell>
          <cell r="AW56">
            <v>26124.12</v>
          </cell>
          <cell r="AX56">
            <v>21959.7</v>
          </cell>
          <cell r="AY56">
            <v>0</v>
          </cell>
          <cell r="AZ56">
            <v>21959.7</v>
          </cell>
          <cell r="BA56">
            <v>48083.82</v>
          </cell>
          <cell r="BB56">
            <v>0</v>
          </cell>
          <cell r="BC56">
            <v>48083.82</v>
          </cell>
          <cell r="BJ56">
            <v>0</v>
          </cell>
          <cell r="BK56">
            <v>37879</v>
          </cell>
        </row>
        <row r="57">
          <cell r="A57">
            <v>5020366</v>
          </cell>
          <cell r="Q57">
            <v>0</v>
          </cell>
          <cell r="T57">
            <v>0</v>
          </cell>
          <cell r="W57">
            <v>0</v>
          </cell>
          <cell r="Z57">
            <v>0</v>
          </cell>
          <cell r="AC57">
            <v>0</v>
          </cell>
          <cell r="AF57">
            <v>0</v>
          </cell>
          <cell r="AI57">
            <v>0</v>
          </cell>
          <cell r="AL57">
            <v>0</v>
          </cell>
          <cell r="AN57">
            <v>0</v>
          </cell>
          <cell r="AO57">
            <v>0</v>
          </cell>
          <cell r="AR57">
            <v>51151</v>
          </cell>
          <cell r="AS57">
            <v>51151</v>
          </cell>
          <cell r="AT57" t="str">
            <v>Opravy vozy na skladě - pneu (CARS SOLD REPAIR - TIRES)</v>
          </cell>
          <cell r="AU57">
            <v>10170.9</v>
          </cell>
          <cell r="AV57">
            <v>0</v>
          </cell>
          <cell r="AW57">
            <v>10170.9</v>
          </cell>
          <cell r="AX57">
            <v>100.8</v>
          </cell>
          <cell r="AY57">
            <v>0</v>
          </cell>
          <cell r="AZ57">
            <v>100.8</v>
          </cell>
          <cell r="BA57">
            <v>10271.700000000001</v>
          </cell>
          <cell r="BB57">
            <v>0</v>
          </cell>
          <cell r="BC57">
            <v>10271.700000000001</v>
          </cell>
          <cell r="BJ57">
            <v>0</v>
          </cell>
          <cell r="BK57">
            <v>37879</v>
          </cell>
        </row>
        <row r="58">
          <cell r="A58">
            <v>50204</v>
          </cell>
          <cell r="B58" t="str">
            <v>x</v>
          </cell>
          <cell r="C58" t="str">
            <v>x</v>
          </cell>
          <cell r="F58">
            <v>0</v>
          </cell>
          <cell r="N58">
            <v>21858.3125</v>
          </cell>
          <cell r="O58">
            <v>27668.75</v>
          </cell>
          <cell r="Q58">
            <v>-3597.6205</v>
          </cell>
          <cell r="R58">
            <v>-4553.95</v>
          </cell>
          <cell r="T58">
            <v>0</v>
          </cell>
          <cell r="U58">
            <v>0</v>
          </cell>
          <cell r="W58">
            <v>5153.96</v>
          </cell>
          <cell r="X58">
            <v>6524</v>
          </cell>
          <cell r="Z58">
            <v>0</v>
          </cell>
          <cell r="AA58">
            <v>0</v>
          </cell>
          <cell r="AC58">
            <v>0</v>
          </cell>
          <cell r="AD58">
            <v>0</v>
          </cell>
          <cell r="AF58">
            <v>5153.96</v>
          </cell>
          <cell r="AG58">
            <v>6524</v>
          </cell>
          <cell r="AI58">
            <v>0</v>
          </cell>
          <cell r="AJ58">
            <v>0</v>
          </cell>
          <cell r="AL58">
            <v>1549.19</v>
          </cell>
          <cell r="AM58">
            <v>1961</v>
          </cell>
          <cell r="AN58">
            <v>6703.15</v>
          </cell>
          <cell r="AO58">
            <v>0</v>
          </cell>
          <cell r="AP58">
            <v>0</v>
          </cell>
          <cell r="AR58">
            <v>51152</v>
          </cell>
          <cell r="AS58">
            <v>51152</v>
          </cell>
          <cell r="AT58" t="str">
            <v>Opr. VNSkl. - náraz., blat. (CARS SOLD REPAIR -WINGS,BUFFERS</v>
          </cell>
          <cell r="AU58">
            <v>99430.79</v>
          </cell>
          <cell r="AV58">
            <v>0</v>
          </cell>
          <cell r="AW58">
            <v>99430.79</v>
          </cell>
          <cell r="AX58">
            <v>0</v>
          </cell>
          <cell r="AY58">
            <v>0</v>
          </cell>
          <cell r="AZ58">
            <v>0</v>
          </cell>
          <cell r="BA58">
            <v>99430.79</v>
          </cell>
          <cell r="BB58">
            <v>0</v>
          </cell>
          <cell r="BC58">
            <v>99430.79</v>
          </cell>
          <cell r="BJ58">
            <v>0</v>
          </cell>
          <cell r="BK58">
            <v>37879</v>
          </cell>
        </row>
        <row r="59">
          <cell r="A59">
            <v>5020466</v>
          </cell>
          <cell r="Q59">
            <v>0</v>
          </cell>
          <cell r="T59">
            <v>0</v>
          </cell>
          <cell r="W59">
            <v>0</v>
          </cell>
          <cell r="Z59">
            <v>0</v>
          </cell>
          <cell r="AC59">
            <v>0</v>
          </cell>
          <cell r="AF59">
            <v>0</v>
          </cell>
          <cell r="AI59">
            <v>0</v>
          </cell>
          <cell r="AL59">
            <v>0</v>
          </cell>
          <cell r="AN59">
            <v>0</v>
          </cell>
          <cell r="AO59">
            <v>0</v>
          </cell>
          <cell r="AR59">
            <v>51153</v>
          </cell>
          <cell r="AS59">
            <v>51153</v>
          </cell>
          <cell r="AT59" t="str">
            <v>Opravy vozy na skladě - lak (CARS SOLD REPAIR - PAINTWORK)</v>
          </cell>
          <cell r="AU59">
            <v>44826.6</v>
          </cell>
          <cell r="AV59">
            <v>0</v>
          </cell>
          <cell r="AW59">
            <v>44826.6</v>
          </cell>
          <cell r="AX59">
            <v>116933.75999999999</v>
          </cell>
          <cell r="AY59">
            <v>0</v>
          </cell>
          <cell r="AZ59">
            <v>116933.75999999999</v>
          </cell>
          <cell r="BA59">
            <v>161760.35999999999</v>
          </cell>
          <cell r="BB59">
            <v>0</v>
          </cell>
          <cell r="BC59">
            <v>161760.35999999999</v>
          </cell>
          <cell r="BJ59">
            <v>0</v>
          </cell>
          <cell r="BK59">
            <v>37879</v>
          </cell>
        </row>
        <row r="60">
          <cell r="A60">
            <v>50299</v>
          </cell>
          <cell r="K60">
            <v>774.2</v>
          </cell>
          <cell r="L60">
            <v>980</v>
          </cell>
          <cell r="Q60">
            <v>0</v>
          </cell>
          <cell r="R60">
            <v>0</v>
          </cell>
          <cell r="T60">
            <v>0</v>
          </cell>
          <cell r="U60">
            <v>0</v>
          </cell>
          <cell r="W60">
            <v>0</v>
          </cell>
          <cell r="X60">
            <v>0</v>
          </cell>
          <cell r="Z60">
            <v>0</v>
          </cell>
          <cell r="AA60">
            <v>0</v>
          </cell>
          <cell r="AC60">
            <v>0</v>
          </cell>
          <cell r="AD60">
            <v>0</v>
          </cell>
          <cell r="AF60">
            <v>0</v>
          </cell>
          <cell r="AG60">
            <v>0</v>
          </cell>
          <cell r="AI60">
            <v>0</v>
          </cell>
          <cell r="AJ60">
            <v>0</v>
          </cell>
          <cell r="AL60">
            <v>9115.889000000001</v>
          </cell>
          <cell r="AM60">
            <v>11539.1</v>
          </cell>
          <cell r="AN60">
            <v>9115.889000000001</v>
          </cell>
          <cell r="AO60">
            <v>0</v>
          </cell>
          <cell r="AP60">
            <v>0</v>
          </cell>
          <cell r="AR60">
            <v>51154</v>
          </cell>
          <cell r="AS60">
            <v>51154</v>
          </cell>
          <cell r="AT60" t="str">
            <v>Opravy vozy na skladě - maska (CARS SOLD REPAIR - MASK)</v>
          </cell>
          <cell r="AU60">
            <v>3470</v>
          </cell>
          <cell r="AV60">
            <v>0</v>
          </cell>
          <cell r="AW60">
            <v>3470</v>
          </cell>
          <cell r="AX60">
            <v>0</v>
          </cell>
          <cell r="AY60">
            <v>0</v>
          </cell>
          <cell r="AZ60">
            <v>0</v>
          </cell>
          <cell r="BA60">
            <v>3470</v>
          </cell>
          <cell r="BB60">
            <v>0</v>
          </cell>
          <cell r="BC60">
            <v>3470</v>
          </cell>
          <cell r="BJ60">
            <v>0</v>
          </cell>
          <cell r="BK60">
            <v>37879</v>
          </cell>
        </row>
        <row r="61">
          <cell r="A61">
            <v>50401</v>
          </cell>
          <cell r="C61" t="str">
            <v>x</v>
          </cell>
          <cell r="E61">
            <v>8845442.7699999996</v>
          </cell>
          <cell r="F61">
            <v>11196763</v>
          </cell>
          <cell r="H61">
            <v>27589271.120000001</v>
          </cell>
          <cell r="I61">
            <v>34923128</v>
          </cell>
          <cell r="K61">
            <v>63319494.412500001</v>
          </cell>
          <cell r="L61">
            <v>80151258.75</v>
          </cell>
          <cell r="N61">
            <v>69726697.259000003</v>
          </cell>
          <cell r="O61">
            <v>88261642.099999994</v>
          </cell>
          <cell r="Q61">
            <v>70028696.081100002</v>
          </cell>
          <cell r="R61">
            <v>88643919.090000004</v>
          </cell>
          <cell r="T61">
            <v>79566809.444900006</v>
          </cell>
          <cell r="U61">
            <v>100717480.31</v>
          </cell>
          <cell r="W61">
            <v>72291041.517100006</v>
          </cell>
          <cell r="X61">
            <v>91507647.489999995</v>
          </cell>
          <cell r="Z61">
            <v>75953647.424999997</v>
          </cell>
          <cell r="AA61">
            <v>96143857.5</v>
          </cell>
          <cell r="AC61">
            <v>74602824.015500009</v>
          </cell>
          <cell r="AD61">
            <v>94433954.450000003</v>
          </cell>
          <cell r="AF61">
            <v>79733439.159999996</v>
          </cell>
          <cell r="AG61">
            <v>100928404</v>
          </cell>
          <cell r="AI61">
            <v>78756927.270000011</v>
          </cell>
          <cell r="AJ61">
            <v>99692313</v>
          </cell>
          <cell r="AL61">
            <v>80254407.014200002</v>
          </cell>
          <cell r="AM61">
            <v>101587856.98</v>
          </cell>
          <cell r="AN61">
            <v>313347597.45969999</v>
          </cell>
          <cell r="AO61">
            <v>19831130.434499994</v>
          </cell>
          <cell r="AP61">
            <v>94433954.450000003</v>
          </cell>
          <cell r="AR61">
            <v>51155</v>
          </cell>
          <cell r="AS61">
            <v>51155</v>
          </cell>
          <cell r="AT61" t="str">
            <v>Opravy vozy na skladě - okna (CARS SOLD REPAIR - WINDOWS)</v>
          </cell>
          <cell r="AU61">
            <v>626203.37</v>
          </cell>
          <cell r="AV61">
            <v>0</v>
          </cell>
          <cell r="AW61">
            <v>626203.37</v>
          </cell>
          <cell r="AX61">
            <v>0</v>
          </cell>
          <cell r="AY61">
            <v>0</v>
          </cell>
          <cell r="AZ61">
            <v>0</v>
          </cell>
          <cell r="BA61">
            <v>626203.37</v>
          </cell>
          <cell r="BB61">
            <v>0</v>
          </cell>
          <cell r="BC61">
            <v>626203.37</v>
          </cell>
          <cell r="BJ61">
            <v>0</v>
          </cell>
          <cell r="BK61">
            <v>37879</v>
          </cell>
        </row>
        <row r="62">
          <cell r="A62">
            <v>50402</v>
          </cell>
          <cell r="E62">
            <v>99575.55</v>
          </cell>
          <cell r="F62">
            <v>126045</v>
          </cell>
          <cell r="H62">
            <v>1401370.1770000001</v>
          </cell>
          <cell r="I62">
            <v>1773886.3</v>
          </cell>
          <cell r="K62">
            <v>1941764.8343</v>
          </cell>
          <cell r="L62">
            <v>2457930.17</v>
          </cell>
          <cell r="N62">
            <v>2544321.8582000001</v>
          </cell>
          <cell r="O62">
            <v>3220660.58</v>
          </cell>
          <cell r="Q62">
            <v>4891822.5713</v>
          </cell>
          <cell r="R62">
            <v>6192180.4699999997</v>
          </cell>
          <cell r="T62">
            <v>4590027.0794000002</v>
          </cell>
          <cell r="U62">
            <v>5810160.8600000003</v>
          </cell>
          <cell r="W62">
            <v>3029550.5390000003</v>
          </cell>
          <cell r="X62">
            <v>3834874.1</v>
          </cell>
          <cell r="Z62">
            <v>2551899.0958000002</v>
          </cell>
          <cell r="AA62">
            <v>3230252.02</v>
          </cell>
          <cell r="AC62">
            <v>2223418.0200999998</v>
          </cell>
          <cell r="AD62">
            <v>2814453.19</v>
          </cell>
          <cell r="AF62">
            <v>2635546.2155000004</v>
          </cell>
          <cell r="AG62">
            <v>3336134.45</v>
          </cell>
          <cell r="AI62">
            <v>5248266.3606000002</v>
          </cell>
          <cell r="AJ62">
            <v>6643375.1399999997</v>
          </cell>
          <cell r="AL62">
            <v>3003327.7293000002</v>
          </cell>
          <cell r="AM62">
            <v>3801680.67</v>
          </cell>
          <cell r="AN62">
            <v>13110558.3255</v>
          </cell>
          <cell r="AO62">
            <v>591035.1699000001</v>
          </cell>
          <cell r="AP62">
            <v>2814453.19</v>
          </cell>
          <cell r="AR62">
            <v>51156</v>
          </cell>
          <cell r="AS62">
            <v>51156</v>
          </cell>
          <cell r="AT62" t="str">
            <v>Opravy vozy na skladě - dveře (CARS SOLD REPAIR - DOORS)</v>
          </cell>
          <cell r="AU62">
            <v>4100</v>
          </cell>
          <cell r="AV62">
            <v>0</v>
          </cell>
          <cell r="AW62">
            <v>4100</v>
          </cell>
          <cell r="AX62">
            <v>0</v>
          </cell>
          <cell r="AY62">
            <v>0</v>
          </cell>
          <cell r="AZ62">
            <v>0</v>
          </cell>
          <cell r="BA62">
            <v>4100</v>
          </cell>
          <cell r="BB62">
            <v>0</v>
          </cell>
          <cell r="BC62">
            <v>4100</v>
          </cell>
          <cell r="BJ62">
            <v>0</v>
          </cell>
          <cell r="BK62">
            <v>37879</v>
          </cell>
        </row>
        <row r="63">
          <cell r="A63">
            <v>50403</v>
          </cell>
          <cell r="C63" t="str">
            <v>x</v>
          </cell>
          <cell r="E63">
            <v>1429726.2</v>
          </cell>
          <cell r="F63">
            <v>1809780</v>
          </cell>
          <cell r="H63">
            <v>907701.31</v>
          </cell>
          <cell r="I63">
            <v>1148989</v>
          </cell>
          <cell r="K63">
            <v>2018192.3099000002</v>
          </cell>
          <cell r="L63">
            <v>2554673.81</v>
          </cell>
          <cell r="N63">
            <v>7684477.6431000009</v>
          </cell>
          <cell r="O63">
            <v>9727186.8900000006</v>
          </cell>
          <cell r="Q63">
            <v>12310098.219900001</v>
          </cell>
          <cell r="R63">
            <v>15582402.810000001</v>
          </cell>
          <cell r="T63">
            <v>8739532.131000001</v>
          </cell>
          <cell r="U63">
            <v>11062698.9</v>
          </cell>
          <cell r="W63">
            <v>9239063.2957000006</v>
          </cell>
          <cell r="X63">
            <v>11695016.83</v>
          </cell>
          <cell r="Z63">
            <v>11074345.0175</v>
          </cell>
          <cell r="AA63">
            <v>14018158.25</v>
          </cell>
          <cell r="AC63">
            <v>12396126.004600001</v>
          </cell>
          <cell r="AD63">
            <v>15691298.74</v>
          </cell>
          <cell r="AF63">
            <v>9121327.6128000002</v>
          </cell>
          <cell r="AG63">
            <v>11545984.32</v>
          </cell>
          <cell r="AI63">
            <v>11475553.6512</v>
          </cell>
          <cell r="AJ63">
            <v>14526017.279999999</v>
          </cell>
          <cell r="AL63">
            <v>5249977.7613000004</v>
          </cell>
          <cell r="AM63">
            <v>6645541.4699999997</v>
          </cell>
          <cell r="AN63">
            <v>38242985.029899999</v>
          </cell>
          <cell r="AO63">
            <v>3295172.7353999987</v>
          </cell>
          <cell r="AP63">
            <v>15691298.74</v>
          </cell>
          <cell r="AR63">
            <v>51157</v>
          </cell>
          <cell r="AS63">
            <v>51157</v>
          </cell>
          <cell r="AT63" t="str">
            <v>Opravy vozy na skladě - kapota (CARS SOLD REPAIR - COWLING)</v>
          </cell>
          <cell r="AU63">
            <v>53520.2</v>
          </cell>
          <cell r="AV63">
            <v>0</v>
          </cell>
          <cell r="AW63">
            <v>53520.2</v>
          </cell>
          <cell r="AX63">
            <v>11060</v>
          </cell>
          <cell r="AY63">
            <v>0</v>
          </cell>
          <cell r="AZ63">
            <v>11060</v>
          </cell>
          <cell r="BA63">
            <v>64580.2</v>
          </cell>
          <cell r="BB63">
            <v>0</v>
          </cell>
          <cell r="BC63">
            <v>64580.2</v>
          </cell>
          <cell r="BJ63">
            <v>0</v>
          </cell>
          <cell r="BK63">
            <v>37879</v>
          </cell>
        </row>
        <row r="64">
          <cell r="A64">
            <v>50404</v>
          </cell>
          <cell r="C64" t="str">
            <v>x</v>
          </cell>
          <cell r="Q64">
            <v>0</v>
          </cell>
          <cell r="T64">
            <v>0</v>
          </cell>
          <cell r="W64">
            <v>0</v>
          </cell>
          <cell r="Z64">
            <v>0</v>
          </cell>
          <cell r="AC64">
            <v>0</v>
          </cell>
          <cell r="AF64">
            <v>0</v>
          </cell>
          <cell r="AI64">
            <v>0</v>
          </cell>
          <cell r="AL64">
            <v>0</v>
          </cell>
          <cell r="AN64">
            <v>0</v>
          </cell>
          <cell r="AO64">
            <v>0</v>
          </cell>
          <cell r="AR64">
            <v>51160</v>
          </cell>
          <cell r="AS64">
            <v>51160</v>
          </cell>
          <cell r="AT64" t="str">
            <v>Opravy vozy na skladě - ostatní (CARS SOLD REPAIR - OTHER)</v>
          </cell>
          <cell r="AU64">
            <v>248351.59</v>
          </cell>
          <cell r="AV64">
            <v>0</v>
          </cell>
          <cell r="AW64">
            <v>248351.59</v>
          </cell>
          <cell r="AX64">
            <v>11152.01</v>
          </cell>
          <cell r="AY64">
            <v>0</v>
          </cell>
          <cell r="AZ64">
            <v>11152.01</v>
          </cell>
          <cell r="BA64">
            <v>259503.6</v>
          </cell>
          <cell r="BB64">
            <v>0</v>
          </cell>
          <cell r="BC64">
            <v>259503.6</v>
          </cell>
          <cell r="BJ64">
            <v>0</v>
          </cell>
          <cell r="BK64">
            <v>37879</v>
          </cell>
        </row>
        <row r="65">
          <cell r="A65">
            <v>50405</v>
          </cell>
          <cell r="C65" t="str">
            <v>x</v>
          </cell>
          <cell r="Q65">
            <v>0</v>
          </cell>
          <cell r="T65">
            <v>0</v>
          </cell>
          <cell r="W65">
            <v>0</v>
          </cell>
          <cell r="Z65">
            <v>0</v>
          </cell>
          <cell r="AC65">
            <v>0</v>
          </cell>
          <cell r="AF65">
            <v>0</v>
          </cell>
          <cell r="AI65">
            <v>0</v>
          </cell>
          <cell r="AL65">
            <v>0</v>
          </cell>
          <cell r="AN65">
            <v>0</v>
          </cell>
          <cell r="AO65">
            <v>0</v>
          </cell>
          <cell r="AR65">
            <v>51170</v>
          </cell>
          <cell r="AS65">
            <v>51170</v>
          </cell>
          <cell r="AT65" t="str">
            <v>Opravy a udržování - pobočky (REPAIR - POBOČKY)</v>
          </cell>
          <cell r="AU65">
            <v>23540</v>
          </cell>
          <cell r="AV65">
            <v>0</v>
          </cell>
          <cell r="AW65">
            <v>23540</v>
          </cell>
          <cell r="AX65">
            <v>0</v>
          </cell>
          <cell r="AY65">
            <v>0</v>
          </cell>
          <cell r="AZ65">
            <v>0</v>
          </cell>
          <cell r="BA65">
            <v>23540</v>
          </cell>
          <cell r="BB65">
            <v>0</v>
          </cell>
          <cell r="BC65">
            <v>23540</v>
          </cell>
          <cell r="BJ65">
            <v>0</v>
          </cell>
          <cell r="BK65">
            <v>37879</v>
          </cell>
        </row>
        <row r="66">
          <cell r="A66">
            <v>50406</v>
          </cell>
          <cell r="C66" t="str">
            <v>x</v>
          </cell>
          <cell r="Q66">
            <v>0</v>
          </cell>
          <cell r="T66">
            <v>0</v>
          </cell>
          <cell r="W66">
            <v>0</v>
          </cell>
          <cell r="Z66">
            <v>0</v>
          </cell>
          <cell r="AC66">
            <v>0</v>
          </cell>
          <cell r="AF66">
            <v>0</v>
          </cell>
          <cell r="AI66">
            <v>0</v>
          </cell>
          <cell r="AL66">
            <v>0</v>
          </cell>
          <cell r="AN66">
            <v>0</v>
          </cell>
          <cell r="AO66">
            <v>0</v>
          </cell>
          <cell r="AR66" t="e">
            <v>#N/A</v>
          </cell>
          <cell r="AS66" t="str">
            <v>Účet</v>
          </cell>
          <cell r="AT66" t="str">
            <v>Název</v>
          </cell>
          <cell r="AU66" t="str">
            <v>Před obdobím MD</v>
          </cell>
          <cell r="AV66" t="str">
            <v>Před obdobím D</v>
          </cell>
          <cell r="AW66" t="str">
            <v>Před obdobím</v>
          </cell>
          <cell r="AX66" t="str">
            <v>Za období MD</v>
          </cell>
          <cell r="AY66" t="str">
            <v>Za období D</v>
          </cell>
          <cell r="AZ66" t="str">
            <v>Za období</v>
          </cell>
          <cell r="BA66" t="str">
            <v>Stav MD</v>
          </cell>
          <cell r="BB66" t="str">
            <v>Stav D</v>
          </cell>
          <cell r="BC66" t="str">
            <v>Stav</v>
          </cell>
          <cell r="BD66" t="str">
            <v>Název (2)</v>
          </cell>
          <cell r="BE66" t="str">
            <v>Název (3)</v>
          </cell>
          <cell r="BF66" t="str">
            <v>Atribut1</v>
          </cell>
          <cell r="BG66" t="str">
            <v>Atribut2</v>
          </cell>
          <cell r="BH66" t="str">
            <v>Atribut3</v>
          </cell>
          <cell r="BI66" t="str">
            <v>Atribut4</v>
          </cell>
          <cell r="BJ66" t="str">
            <v>Zapsal</v>
          </cell>
          <cell r="BK66" t="str">
            <v>Zapsáno</v>
          </cell>
        </row>
        <row r="67">
          <cell r="A67">
            <v>50407</v>
          </cell>
          <cell r="Q67">
            <v>0</v>
          </cell>
          <cell r="T67">
            <v>0</v>
          </cell>
          <cell r="W67">
            <v>0</v>
          </cell>
          <cell r="Z67">
            <v>966890.22719999996</v>
          </cell>
          <cell r="AA67">
            <v>1223911.68</v>
          </cell>
          <cell r="AC67">
            <v>2408040.1748000002</v>
          </cell>
          <cell r="AD67">
            <v>3048152.12</v>
          </cell>
          <cell r="AF67">
            <v>1875420.1602999999</v>
          </cell>
          <cell r="AG67">
            <v>2373949.5699999998</v>
          </cell>
          <cell r="AI67">
            <v>3790590.2055000002</v>
          </cell>
          <cell r="AJ67">
            <v>4798215.45</v>
          </cell>
          <cell r="AL67">
            <v>226185.6268</v>
          </cell>
          <cell r="AM67">
            <v>286310.92</v>
          </cell>
          <cell r="AN67">
            <v>8300236.1673999997</v>
          </cell>
          <cell r="AO67">
            <v>-2408040.1748000002</v>
          </cell>
          <cell r="AR67" t="e">
            <v>#N/A</v>
          </cell>
          <cell r="AS67">
            <v>512</v>
          </cell>
          <cell r="AT67" t="str">
            <v>Cestovné (TRAVEL)</v>
          </cell>
          <cell r="AU67">
            <v>1644996.21</v>
          </cell>
          <cell r="AV67">
            <v>0</v>
          </cell>
          <cell r="AW67">
            <v>1644996.21</v>
          </cell>
          <cell r="AX67">
            <v>270417.76</v>
          </cell>
          <cell r="AY67">
            <v>0</v>
          </cell>
          <cell r="AZ67">
            <v>270417.76</v>
          </cell>
          <cell r="BA67">
            <v>1915413.97</v>
          </cell>
          <cell r="BB67">
            <v>0</v>
          </cell>
          <cell r="BC67">
            <v>1915413.97</v>
          </cell>
          <cell r="BJ67">
            <v>5194</v>
          </cell>
          <cell r="BK67">
            <v>38309</v>
          </cell>
        </row>
        <row r="68">
          <cell r="A68">
            <v>50410</v>
          </cell>
          <cell r="E68">
            <v>972211.46179999993</v>
          </cell>
          <cell r="F68">
            <v>1230647.42</v>
          </cell>
          <cell r="H68">
            <v>487658.38900000002</v>
          </cell>
          <cell r="I68">
            <v>617289.1</v>
          </cell>
          <cell r="K68">
            <v>1728155.5098000001</v>
          </cell>
          <cell r="L68">
            <v>2187538.62</v>
          </cell>
          <cell r="N68">
            <v>2176752.1828999999</v>
          </cell>
          <cell r="O68">
            <v>2755382.51</v>
          </cell>
          <cell r="Q68">
            <v>2215238.3364000004</v>
          </cell>
          <cell r="R68">
            <v>2804099.16</v>
          </cell>
          <cell r="T68">
            <v>1630663.095</v>
          </cell>
          <cell r="U68">
            <v>2064130.5</v>
          </cell>
          <cell r="W68">
            <v>155659.00880000001</v>
          </cell>
          <cell r="X68">
            <v>197036.72</v>
          </cell>
          <cell r="Z68">
            <v>417491.77399999998</v>
          </cell>
          <cell r="AA68">
            <v>528470.6</v>
          </cell>
          <cell r="AC68">
            <v>40669.200000000004</v>
          </cell>
          <cell r="AD68">
            <v>51480</v>
          </cell>
          <cell r="AF68">
            <v>472023.80710000003</v>
          </cell>
          <cell r="AG68">
            <v>597498.49</v>
          </cell>
          <cell r="AI68">
            <v>23013.095000000001</v>
          </cell>
          <cell r="AJ68">
            <v>29130.5</v>
          </cell>
          <cell r="AL68">
            <v>0</v>
          </cell>
          <cell r="AM68">
            <v>0</v>
          </cell>
          <cell r="AN68">
            <v>535706.10210000002</v>
          </cell>
          <cell r="AO68">
            <v>10810.799999999996</v>
          </cell>
          <cell r="AP68">
            <v>51480</v>
          </cell>
          <cell r="AR68">
            <v>51201</v>
          </cell>
          <cell r="AS68">
            <v>51201</v>
          </cell>
          <cell r="AT68" t="str">
            <v>Cest. tuz.  - hotely, jízd., ost. N (DOMEST. TRIPS -HOTELS.)</v>
          </cell>
          <cell r="AU68">
            <v>210427.63</v>
          </cell>
          <cell r="AV68">
            <v>0</v>
          </cell>
          <cell r="AW68">
            <v>210427.63</v>
          </cell>
          <cell r="AX68">
            <v>202393.25</v>
          </cell>
          <cell r="AY68">
            <v>0</v>
          </cell>
          <cell r="AZ68">
            <v>202393.25</v>
          </cell>
          <cell r="BA68">
            <v>412820.88</v>
          </cell>
          <cell r="BB68">
            <v>0</v>
          </cell>
          <cell r="BC68">
            <v>412820.88</v>
          </cell>
          <cell r="BJ68">
            <v>0</v>
          </cell>
          <cell r="BK68">
            <v>37879</v>
          </cell>
        </row>
        <row r="69">
          <cell r="A69">
            <v>50411</v>
          </cell>
          <cell r="Q69">
            <v>0</v>
          </cell>
          <cell r="T69">
            <v>0</v>
          </cell>
          <cell r="W69">
            <v>0</v>
          </cell>
          <cell r="Z69">
            <v>0</v>
          </cell>
          <cell r="AC69">
            <v>0</v>
          </cell>
          <cell r="AF69">
            <v>0</v>
          </cell>
          <cell r="AI69">
            <v>0</v>
          </cell>
          <cell r="AL69">
            <v>0</v>
          </cell>
          <cell r="AN69">
            <v>0</v>
          </cell>
          <cell r="AO69">
            <v>0</v>
          </cell>
          <cell r="AR69">
            <v>51202</v>
          </cell>
          <cell r="AS69">
            <v>51202</v>
          </cell>
          <cell r="AT69" t="str">
            <v>Cest. zah.-ubyt.,ostat.,..(FOREIGN TRIPS-ACCOMMOD.,OTHERS)</v>
          </cell>
          <cell r="AU69">
            <v>184683.46</v>
          </cell>
          <cell r="AV69">
            <v>0</v>
          </cell>
          <cell r="AW69">
            <v>184683.46</v>
          </cell>
          <cell r="AX69">
            <v>2520.5100000000002</v>
          </cell>
          <cell r="AY69">
            <v>0</v>
          </cell>
          <cell r="AZ69">
            <v>2520.5100000000002</v>
          </cell>
          <cell r="BA69">
            <v>187203.97</v>
          </cell>
          <cell r="BB69">
            <v>0</v>
          </cell>
          <cell r="BC69">
            <v>187203.97</v>
          </cell>
          <cell r="BD69" t="str">
            <v>Foreig trip - accommodation, others</v>
          </cell>
          <cell r="BJ69">
            <v>5194</v>
          </cell>
          <cell r="BK69">
            <v>38272</v>
          </cell>
        </row>
        <row r="70">
          <cell r="A70">
            <v>50421</v>
          </cell>
          <cell r="Q70">
            <v>0</v>
          </cell>
          <cell r="T70">
            <v>0</v>
          </cell>
          <cell r="W70">
            <v>0</v>
          </cell>
          <cell r="Z70">
            <v>0</v>
          </cell>
          <cell r="AC70">
            <v>0</v>
          </cell>
          <cell r="AF70">
            <v>0</v>
          </cell>
          <cell r="AI70">
            <v>0</v>
          </cell>
          <cell r="AL70">
            <v>0</v>
          </cell>
          <cell r="AN70">
            <v>0</v>
          </cell>
          <cell r="AO70">
            <v>0</v>
          </cell>
          <cell r="AR70">
            <v>51203</v>
          </cell>
          <cell r="AS70">
            <v>51203</v>
          </cell>
          <cell r="AT70" t="str">
            <v>Cest. zah.-cestovné (FOR.TRIPS-HOTELS,AIR TICKETS)</v>
          </cell>
          <cell r="AU70">
            <v>187763.96</v>
          </cell>
          <cell r="AV70">
            <v>0</v>
          </cell>
          <cell r="AW70">
            <v>187763.96</v>
          </cell>
          <cell r="AX70">
            <v>3944</v>
          </cell>
          <cell r="AY70">
            <v>0</v>
          </cell>
          <cell r="AZ70">
            <v>3944</v>
          </cell>
          <cell r="BA70">
            <v>191707.96</v>
          </cell>
          <cell r="BB70">
            <v>0</v>
          </cell>
          <cell r="BC70">
            <v>191707.96</v>
          </cell>
          <cell r="BJ70">
            <v>5194</v>
          </cell>
          <cell r="BK70">
            <v>38261</v>
          </cell>
        </row>
        <row r="71">
          <cell r="A71">
            <v>50423</v>
          </cell>
          <cell r="Q71">
            <v>0</v>
          </cell>
          <cell r="T71">
            <v>0</v>
          </cell>
          <cell r="W71">
            <v>0</v>
          </cell>
          <cell r="Z71">
            <v>0</v>
          </cell>
          <cell r="AC71">
            <v>0</v>
          </cell>
          <cell r="AF71">
            <v>0</v>
          </cell>
          <cell r="AI71">
            <v>0</v>
          </cell>
          <cell r="AL71">
            <v>0</v>
          </cell>
          <cell r="AN71">
            <v>0</v>
          </cell>
          <cell r="AO71">
            <v>0</v>
          </cell>
          <cell r="AR71">
            <v>51211</v>
          </cell>
          <cell r="AS71">
            <v>51211</v>
          </cell>
          <cell r="AT71" t="str">
            <v>Cestovné tuzemsko  - stravné do limitu (MEAL ALLOWANCES)</v>
          </cell>
          <cell r="AU71">
            <v>204915.4</v>
          </cell>
          <cell r="AV71">
            <v>0</v>
          </cell>
          <cell r="AW71">
            <v>204915.4</v>
          </cell>
          <cell r="AX71">
            <v>49064</v>
          </cell>
          <cell r="AY71">
            <v>0</v>
          </cell>
          <cell r="AZ71">
            <v>49064</v>
          </cell>
          <cell r="BA71">
            <v>253979.4</v>
          </cell>
          <cell r="BB71">
            <v>0</v>
          </cell>
          <cell r="BC71">
            <v>253979.4</v>
          </cell>
          <cell r="BJ71">
            <v>0</v>
          </cell>
          <cell r="BK71">
            <v>37879</v>
          </cell>
        </row>
        <row r="72">
          <cell r="A72">
            <v>50424</v>
          </cell>
          <cell r="C72" t="str">
            <v>x</v>
          </cell>
          <cell r="Q72">
            <v>0</v>
          </cell>
          <cell r="T72">
            <v>0</v>
          </cell>
          <cell r="W72">
            <v>0</v>
          </cell>
          <cell r="Z72">
            <v>0</v>
          </cell>
          <cell r="AC72">
            <v>0</v>
          </cell>
          <cell r="AF72">
            <v>0</v>
          </cell>
          <cell r="AI72">
            <v>0</v>
          </cell>
          <cell r="AL72">
            <v>0</v>
          </cell>
          <cell r="AN72">
            <v>0</v>
          </cell>
          <cell r="AO72">
            <v>0</v>
          </cell>
          <cell r="AR72">
            <v>51212</v>
          </cell>
          <cell r="AS72">
            <v>51212</v>
          </cell>
          <cell r="AT72" t="str">
            <v>Cestovné zahraničie - stravné do limitu(MEAL ALLOWANCES)</v>
          </cell>
          <cell r="AU72">
            <v>857205.76000000001</v>
          </cell>
          <cell r="AV72">
            <v>0</v>
          </cell>
          <cell r="AW72">
            <v>857205.76000000001</v>
          </cell>
          <cell r="AX72">
            <v>12496</v>
          </cell>
          <cell r="AY72">
            <v>0</v>
          </cell>
          <cell r="AZ72">
            <v>12496</v>
          </cell>
          <cell r="BA72">
            <v>869701.76</v>
          </cell>
          <cell r="BB72">
            <v>0</v>
          </cell>
          <cell r="BC72">
            <v>869701.76</v>
          </cell>
          <cell r="BJ72">
            <v>12</v>
          </cell>
          <cell r="BK72">
            <v>38066</v>
          </cell>
        </row>
        <row r="73">
          <cell r="A73">
            <v>50450</v>
          </cell>
          <cell r="C73" t="str">
            <v>x</v>
          </cell>
          <cell r="Q73">
            <v>0</v>
          </cell>
          <cell r="T73">
            <v>0</v>
          </cell>
          <cell r="W73">
            <v>0</v>
          </cell>
          <cell r="Z73">
            <v>0</v>
          </cell>
          <cell r="AC73">
            <v>0</v>
          </cell>
          <cell r="AF73">
            <v>0</v>
          </cell>
          <cell r="AI73">
            <v>0</v>
          </cell>
          <cell r="AL73">
            <v>0</v>
          </cell>
          <cell r="AN73">
            <v>0</v>
          </cell>
          <cell r="AO73">
            <v>0</v>
          </cell>
          <cell r="AR73" t="e">
            <v>#N/A</v>
          </cell>
          <cell r="AS73">
            <v>513</v>
          </cell>
          <cell r="AT73" t="str">
            <v>Náklady na reprezentaci(REFRESHMENT - NON TAX DEDUCTIBLE)</v>
          </cell>
          <cell r="AU73">
            <v>621952.71</v>
          </cell>
          <cell r="AV73">
            <v>0</v>
          </cell>
          <cell r="AW73">
            <v>621952.71</v>
          </cell>
          <cell r="AX73">
            <v>60449.88</v>
          </cell>
          <cell r="AY73">
            <v>0</v>
          </cell>
          <cell r="AZ73">
            <v>60449.88</v>
          </cell>
          <cell r="BA73">
            <v>682402.59</v>
          </cell>
          <cell r="BB73">
            <v>0</v>
          </cell>
          <cell r="BC73">
            <v>682402.59</v>
          </cell>
          <cell r="BJ73">
            <v>5681</v>
          </cell>
          <cell r="BK73">
            <v>38422</v>
          </cell>
        </row>
        <row r="74">
          <cell r="A74">
            <v>50499</v>
          </cell>
          <cell r="C74" t="str">
            <v>x</v>
          </cell>
          <cell r="Q74">
            <v>0</v>
          </cell>
          <cell r="R74">
            <v>0</v>
          </cell>
          <cell r="T74">
            <v>0</v>
          </cell>
          <cell r="W74">
            <v>0</v>
          </cell>
          <cell r="Z74">
            <v>0</v>
          </cell>
          <cell r="AC74">
            <v>0</v>
          </cell>
          <cell r="AF74">
            <v>0</v>
          </cell>
          <cell r="AI74">
            <v>0</v>
          </cell>
          <cell r="AL74">
            <v>0</v>
          </cell>
          <cell r="AN74">
            <v>0</v>
          </cell>
          <cell r="AO74">
            <v>0</v>
          </cell>
          <cell r="AR74">
            <v>51301</v>
          </cell>
          <cell r="AS74">
            <v>51301</v>
          </cell>
          <cell r="AT74" t="str">
            <v>DNeuz N. na reprez. (REFRESHMENT - NON TAX DEDUCTIBLE)</v>
          </cell>
          <cell r="AU74">
            <v>621952.71</v>
          </cell>
          <cell r="AV74">
            <v>0</v>
          </cell>
          <cell r="AW74">
            <v>621952.71</v>
          </cell>
          <cell r="AX74">
            <v>60449.88</v>
          </cell>
          <cell r="AY74">
            <v>0</v>
          </cell>
          <cell r="AZ74">
            <v>60449.88</v>
          </cell>
          <cell r="BA74">
            <v>682402.59</v>
          </cell>
          <cell r="BB74">
            <v>0</v>
          </cell>
          <cell r="BC74">
            <v>682402.59</v>
          </cell>
          <cell r="BJ74">
            <v>0</v>
          </cell>
          <cell r="BK74">
            <v>37879</v>
          </cell>
        </row>
        <row r="75">
          <cell r="A75">
            <v>51101</v>
          </cell>
          <cell r="B75" t="str">
            <v>x</v>
          </cell>
          <cell r="C75" t="str">
            <v>x</v>
          </cell>
          <cell r="D75" t="str">
            <v>x</v>
          </cell>
          <cell r="H75">
            <v>7299.6</v>
          </cell>
          <cell r="I75">
            <v>9240</v>
          </cell>
          <cell r="N75">
            <v>1422</v>
          </cell>
          <cell r="O75">
            <v>1800</v>
          </cell>
          <cell r="Q75">
            <v>0</v>
          </cell>
          <cell r="T75">
            <v>0</v>
          </cell>
          <cell r="U75">
            <v>0</v>
          </cell>
          <cell r="W75">
            <v>0</v>
          </cell>
          <cell r="X75">
            <v>0</v>
          </cell>
          <cell r="Z75">
            <v>0</v>
          </cell>
          <cell r="AA75">
            <v>0</v>
          </cell>
          <cell r="AC75">
            <v>1883.3995000000002</v>
          </cell>
          <cell r="AD75">
            <v>2384.0500000000002</v>
          </cell>
          <cell r="AF75">
            <v>0</v>
          </cell>
          <cell r="AG75">
            <v>0</v>
          </cell>
          <cell r="AI75">
            <v>0</v>
          </cell>
          <cell r="AJ75">
            <v>0</v>
          </cell>
          <cell r="AL75">
            <v>0</v>
          </cell>
          <cell r="AM75">
            <v>0</v>
          </cell>
          <cell r="AN75">
            <v>1883.3995000000002</v>
          </cell>
          <cell r="AO75">
            <v>500.65049999999997</v>
          </cell>
          <cell r="AP75">
            <v>2384.0500000000002</v>
          </cell>
          <cell r="AR75" t="e">
            <v>#N/A</v>
          </cell>
          <cell r="AS75">
            <v>518</v>
          </cell>
          <cell r="AT75" t="str">
            <v>Ostatní služby</v>
          </cell>
          <cell r="AU75">
            <v>92048033.480000004</v>
          </cell>
          <cell r="AV75">
            <v>3197.7</v>
          </cell>
          <cell r="AW75">
            <v>92044835.780000001</v>
          </cell>
          <cell r="AX75">
            <v>9478956.1099999994</v>
          </cell>
          <cell r="AY75">
            <v>0</v>
          </cell>
          <cell r="AZ75">
            <v>9478956.1099999994</v>
          </cell>
          <cell r="BA75">
            <v>101526989.59</v>
          </cell>
          <cell r="BB75">
            <v>3197.7</v>
          </cell>
          <cell r="BC75">
            <v>101523791.89</v>
          </cell>
          <cell r="BD75" t="str">
            <v>Other Services</v>
          </cell>
          <cell r="BJ75">
            <v>5681</v>
          </cell>
          <cell r="BK75">
            <v>38422</v>
          </cell>
        </row>
        <row r="76">
          <cell r="A76">
            <v>51102</v>
          </cell>
          <cell r="B76" t="str">
            <v>x</v>
          </cell>
          <cell r="C76" t="str">
            <v>x</v>
          </cell>
          <cell r="D76" t="str">
            <v>x</v>
          </cell>
          <cell r="K76">
            <v>2630.7</v>
          </cell>
          <cell r="L76">
            <v>3330</v>
          </cell>
          <cell r="N76">
            <v>3518.6600000000003</v>
          </cell>
          <cell r="O76">
            <v>4454</v>
          </cell>
          <cell r="Q76">
            <v>7906.1225000000004</v>
          </cell>
          <cell r="R76">
            <v>10007.75</v>
          </cell>
          <cell r="T76">
            <v>4759.75</v>
          </cell>
          <cell r="U76">
            <v>6025</v>
          </cell>
          <cell r="W76">
            <v>4800.4350000000004</v>
          </cell>
          <cell r="X76">
            <v>6076.5</v>
          </cell>
          <cell r="Z76">
            <v>8308.0349999999999</v>
          </cell>
          <cell r="AA76">
            <v>10516.5</v>
          </cell>
          <cell r="AC76">
            <v>8805.7350000000006</v>
          </cell>
          <cell r="AD76">
            <v>11146.5</v>
          </cell>
          <cell r="AF76">
            <v>4714.1275000000005</v>
          </cell>
          <cell r="AG76">
            <v>5967.25</v>
          </cell>
          <cell r="AI76">
            <v>12823.28</v>
          </cell>
          <cell r="AJ76">
            <v>16232</v>
          </cell>
          <cell r="AL76">
            <v>4288.357</v>
          </cell>
          <cell r="AM76">
            <v>5428.3</v>
          </cell>
          <cell r="AN76">
            <v>30631.499500000002</v>
          </cell>
          <cell r="AO76">
            <v>2340.7649999999994</v>
          </cell>
          <cell r="AP76">
            <v>11146.5</v>
          </cell>
          <cell r="AR76" t="e">
            <v>#N/A</v>
          </cell>
          <cell r="AS76">
            <v>5180</v>
          </cell>
          <cell r="AT76" t="str">
            <v>Ostatní služby režie I</v>
          </cell>
          <cell r="AU76">
            <v>44671248.960000001</v>
          </cell>
          <cell r="AV76">
            <v>3197.7</v>
          </cell>
          <cell r="AW76">
            <v>44668051.259999998</v>
          </cell>
          <cell r="AX76">
            <v>8364202.4000000004</v>
          </cell>
          <cell r="AY76">
            <v>0</v>
          </cell>
          <cell r="AZ76">
            <v>8364202.4000000004</v>
          </cell>
          <cell r="BA76">
            <v>53035451.359999999</v>
          </cell>
          <cell r="BB76">
            <v>3197.7</v>
          </cell>
          <cell r="BC76">
            <v>53032253.659999996</v>
          </cell>
          <cell r="BD76" t="str">
            <v>Other Services - Facilities I</v>
          </cell>
          <cell r="BJ76">
            <v>2</v>
          </cell>
          <cell r="BK76">
            <v>38251</v>
          </cell>
        </row>
        <row r="77">
          <cell r="A77">
            <v>51103</v>
          </cell>
          <cell r="B77" t="str">
            <v>x</v>
          </cell>
          <cell r="C77" t="str">
            <v>x</v>
          </cell>
          <cell r="D77" t="str">
            <v>x</v>
          </cell>
          <cell r="K77">
            <v>10136.648000000001</v>
          </cell>
          <cell r="L77">
            <v>12831.2</v>
          </cell>
          <cell r="N77">
            <v>173.8</v>
          </cell>
          <cell r="O77">
            <v>220</v>
          </cell>
          <cell r="Q77">
            <v>1467.03</v>
          </cell>
          <cell r="R77">
            <v>1857</v>
          </cell>
          <cell r="T77">
            <v>0</v>
          </cell>
          <cell r="U77">
            <v>0</v>
          </cell>
          <cell r="W77">
            <v>0</v>
          </cell>
          <cell r="X77">
            <v>0</v>
          </cell>
          <cell r="Z77">
            <v>2761.7610000000004</v>
          </cell>
          <cell r="AA77">
            <v>3495.9</v>
          </cell>
          <cell r="AC77">
            <v>165.97900000000001</v>
          </cell>
          <cell r="AD77">
            <v>210.1</v>
          </cell>
          <cell r="AF77">
            <v>35968.937000000005</v>
          </cell>
          <cell r="AG77">
            <v>45530.3</v>
          </cell>
          <cell r="AI77">
            <v>224.36</v>
          </cell>
          <cell r="AJ77">
            <v>284</v>
          </cell>
          <cell r="AL77">
            <v>1856.2629999999999</v>
          </cell>
          <cell r="AM77">
            <v>2349.6999999999998</v>
          </cell>
          <cell r="AN77">
            <v>38215.539000000004</v>
          </cell>
          <cell r="AO77">
            <v>44.120999999999981</v>
          </cell>
          <cell r="AP77">
            <v>210.1</v>
          </cell>
          <cell r="AR77">
            <v>51801</v>
          </cell>
          <cell r="AS77">
            <v>51801</v>
          </cell>
          <cell r="AT77" t="str">
            <v>Poštovné (POSTAGE)</v>
          </cell>
          <cell r="AU77">
            <v>393791.46</v>
          </cell>
          <cell r="AV77">
            <v>0</v>
          </cell>
          <cell r="AW77">
            <v>393791.46</v>
          </cell>
          <cell r="AX77">
            <v>38977.11</v>
          </cell>
          <cell r="AY77">
            <v>0</v>
          </cell>
          <cell r="AZ77">
            <v>38977.11</v>
          </cell>
          <cell r="BA77">
            <v>432768.57</v>
          </cell>
          <cell r="BB77">
            <v>0</v>
          </cell>
          <cell r="BC77">
            <v>432768.57</v>
          </cell>
          <cell r="BD77" t="str">
            <v>Postage</v>
          </cell>
          <cell r="BJ77">
            <v>5194</v>
          </cell>
          <cell r="BK77">
            <v>38285</v>
          </cell>
        </row>
        <row r="78">
          <cell r="A78">
            <v>51104</v>
          </cell>
          <cell r="B78" t="str">
            <v>x</v>
          </cell>
          <cell r="C78" t="str">
            <v>x</v>
          </cell>
          <cell r="D78" t="str">
            <v>x</v>
          </cell>
          <cell r="H78">
            <v>568.79999999999995</v>
          </cell>
          <cell r="I78">
            <v>720</v>
          </cell>
          <cell r="N78">
            <v>7135.1378000000004</v>
          </cell>
          <cell r="O78">
            <v>9031.82</v>
          </cell>
          <cell r="Q78">
            <v>948</v>
          </cell>
          <cell r="R78">
            <v>1200</v>
          </cell>
          <cell r="T78">
            <v>0</v>
          </cell>
          <cell r="U78">
            <v>0</v>
          </cell>
          <cell r="W78">
            <v>8233.6170000000002</v>
          </cell>
          <cell r="X78">
            <v>10422.299999999999</v>
          </cell>
          <cell r="Z78">
            <v>221.2</v>
          </cell>
          <cell r="AA78">
            <v>280</v>
          </cell>
          <cell r="AC78">
            <v>1090.2</v>
          </cell>
          <cell r="AD78">
            <v>1380</v>
          </cell>
          <cell r="AF78">
            <v>1098.1000000000001</v>
          </cell>
          <cell r="AG78">
            <v>1390</v>
          </cell>
          <cell r="AI78">
            <v>1343</v>
          </cell>
          <cell r="AJ78">
            <v>1700</v>
          </cell>
          <cell r="AL78">
            <v>17348.163</v>
          </cell>
          <cell r="AM78">
            <v>21959.7</v>
          </cell>
          <cell r="AN78">
            <v>20879.463</v>
          </cell>
          <cell r="AO78">
            <v>289.79999999999995</v>
          </cell>
          <cell r="AP78">
            <v>1380</v>
          </cell>
          <cell r="AR78">
            <v>51802</v>
          </cell>
          <cell r="AS78">
            <v>51802</v>
          </cell>
          <cell r="AT78" t="str">
            <v>Telefonné poplatky - pevné linky</v>
          </cell>
          <cell r="AU78">
            <v>2489054.7000000002</v>
          </cell>
          <cell r="AV78">
            <v>0</v>
          </cell>
          <cell r="AW78">
            <v>2489054.7000000002</v>
          </cell>
          <cell r="AX78">
            <v>280797.59999999998</v>
          </cell>
          <cell r="AY78">
            <v>0</v>
          </cell>
          <cell r="AZ78">
            <v>280797.59999999998</v>
          </cell>
          <cell r="BA78">
            <v>2769852.3</v>
          </cell>
          <cell r="BB78">
            <v>0</v>
          </cell>
          <cell r="BC78">
            <v>2769852.3</v>
          </cell>
          <cell r="BD78" t="str">
            <v>Telephone Calls - Extensions</v>
          </cell>
          <cell r="BJ78">
            <v>2</v>
          </cell>
          <cell r="BK78">
            <v>38251</v>
          </cell>
        </row>
        <row r="79">
          <cell r="A79">
            <v>5110466</v>
          </cell>
          <cell r="Q79">
            <v>0</v>
          </cell>
          <cell r="T79">
            <v>0</v>
          </cell>
          <cell r="W79">
            <v>0</v>
          </cell>
          <cell r="Z79">
            <v>0</v>
          </cell>
          <cell r="AC79">
            <v>0</v>
          </cell>
          <cell r="AF79">
            <v>0</v>
          </cell>
          <cell r="AI79">
            <v>0</v>
          </cell>
          <cell r="AL79">
            <v>0</v>
          </cell>
          <cell r="AN79">
            <v>0</v>
          </cell>
          <cell r="AO79">
            <v>0</v>
          </cell>
          <cell r="AR79">
            <v>51803</v>
          </cell>
          <cell r="AS79">
            <v>51803</v>
          </cell>
          <cell r="AT79" t="str">
            <v xml:space="preserve">Nájem kanceláře, plochy </v>
          </cell>
          <cell r="AU79">
            <v>1642059.3</v>
          </cell>
          <cell r="AV79">
            <v>3197.7</v>
          </cell>
          <cell r="AW79">
            <v>1638861.6</v>
          </cell>
          <cell r="AX79">
            <v>114897.8</v>
          </cell>
          <cell r="AY79">
            <v>0</v>
          </cell>
          <cell r="AZ79">
            <v>114897.8</v>
          </cell>
          <cell r="BA79">
            <v>1756957.1</v>
          </cell>
          <cell r="BB79">
            <v>3197.7</v>
          </cell>
          <cell r="BC79">
            <v>1753759.4</v>
          </cell>
          <cell r="BD79" t="str">
            <v>Bulidings And Other Places Rentals</v>
          </cell>
          <cell r="BJ79">
            <v>2</v>
          </cell>
          <cell r="BK79">
            <v>38251</v>
          </cell>
        </row>
        <row r="80">
          <cell r="A80">
            <v>51111</v>
          </cell>
          <cell r="Q80">
            <v>0</v>
          </cell>
          <cell r="T80">
            <v>0</v>
          </cell>
          <cell r="W80">
            <v>0</v>
          </cell>
          <cell r="Z80">
            <v>0</v>
          </cell>
          <cell r="AC80">
            <v>0</v>
          </cell>
          <cell r="AF80">
            <v>0</v>
          </cell>
          <cell r="AI80">
            <v>0</v>
          </cell>
          <cell r="AL80">
            <v>0</v>
          </cell>
          <cell r="AN80">
            <v>0</v>
          </cell>
          <cell r="AO80">
            <v>0</v>
          </cell>
          <cell r="AR80">
            <v>51804</v>
          </cell>
          <cell r="AS80">
            <v>51804</v>
          </cell>
          <cell r="AT80" t="str">
            <v xml:space="preserve">Nájem služební vozy </v>
          </cell>
          <cell r="AU80">
            <v>232244.16</v>
          </cell>
          <cell r="AV80">
            <v>0</v>
          </cell>
          <cell r="AW80">
            <v>232244.16</v>
          </cell>
          <cell r="AX80">
            <v>0</v>
          </cell>
          <cell r="AY80">
            <v>0</v>
          </cell>
          <cell r="AZ80">
            <v>0</v>
          </cell>
          <cell r="BA80">
            <v>232244.16</v>
          </cell>
          <cell r="BB80">
            <v>0</v>
          </cell>
          <cell r="BC80">
            <v>232244.16</v>
          </cell>
          <cell r="BD80" t="str">
            <v>Company Cars Rental</v>
          </cell>
          <cell r="BJ80">
            <v>2</v>
          </cell>
          <cell r="BK80">
            <v>38251</v>
          </cell>
        </row>
        <row r="81">
          <cell r="A81">
            <v>51112</v>
          </cell>
          <cell r="Q81">
            <v>0</v>
          </cell>
          <cell r="T81">
            <v>0</v>
          </cell>
          <cell r="W81">
            <v>0</v>
          </cell>
          <cell r="Z81">
            <v>0</v>
          </cell>
          <cell r="AC81">
            <v>0</v>
          </cell>
          <cell r="AF81">
            <v>0</v>
          </cell>
          <cell r="AI81">
            <v>0</v>
          </cell>
          <cell r="AL81">
            <v>0</v>
          </cell>
          <cell r="AN81">
            <v>0</v>
          </cell>
          <cell r="AO81">
            <v>0</v>
          </cell>
          <cell r="AR81">
            <v>51805</v>
          </cell>
          <cell r="AS81">
            <v>51805</v>
          </cell>
          <cell r="AT81" t="str">
            <v xml:space="preserve">Nájem zařízení, ostatní </v>
          </cell>
          <cell r="AU81">
            <v>106675.4</v>
          </cell>
          <cell r="AV81">
            <v>0</v>
          </cell>
          <cell r="AW81">
            <v>106675.4</v>
          </cell>
          <cell r="AX81">
            <v>64929.120000000003</v>
          </cell>
          <cell r="AY81">
            <v>0</v>
          </cell>
          <cell r="AZ81">
            <v>64929.120000000003</v>
          </cell>
          <cell r="BA81">
            <v>171604.52</v>
          </cell>
          <cell r="BB81">
            <v>0</v>
          </cell>
          <cell r="BC81">
            <v>171604.52</v>
          </cell>
          <cell r="BD81" t="str">
            <v>other Equipment Rental</v>
          </cell>
          <cell r="BJ81">
            <v>2</v>
          </cell>
          <cell r="BK81">
            <v>38251</v>
          </cell>
        </row>
        <row r="82">
          <cell r="A82">
            <v>51113</v>
          </cell>
          <cell r="Q82">
            <v>0</v>
          </cell>
          <cell r="T82">
            <v>0</v>
          </cell>
          <cell r="W82">
            <v>0</v>
          </cell>
          <cell r="Z82">
            <v>0</v>
          </cell>
          <cell r="AC82">
            <v>0</v>
          </cell>
          <cell r="AF82">
            <v>0</v>
          </cell>
          <cell r="AI82">
            <v>0</v>
          </cell>
          <cell r="AL82">
            <v>0</v>
          </cell>
          <cell r="AN82">
            <v>0</v>
          </cell>
          <cell r="AO82">
            <v>0</v>
          </cell>
          <cell r="AR82">
            <v>51806</v>
          </cell>
          <cell r="AS82">
            <v>51806</v>
          </cell>
          <cell r="AT82" t="str">
            <v>Odvoz odpadu</v>
          </cell>
          <cell r="AU82">
            <v>247304.4</v>
          </cell>
          <cell r="AV82">
            <v>0</v>
          </cell>
          <cell r="AW82">
            <v>247304.4</v>
          </cell>
          <cell r="AX82">
            <v>12833.8</v>
          </cell>
          <cell r="AY82">
            <v>0</v>
          </cell>
          <cell r="AZ82">
            <v>12833.8</v>
          </cell>
          <cell r="BA82">
            <v>260138.2</v>
          </cell>
          <cell r="BB82">
            <v>0</v>
          </cell>
          <cell r="BC82">
            <v>260138.2</v>
          </cell>
          <cell r="BD82" t="str">
            <v>Waste Disposal</v>
          </cell>
          <cell r="BJ82">
            <v>2</v>
          </cell>
          <cell r="BK82">
            <v>38251</v>
          </cell>
        </row>
        <row r="83">
          <cell r="A83">
            <v>51114</v>
          </cell>
          <cell r="Q83">
            <v>0</v>
          </cell>
          <cell r="T83">
            <v>0</v>
          </cell>
          <cell r="W83">
            <v>0</v>
          </cell>
          <cell r="Z83">
            <v>0</v>
          </cell>
          <cell r="AC83">
            <v>0</v>
          </cell>
          <cell r="AF83">
            <v>0</v>
          </cell>
          <cell r="AI83">
            <v>0</v>
          </cell>
          <cell r="AL83">
            <v>0</v>
          </cell>
          <cell r="AN83">
            <v>0</v>
          </cell>
          <cell r="AO83">
            <v>0</v>
          </cell>
          <cell r="AR83">
            <v>51807</v>
          </cell>
          <cell r="AS83">
            <v>51807</v>
          </cell>
          <cell r="AT83" t="str">
            <v>Reklama, inzerce, marketing</v>
          </cell>
          <cell r="AU83">
            <v>2148964.46</v>
          </cell>
          <cell r="AV83">
            <v>0</v>
          </cell>
          <cell r="AW83">
            <v>2148964.46</v>
          </cell>
          <cell r="AX83">
            <v>6000</v>
          </cell>
          <cell r="AY83">
            <v>0</v>
          </cell>
          <cell r="AZ83">
            <v>6000</v>
          </cell>
          <cell r="BA83">
            <v>2154964.46</v>
          </cell>
          <cell r="BB83">
            <v>0</v>
          </cell>
          <cell r="BC83">
            <v>2154964.46</v>
          </cell>
          <cell r="BD83" t="str">
            <v>Advertising</v>
          </cell>
          <cell r="BJ83">
            <v>2</v>
          </cell>
          <cell r="BK83">
            <v>38251</v>
          </cell>
        </row>
        <row r="84">
          <cell r="A84">
            <v>5111466</v>
          </cell>
          <cell r="Q84">
            <v>0</v>
          </cell>
          <cell r="T84">
            <v>0</v>
          </cell>
          <cell r="W84">
            <v>0</v>
          </cell>
          <cell r="Z84">
            <v>0</v>
          </cell>
          <cell r="AC84">
            <v>0</v>
          </cell>
          <cell r="AF84">
            <v>0</v>
          </cell>
          <cell r="AI84">
            <v>0</v>
          </cell>
          <cell r="AL84">
            <v>0</v>
          </cell>
          <cell r="AN84">
            <v>0</v>
          </cell>
          <cell r="AO84">
            <v>0</v>
          </cell>
          <cell r="AR84">
            <v>518070</v>
          </cell>
          <cell r="AS84">
            <v>518070</v>
          </cell>
          <cell r="AT84" t="str">
            <v>Reklama, marketing - PR Služby</v>
          </cell>
          <cell r="AU84">
            <v>0</v>
          </cell>
          <cell r="AV84">
            <v>0</v>
          </cell>
          <cell r="AW84">
            <v>0</v>
          </cell>
          <cell r="AX84">
            <v>77726.179999999993</v>
          </cell>
          <cell r="AY84">
            <v>0</v>
          </cell>
          <cell r="AZ84">
            <v>77726.179999999993</v>
          </cell>
          <cell r="BA84">
            <v>77726.179999999993</v>
          </cell>
          <cell r="BB84">
            <v>0</v>
          </cell>
          <cell r="BC84">
            <v>77726.179999999993</v>
          </cell>
          <cell r="BD84" t="str">
            <v>Advertising, Marketing - PR Services</v>
          </cell>
          <cell r="BJ84">
            <v>2</v>
          </cell>
          <cell r="BK84">
            <v>38251</v>
          </cell>
        </row>
        <row r="85">
          <cell r="A85">
            <v>51115</v>
          </cell>
          <cell r="Q85">
            <v>0</v>
          </cell>
          <cell r="T85">
            <v>0</v>
          </cell>
          <cell r="W85">
            <v>0</v>
          </cell>
          <cell r="Z85">
            <v>0</v>
          </cell>
          <cell r="AC85">
            <v>0</v>
          </cell>
          <cell r="AF85">
            <v>0</v>
          </cell>
          <cell r="AI85">
            <v>0</v>
          </cell>
          <cell r="AL85">
            <v>0</v>
          </cell>
          <cell r="AN85">
            <v>0</v>
          </cell>
          <cell r="AO85">
            <v>0</v>
          </cell>
          <cell r="AR85">
            <v>518071</v>
          </cell>
          <cell r="AS85">
            <v>518071</v>
          </cell>
          <cell r="AT85" t="str">
            <v>Reklama, marketing - Print</v>
          </cell>
          <cell r="AU85">
            <v>23328917.989999998</v>
          </cell>
          <cell r="AV85">
            <v>0</v>
          </cell>
          <cell r="AW85">
            <v>23328917.989999998</v>
          </cell>
          <cell r="AX85">
            <v>2368708.31</v>
          </cell>
          <cell r="AY85">
            <v>0</v>
          </cell>
          <cell r="AZ85">
            <v>2368708.31</v>
          </cell>
          <cell r="BA85">
            <v>25697626.300000001</v>
          </cell>
          <cell r="BB85">
            <v>0</v>
          </cell>
          <cell r="BC85">
            <v>25697626.300000001</v>
          </cell>
          <cell r="BD85" t="str">
            <v>Advertising, Marketing - Print</v>
          </cell>
          <cell r="BJ85">
            <v>2</v>
          </cell>
          <cell r="BK85">
            <v>38251</v>
          </cell>
        </row>
        <row r="86">
          <cell r="A86">
            <v>5111566</v>
          </cell>
          <cell r="Q86">
            <v>0</v>
          </cell>
          <cell r="T86">
            <v>0</v>
          </cell>
          <cell r="W86">
            <v>0</v>
          </cell>
          <cell r="Z86">
            <v>0</v>
          </cell>
          <cell r="AC86">
            <v>0</v>
          </cell>
          <cell r="AF86">
            <v>0</v>
          </cell>
          <cell r="AI86">
            <v>0</v>
          </cell>
          <cell r="AL86">
            <v>0</v>
          </cell>
          <cell r="AN86">
            <v>0</v>
          </cell>
          <cell r="AO86">
            <v>0</v>
          </cell>
          <cell r="AR86">
            <v>518072</v>
          </cell>
          <cell r="AS86">
            <v>518072</v>
          </cell>
          <cell r="AT86" t="str">
            <v>Reklama, marketing - Radio</v>
          </cell>
          <cell r="AU86">
            <v>6468538.3700000001</v>
          </cell>
          <cell r="AV86">
            <v>0</v>
          </cell>
          <cell r="AW86">
            <v>6468538.3700000001</v>
          </cell>
          <cell r="AX86">
            <v>910955.04</v>
          </cell>
          <cell r="AY86">
            <v>0</v>
          </cell>
          <cell r="AZ86">
            <v>910955.04</v>
          </cell>
          <cell r="BA86">
            <v>7379493.4100000001</v>
          </cell>
          <cell r="BB86">
            <v>0</v>
          </cell>
          <cell r="BC86">
            <v>7379493.4100000001</v>
          </cell>
          <cell r="BD86" t="str">
            <v>Advertising, Marketing - Radio</v>
          </cell>
          <cell r="BJ86">
            <v>2</v>
          </cell>
          <cell r="BK86">
            <v>38251</v>
          </cell>
        </row>
        <row r="87">
          <cell r="A87">
            <v>51116</v>
          </cell>
          <cell r="Q87">
            <v>0</v>
          </cell>
          <cell r="T87">
            <v>0</v>
          </cell>
          <cell r="W87">
            <v>0</v>
          </cell>
          <cell r="Z87">
            <v>0</v>
          </cell>
          <cell r="AC87">
            <v>0</v>
          </cell>
          <cell r="AF87">
            <v>0</v>
          </cell>
          <cell r="AI87">
            <v>0</v>
          </cell>
          <cell r="AL87">
            <v>0</v>
          </cell>
          <cell r="AN87">
            <v>0</v>
          </cell>
          <cell r="AO87">
            <v>0</v>
          </cell>
          <cell r="AR87">
            <v>518073</v>
          </cell>
          <cell r="AS87">
            <v>518073</v>
          </cell>
          <cell r="AT87" t="str">
            <v>Reklama, marketing - TV</v>
          </cell>
          <cell r="AU87">
            <v>1776708.41</v>
          </cell>
          <cell r="AV87">
            <v>0</v>
          </cell>
          <cell r="AW87">
            <v>1776708.41</v>
          </cell>
          <cell r="AX87">
            <v>2397968.79</v>
          </cell>
          <cell r="AY87">
            <v>0</v>
          </cell>
          <cell r="AZ87">
            <v>2397968.79</v>
          </cell>
          <cell r="BA87">
            <v>4174677.2</v>
          </cell>
          <cell r="BB87">
            <v>0</v>
          </cell>
          <cell r="BC87">
            <v>4174677.2</v>
          </cell>
          <cell r="BD87" t="str">
            <v>Advertising, Marketing - TV</v>
          </cell>
          <cell r="BJ87">
            <v>2</v>
          </cell>
          <cell r="BK87">
            <v>38251</v>
          </cell>
        </row>
        <row r="88">
          <cell r="A88">
            <v>51151</v>
          </cell>
          <cell r="B88" t="str">
            <v>x</v>
          </cell>
          <cell r="C88" t="str">
            <v>x</v>
          </cell>
          <cell r="D88" t="str">
            <v>x</v>
          </cell>
          <cell r="N88">
            <v>135.40600000000001</v>
          </cell>
          <cell r="O88">
            <v>171.4</v>
          </cell>
          <cell r="Q88">
            <v>5651.2650000000003</v>
          </cell>
          <cell r="R88">
            <v>7153.5</v>
          </cell>
          <cell r="T88">
            <v>0</v>
          </cell>
          <cell r="U88">
            <v>0</v>
          </cell>
          <cell r="W88">
            <v>0</v>
          </cell>
          <cell r="X88">
            <v>0</v>
          </cell>
          <cell r="Z88">
            <v>489.16800000000006</v>
          </cell>
          <cell r="AA88">
            <v>619.20000000000005</v>
          </cell>
          <cell r="AC88">
            <v>328.87700000000001</v>
          </cell>
          <cell r="AD88">
            <v>416.3</v>
          </cell>
          <cell r="AF88">
            <v>363.79500000000002</v>
          </cell>
          <cell r="AG88">
            <v>460.5</v>
          </cell>
          <cell r="AI88">
            <v>1066.5</v>
          </cell>
          <cell r="AJ88">
            <v>1350</v>
          </cell>
          <cell r="AL88">
            <v>79.632000000000005</v>
          </cell>
          <cell r="AM88">
            <v>100.8</v>
          </cell>
          <cell r="AN88">
            <v>1838.8040000000001</v>
          </cell>
          <cell r="AO88">
            <v>87.423000000000002</v>
          </cell>
          <cell r="AP88">
            <v>416.3</v>
          </cell>
          <cell r="AR88">
            <v>518074</v>
          </cell>
          <cell r="AS88">
            <v>518074</v>
          </cell>
          <cell r="AT88" t="str">
            <v>Reklama, marketing - Billboard</v>
          </cell>
          <cell r="AU88">
            <v>2947196.53</v>
          </cell>
          <cell r="AV88">
            <v>0</v>
          </cell>
          <cell r="AW88">
            <v>2947196.53</v>
          </cell>
          <cell r="AX88">
            <v>437880.24</v>
          </cell>
          <cell r="AY88">
            <v>0</v>
          </cell>
          <cell r="AZ88">
            <v>437880.24</v>
          </cell>
          <cell r="BA88">
            <v>3385076.77</v>
          </cell>
          <cell r="BB88">
            <v>0</v>
          </cell>
          <cell r="BC88">
            <v>3385076.77</v>
          </cell>
          <cell r="BD88" t="str">
            <v>Advertising, Marketing - Billboard</v>
          </cell>
          <cell r="BJ88">
            <v>2</v>
          </cell>
          <cell r="BK88">
            <v>38251</v>
          </cell>
        </row>
        <row r="89">
          <cell r="A89">
            <v>51152</v>
          </cell>
          <cell r="B89" t="str">
            <v>x</v>
          </cell>
          <cell r="C89" t="str">
            <v>x</v>
          </cell>
          <cell r="D89" t="str">
            <v>x</v>
          </cell>
          <cell r="N89">
            <v>1042.8</v>
          </cell>
          <cell r="O89">
            <v>1320</v>
          </cell>
          <cell r="Q89">
            <v>0</v>
          </cell>
          <cell r="R89">
            <v>0</v>
          </cell>
          <cell r="T89">
            <v>0</v>
          </cell>
          <cell r="U89">
            <v>0</v>
          </cell>
          <cell r="W89">
            <v>30811.58</v>
          </cell>
          <cell r="X89">
            <v>39002</v>
          </cell>
          <cell r="Z89">
            <v>0</v>
          </cell>
          <cell r="AA89">
            <v>0</v>
          </cell>
          <cell r="AC89">
            <v>2883.5</v>
          </cell>
          <cell r="AD89">
            <v>3650</v>
          </cell>
          <cell r="AF89">
            <v>33524.748100000004</v>
          </cell>
          <cell r="AG89">
            <v>42436.39</v>
          </cell>
          <cell r="AI89">
            <v>10287.696</v>
          </cell>
          <cell r="AJ89">
            <v>13022.4</v>
          </cell>
          <cell r="AL89">
            <v>0</v>
          </cell>
          <cell r="AM89">
            <v>0</v>
          </cell>
          <cell r="AN89">
            <v>46695.944100000008</v>
          </cell>
          <cell r="AO89">
            <v>766.5</v>
          </cell>
          <cell r="AP89">
            <v>3650</v>
          </cell>
          <cell r="AR89">
            <v>518075</v>
          </cell>
          <cell r="AS89">
            <v>518075</v>
          </cell>
          <cell r="AT89" t="str">
            <v>Reklama, marketing - Internet</v>
          </cell>
          <cell r="AU89">
            <v>132594.38</v>
          </cell>
          <cell r="AV89">
            <v>0</v>
          </cell>
          <cell r="AW89">
            <v>132594.38</v>
          </cell>
          <cell r="AX89">
            <v>522928.77</v>
          </cell>
          <cell r="AY89">
            <v>0</v>
          </cell>
          <cell r="AZ89">
            <v>522928.77</v>
          </cell>
          <cell r="BA89">
            <v>655523.15</v>
          </cell>
          <cell r="BB89">
            <v>0</v>
          </cell>
          <cell r="BC89">
            <v>655523.15</v>
          </cell>
          <cell r="BD89" t="str">
            <v>Advertising, Marketing - Internet</v>
          </cell>
          <cell r="BJ89">
            <v>2</v>
          </cell>
          <cell r="BK89">
            <v>38251</v>
          </cell>
        </row>
        <row r="90">
          <cell r="A90">
            <v>51153</v>
          </cell>
          <cell r="B90" t="str">
            <v>x</v>
          </cell>
          <cell r="C90" t="str">
            <v>x</v>
          </cell>
          <cell r="D90" t="str">
            <v>x</v>
          </cell>
          <cell r="N90">
            <v>4424</v>
          </cell>
          <cell r="O90">
            <v>5600</v>
          </cell>
          <cell r="Q90">
            <v>0</v>
          </cell>
          <cell r="R90">
            <v>0</v>
          </cell>
          <cell r="T90">
            <v>0</v>
          </cell>
          <cell r="U90">
            <v>0</v>
          </cell>
          <cell r="W90">
            <v>0</v>
          </cell>
          <cell r="X90">
            <v>0</v>
          </cell>
          <cell r="Z90">
            <v>0</v>
          </cell>
          <cell r="AA90">
            <v>0</v>
          </cell>
          <cell r="AC90">
            <v>0</v>
          </cell>
          <cell r="AD90">
            <v>0</v>
          </cell>
          <cell r="AF90">
            <v>0</v>
          </cell>
          <cell r="AG90">
            <v>0</v>
          </cell>
          <cell r="AI90">
            <v>30989.013999999999</v>
          </cell>
          <cell r="AJ90">
            <v>39226.6</v>
          </cell>
          <cell r="AL90">
            <v>92377.670400000003</v>
          </cell>
          <cell r="AM90">
            <v>116933.75999999999</v>
          </cell>
          <cell r="AN90">
            <v>123366.6844</v>
          </cell>
          <cell r="AO90">
            <v>0</v>
          </cell>
          <cell r="AP90">
            <v>0</v>
          </cell>
          <cell r="AR90">
            <v>518078</v>
          </cell>
          <cell r="AS90">
            <v>518078</v>
          </cell>
          <cell r="AT90" t="str">
            <v>Reklama, marketing - PR Aktivity</v>
          </cell>
          <cell r="AU90">
            <v>0</v>
          </cell>
          <cell r="AV90">
            <v>0</v>
          </cell>
          <cell r="AW90">
            <v>0</v>
          </cell>
          <cell r="AX90">
            <v>112283.54</v>
          </cell>
          <cell r="AY90">
            <v>0</v>
          </cell>
          <cell r="AZ90">
            <v>112283.54</v>
          </cell>
          <cell r="BA90">
            <v>112283.54</v>
          </cell>
          <cell r="BB90">
            <v>0</v>
          </cell>
          <cell r="BC90">
            <v>112283.54</v>
          </cell>
          <cell r="BD90" t="str">
            <v>Advertising, Marketing - PR Activity</v>
          </cell>
          <cell r="BJ90">
            <v>2</v>
          </cell>
          <cell r="BK90">
            <v>38251</v>
          </cell>
        </row>
        <row r="91">
          <cell r="A91">
            <v>51154</v>
          </cell>
          <cell r="B91" t="str">
            <v>x</v>
          </cell>
          <cell r="C91" t="str">
            <v>x</v>
          </cell>
          <cell r="D91" t="str">
            <v>x</v>
          </cell>
          <cell r="Q91">
            <v>0</v>
          </cell>
          <cell r="T91">
            <v>0</v>
          </cell>
          <cell r="W91">
            <v>2741.3</v>
          </cell>
          <cell r="X91">
            <v>3470</v>
          </cell>
          <cell r="Z91">
            <v>0</v>
          </cell>
          <cell r="AC91">
            <v>0</v>
          </cell>
          <cell r="AF91">
            <v>0</v>
          </cell>
          <cell r="AG91">
            <v>0</v>
          </cell>
          <cell r="AI91">
            <v>0</v>
          </cell>
          <cell r="AJ91">
            <v>0</v>
          </cell>
          <cell r="AL91">
            <v>0</v>
          </cell>
          <cell r="AM91">
            <v>0</v>
          </cell>
          <cell r="AN91">
            <v>0</v>
          </cell>
          <cell r="AO91">
            <v>0</v>
          </cell>
          <cell r="AR91">
            <v>518079</v>
          </cell>
          <cell r="AS91">
            <v>518079</v>
          </cell>
          <cell r="AT91" t="str">
            <v>Reklama, marketing - grafické práce,kreativní tvorba</v>
          </cell>
          <cell r="AU91">
            <v>0</v>
          </cell>
          <cell r="AV91">
            <v>0</v>
          </cell>
          <cell r="AW91">
            <v>0</v>
          </cell>
          <cell r="AX91">
            <v>305690.09999999998</v>
          </cell>
          <cell r="AY91">
            <v>0</v>
          </cell>
          <cell r="AZ91">
            <v>305690.09999999998</v>
          </cell>
          <cell r="BA91">
            <v>305690.09999999998</v>
          </cell>
          <cell r="BB91">
            <v>0</v>
          </cell>
          <cell r="BC91">
            <v>305690.09999999998</v>
          </cell>
          <cell r="BD91" t="str">
            <v>Advertising, Marketing - Graphics, Creating Advertisement</v>
          </cell>
          <cell r="BJ91">
            <v>2</v>
          </cell>
          <cell r="BK91">
            <v>38251</v>
          </cell>
        </row>
        <row r="92">
          <cell r="A92">
            <v>51155</v>
          </cell>
          <cell r="B92" t="str">
            <v>x</v>
          </cell>
          <cell r="C92" t="str">
            <v>x</v>
          </cell>
          <cell r="D92" t="str">
            <v>x</v>
          </cell>
          <cell r="K92">
            <v>140085.32010000001</v>
          </cell>
          <cell r="L92">
            <v>177323.19</v>
          </cell>
          <cell r="N92">
            <v>29715.297000000002</v>
          </cell>
          <cell r="O92">
            <v>37614.300000000003</v>
          </cell>
          <cell r="Q92">
            <v>56627.563400000006</v>
          </cell>
          <cell r="R92">
            <v>71680.460000000006</v>
          </cell>
          <cell r="T92">
            <v>0</v>
          </cell>
          <cell r="U92">
            <v>0</v>
          </cell>
          <cell r="W92">
            <v>124861.3407</v>
          </cell>
          <cell r="X92">
            <v>158052.32999999999</v>
          </cell>
          <cell r="Z92">
            <v>20434.795700000002</v>
          </cell>
          <cell r="AA92">
            <v>25866.83</v>
          </cell>
          <cell r="AC92">
            <v>68183.051400000011</v>
          </cell>
          <cell r="AD92">
            <v>86307.66</v>
          </cell>
          <cell r="AF92">
            <v>29388.355499999998</v>
          </cell>
          <cell r="AG92">
            <v>37200.449999999997</v>
          </cell>
          <cell r="AI92">
            <v>25404.938500000004</v>
          </cell>
          <cell r="AJ92">
            <v>32158.15</v>
          </cell>
          <cell r="AL92">
            <v>0</v>
          </cell>
          <cell r="AM92">
            <v>0</v>
          </cell>
          <cell r="AN92">
            <v>122976.34540000001</v>
          </cell>
          <cell r="AO92">
            <v>18124.608599999992</v>
          </cell>
          <cell r="AP92">
            <v>86307.66</v>
          </cell>
          <cell r="AR92">
            <v>51808</v>
          </cell>
          <cell r="AS92">
            <v>51808</v>
          </cell>
          <cell r="AT92" t="str">
            <v>Právne a danové porad.,účet.služby</v>
          </cell>
          <cell r="AU92">
            <v>1185313.5</v>
          </cell>
          <cell r="AV92">
            <v>0</v>
          </cell>
          <cell r="AW92">
            <v>1185313.5</v>
          </cell>
          <cell r="AX92">
            <v>293594</v>
          </cell>
          <cell r="AY92">
            <v>0</v>
          </cell>
          <cell r="AZ92">
            <v>293594</v>
          </cell>
          <cell r="BA92">
            <v>1478907.5</v>
          </cell>
          <cell r="BB92">
            <v>0</v>
          </cell>
          <cell r="BC92">
            <v>1478907.5</v>
          </cell>
          <cell r="BD92" t="str">
            <v>Legal, Tax, Account. Advising</v>
          </cell>
          <cell r="BJ92">
            <v>2</v>
          </cell>
          <cell r="BK92">
            <v>38251</v>
          </cell>
        </row>
        <row r="93">
          <cell r="A93">
            <v>51156</v>
          </cell>
          <cell r="B93" t="str">
            <v>x</v>
          </cell>
          <cell r="C93" t="str">
            <v>x</v>
          </cell>
          <cell r="D93" t="str">
            <v>x</v>
          </cell>
          <cell r="Q93">
            <v>0</v>
          </cell>
          <cell r="T93">
            <v>0</v>
          </cell>
          <cell r="W93">
            <v>0</v>
          </cell>
          <cell r="Z93">
            <v>0</v>
          </cell>
          <cell r="AC93">
            <v>3239</v>
          </cell>
          <cell r="AD93">
            <v>4100</v>
          </cell>
          <cell r="AF93">
            <v>0</v>
          </cell>
          <cell r="AG93">
            <v>0</v>
          </cell>
          <cell r="AI93">
            <v>0</v>
          </cell>
          <cell r="AJ93">
            <v>0</v>
          </cell>
          <cell r="AL93">
            <v>0</v>
          </cell>
          <cell r="AM93">
            <v>0</v>
          </cell>
          <cell r="AN93">
            <v>3239</v>
          </cell>
          <cell r="AO93">
            <v>-3239</v>
          </cell>
          <cell r="AR93">
            <v>51809</v>
          </cell>
          <cell r="AS93">
            <v>51809</v>
          </cell>
          <cell r="AT93" t="str">
            <v xml:space="preserve">Ostraha objektů </v>
          </cell>
          <cell r="AU93">
            <v>1571885.9</v>
          </cell>
          <cell r="AV93">
            <v>0</v>
          </cell>
          <cell r="AW93">
            <v>1571885.9</v>
          </cell>
          <cell r="AX93">
            <v>418032</v>
          </cell>
          <cell r="AY93">
            <v>0</v>
          </cell>
          <cell r="AZ93">
            <v>418032</v>
          </cell>
          <cell r="BA93">
            <v>1989917.9</v>
          </cell>
          <cell r="BB93">
            <v>0</v>
          </cell>
          <cell r="BC93">
            <v>1989917.9</v>
          </cell>
          <cell r="BD93" t="str">
            <v>Security Services</v>
          </cell>
          <cell r="BJ93">
            <v>2</v>
          </cell>
          <cell r="BK93">
            <v>38251</v>
          </cell>
        </row>
        <row r="94">
          <cell r="A94">
            <v>51157</v>
          </cell>
          <cell r="B94" t="str">
            <v>x</v>
          </cell>
          <cell r="C94" t="str">
            <v>x</v>
          </cell>
          <cell r="D94" t="str">
            <v>x</v>
          </cell>
          <cell r="Q94">
            <v>0</v>
          </cell>
          <cell r="T94">
            <v>0</v>
          </cell>
          <cell r="W94">
            <v>12133.61</v>
          </cell>
          <cell r="X94">
            <v>15359</v>
          </cell>
          <cell r="Z94">
            <v>0</v>
          </cell>
          <cell r="AC94">
            <v>0</v>
          </cell>
          <cell r="AF94">
            <v>12448.346</v>
          </cell>
          <cell r="AG94">
            <v>15757.4</v>
          </cell>
          <cell r="AI94">
            <v>17699.002</v>
          </cell>
          <cell r="AJ94">
            <v>22403.8</v>
          </cell>
          <cell r="AL94">
            <v>8737.4</v>
          </cell>
          <cell r="AM94">
            <v>11060</v>
          </cell>
          <cell r="AN94">
            <v>38884.748</v>
          </cell>
          <cell r="AO94">
            <v>0</v>
          </cell>
          <cell r="AR94" t="e">
            <v>#N/A</v>
          </cell>
          <cell r="AS94">
            <v>5181</v>
          </cell>
          <cell r="AT94" t="str">
            <v xml:space="preserve">Ostatní služby režie II </v>
          </cell>
          <cell r="AU94">
            <v>3114129.85</v>
          </cell>
          <cell r="AV94">
            <v>0</v>
          </cell>
          <cell r="AW94">
            <v>3114129.85</v>
          </cell>
          <cell r="AX94">
            <v>229738.65</v>
          </cell>
          <cell r="AY94">
            <v>0</v>
          </cell>
          <cell r="AZ94">
            <v>229738.65</v>
          </cell>
          <cell r="BA94">
            <v>3343868.5</v>
          </cell>
          <cell r="BB94">
            <v>0</v>
          </cell>
          <cell r="BC94">
            <v>3343868.5</v>
          </cell>
          <cell r="BD94" t="str">
            <v>Other Services - Facilities II</v>
          </cell>
          <cell r="BJ94">
            <v>2</v>
          </cell>
          <cell r="BK94">
            <v>38251</v>
          </cell>
        </row>
        <row r="95">
          <cell r="A95">
            <v>51158</v>
          </cell>
          <cell r="B95" t="str">
            <v>x</v>
          </cell>
          <cell r="C95" t="str">
            <v>x</v>
          </cell>
          <cell r="Q95">
            <v>0</v>
          </cell>
          <cell r="T95">
            <v>0</v>
          </cell>
          <cell r="W95">
            <v>0</v>
          </cell>
          <cell r="Z95">
            <v>0</v>
          </cell>
          <cell r="AC95">
            <v>0</v>
          </cell>
          <cell r="AF95">
            <v>0</v>
          </cell>
          <cell r="AI95">
            <v>0</v>
          </cell>
          <cell r="AL95">
            <v>0</v>
          </cell>
          <cell r="AN95">
            <v>0</v>
          </cell>
          <cell r="AO95">
            <v>0</v>
          </cell>
          <cell r="AR95">
            <v>51810</v>
          </cell>
          <cell r="AS95">
            <v>51810</v>
          </cell>
          <cell r="AT95" t="str">
            <v xml:space="preserve">Internet </v>
          </cell>
          <cell r="AU95">
            <v>94800.29</v>
          </cell>
          <cell r="AV95">
            <v>0</v>
          </cell>
          <cell r="AW95">
            <v>94800.29</v>
          </cell>
          <cell r="AX95">
            <v>8268</v>
          </cell>
          <cell r="AY95">
            <v>0</v>
          </cell>
          <cell r="AZ95">
            <v>8268</v>
          </cell>
          <cell r="BA95">
            <v>103068.29</v>
          </cell>
          <cell r="BB95">
            <v>0</v>
          </cell>
          <cell r="BC95">
            <v>103068.29</v>
          </cell>
          <cell r="BD95" t="str">
            <v>Internet</v>
          </cell>
          <cell r="BJ95">
            <v>2</v>
          </cell>
          <cell r="BK95">
            <v>38251</v>
          </cell>
        </row>
        <row r="96">
          <cell r="A96">
            <v>51159</v>
          </cell>
          <cell r="B96" t="str">
            <v>x</v>
          </cell>
          <cell r="C96" t="str">
            <v>x</v>
          </cell>
          <cell r="D96" t="str">
            <v>x</v>
          </cell>
          <cell r="Q96">
            <v>0</v>
          </cell>
          <cell r="T96">
            <v>0</v>
          </cell>
          <cell r="W96">
            <v>0</v>
          </cell>
          <cell r="Z96">
            <v>0</v>
          </cell>
          <cell r="AC96">
            <v>0</v>
          </cell>
          <cell r="AF96">
            <v>0</v>
          </cell>
          <cell r="AI96">
            <v>0</v>
          </cell>
          <cell r="AL96">
            <v>0</v>
          </cell>
          <cell r="AN96">
            <v>0</v>
          </cell>
          <cell r="AO96">
            <v>0</v>
          </cell>
          <cell r="AR96">
            <v>51812</v>
          </cell>
          <cell r="AS96">
            <v>51812</v>
          </cell>
          <cell r="AT96" t="str">
            <v xml:space="preserve">Telefonní poplatky - Eurotel, Paegas, Oskar </v>
          </cell>
          <cell r="AU96">
            <v>1802748.94</v>
          </cell>
          <cell r="AV96">
            <v>0</v>
          </cell>
          <cell r="AW96">
            <v>1802748.94</v>
          </cell>
          <cell r="AX96">
            <v>181089.45</v>
          </cell>
          <cell r="AY96">
            <v>0</v>
          </cell>
          <cell r="AZ96">
            <v>181089.45</v>
          </cell>
          <cell r="BA96">
            <v>1983838.39</v>
          </cell>
          <cell r="BB96">
            <v>0</v>
          </cell>
          <cell r="BC96">
            <v>1983838.39</v>
          </cell>
          <cell r="BD96" t="str">
            <v>Mobile Telephones Costs</v>
          </cell>
          <cell r="BJ96">
            <v>2</v>
          </cell>
          <cell r="BK96">
            <v>38251</v>
          </cell>
        </row>
        <row r="97">
          <cell r="A97">
            <v>51160</v>
          </cell>
          <cell r="B97" t="str">
            <v>x</v>
          </cell>
          <cell r="C97" t="str">
            <v>x</v>
          </cell>
          <cell r="D97" t="str">
            <v>x</v>
          </cell>
          <cell r="H97">
            <v>3160</v>
          </cell>
          <cell r="I97">
            <v>4000</v>
          </cell>
          <cell r="K97">
            <v>14848.287</v>
          </cell>
          <cell r="L97">
            <v>18795.3</v>
          </cell>
          <cell r="N97">
            <v>2133</v>
          </cell>
          <cell r="O97">
            <v>2700</v>
          </cell>
          <cell r="Q97">
            <v>8519.7076000000015</v>
          </cell>
          <cell r="R97">
            <v>10784.44</v>
          </cell>
          <cell r="T97">
            <v>17531.127</v>
          </cell>
          <cell r="U97">
            <v>22191.3</v>
          </cell>
          <cell r="W97">
            <v>16971.838599999999</v>
          </cell>
          <cell r="X97">
            <v>21483.34</v>
          </cell>
          <cell r="Z97">
            <v>55732.769899999999</v>
          </cell>
          <cell r="AA97">
            <v>70547.81</v>
          </cell>
          <cell r="AC97">
            <v>58680.014999999999</v>
          </cell>
          <cell r="AD97">
            <v>74278.5</v>
          </cell>
          <cell r="AF97">
            <v>11389.351000000001</v>
          </cell>
          <cell r="AG97">
            <v>14416.9</v>
          </cell>
          <cell r="AI97">
            <v>7231.6600000000008</v>
          </cell>
          <cell r="AJ97">
            <v>9154</v>
          </cell>
          <cell r="AL97">
            <v>8810.0879000000004</v>
          </cell>
          <cell r="AM97">
            <v>11152.01</v>
          </cell>
          <cell r="AN97">
            <v>86111.113899999997</v>
          </cell>
          <cell r="AO97">
            <v>15598.485000000001</v>
          </cell>
          <cell r="AP97">
            <v>74278.5</v>
          </cell>
          <cell r="AR97">
            <v>51813</v>
          </cell>
          <cell r="AS97">
            <v>51813</v>
          </cell>
          <cell r="AT97" t="str">
            <v xml:space="preserve">Fotopráce, kopírování, tisk, vazba </v>
          </cell>
          <cell r="AU97">
            <v>1512.83</v>
          </cell>
          <cell r="AV97">
            <v>0</v>
          </cell>
          <cell r="AW97">
            <v>1512.83</v>
          </cell>
          <cell r="AX97">
            <v>75.599999999999994</v>
          </cell>
          <cell r="AY97">
            <v>0</v>
          </cell>
          <cell r="AZ97">
            <v>75.599999999999994</v>
          </cell>
          <cell r="BA97">
            <v>1588.43</v>
          </cell>
          <cell r="BB97">
            <v>0</v>
          </cell>
          <cell r="BC97">
            <v>1588.43</v>
          </cell>
          <cell r="BD97" t="str">
            <v>Fotowork, Copy, Print, Filling</v>
          </cell>
          <cell r="BJ97">
            <v>2</v>
          </cell>
          <cell r="BK97">
            <v>38251</v>
          </cell>
        </row>
        <row r="98">
          <cell r="A98">
            <v>5116066</v>
          </cell>
          <cell r="Q98">
            <v>0</v>
          </cell>
          <cell r="T98">
            <v>0</v>
          </cell>
          <cell r="W98">
            <v>0</v>
          </cell>
          <cell r="Z98">
            <v>0</v>
          </cell>
          <cell r="AC98">
            <v>0</v>
          </cell>
          <cell r="AF98">
            <v>0</v>
          </cell>
          <cell r="AI98">
            <v>0</v>
          </cell>
          <cell r="AL98">
            <v>0</v>
          </cell>
          <cell r="AN98">
            <v>0</v>
          </cell>
          <cell r="AO98">
            <v>0</v>
          </cell>
          <cell r="AR98">
            <v>51814</v>
          </cell>
          <cell r="AS98">
            <v>51814</v>
          </cell>
          <cell r="AT98" t="str">
            <v xml:space="preserve">Parkovné </v>
          </cell>
          <cell r="AU98">
            <v>31387.29</v>
          </cell>
          <cell r="AV98">
            <v>0</v>
          </cell>
          <cell r="AW98">
            <v>31387.29</v>
          </cell>
          <cell r="AX98">
            <v>161.6</v>
          </cell>
          <cell r="AY98">
            <v>0</v>
          </cell>
          <cell r="AZ98">
            <v>161.6</v>
          </cell>
          <cell r="BA98">
            <v>31548.89</v>
          </cell>
          <cell r="BB98">
            <v>0</v>
          </cell>
          <cell r="BC98">
            <v>31548.89</v>
          </cell>
          <cell r="BD98" t="str">
            <v>Parking</v>
          </cell>
          <cell r="BJ98">
            <v>2</v>
          </cell>
          <cell r="BK98">
            <v>38251</v>
          </cell>
        </row>
        <row r="99">
          <cell r="A99">
            <v>51170</v>
          </cell>
          <cell r="B99" t="str">
            <v>x</v>
          </cell>
          <cell r="C99" t="str">
            <v>x</v>
          </cell>
          <cell r="D99" t="str">
            <v>x</v>
          </cell>
          <cell r="K99">
            <v>18091</v>
          </cell>
          <cell r="L99">
            <v>22900</v>
          </cell>
          <cell r="Q99">
            <v>0</v>
          </cell>
          <cell r="R99">
            <v>0</v>
          </cell>
          <cell r="T99">
            <v>0</v>
          </cell>
          <cell r="U99">
            <v>0</v>
          </cell>
          <cell r="W99">
            <v>0</v>
          </cell>
          <cell r="X99">
            <v>0</v>
          </cell>
          <cell r="Z99">
            <v>0</v>
          </cell>
          <cell r="AA99">
            <v>0</v>
          </cell>
          <cell r="AC99">
            <v>0</v>
          </cell>
          <cell r="AD99">
            <v>0</v>
          </cell>
          <cell r="AF99">
            <v>0</v>
          </cell>
          <cell r="AG99">
            <v>0</v>
          </cell>
          <cell r="AI99">
            <v>505.6</v>
          </cell>
          <cell r="AJ99">
            <v>640</v>
          </cell>
          <cell r="AL99">
            <v>0</v>
          </cell>
          <cell r="AM99">
            <v>0</v>
          </cell>
          <cell r="AN99">
            <v>505.6</v>
          </cell>
          <cell r="AO99">
            <v>0</v>
          </cell>
          <cell r="AP99">
            <v>0</v>
          </cell>
          <cell r="AR99">
            <v>51816</v>
          </cell>
          <cell r="AS99">
            <v>51816</v>
          </cell>
          <cell r="AT99" t="str">
            <v>Drobný nehmotný majetek do 20.000,- SKK</v>
          </cell>
          <cell r="AU99">
            <v>397845.99</v>
          </cell>
          <cell r="AV99">
            <v>0</v>
          </cell>
          <cell r="AW99">
            <v>397845.99</v>
          </cell>
          <cell r="AX99">
            <v>31344</v>
          </cell>
          <cell r="AY99">
            <v>0</v>
          </cell>
          <cell r="AZ99">
            <v>31344</v>
          </cell>
          <cell r="BA99">
            <v>429189.99</v>
          </cell>
          <cell r="BB99">
            <v>0</v>
          </cell>
          <cell r="BC99">
            <v>429189.99</v>
          </cell>
          <cell r="BD99" t="str">
            <v>Small Intangibles In Expenses to 20 000 SKK</v>
          </cell>
          <cell r="BJ99">
            <v>5194</v>
          </cell>
          <cell r="BK99">
            <v>38268</v>
          </cell>
        </row>
        <row r="100">
          <cell r="A100">
            <v>51201</v>
          </cell>
          <cell r="B100" t="str">
            <v>x</v>
          </cell>
          <cell r="C100" t="str">
            <v>x</v>
          </cell>
          <cell r="D100" t="str">
            <v>x</v>
          </cell>
          <cell r="E100">
            <v>565.95600000000002</v>
          </cell>
          <cell r="F100">
            <v>716.4</v>
          </cell>
          <cell r="H100">
            <v>16429.9539</v>
          </cell>
          <cell r="I100">
            <v>20797.41</v>
          </cell>
          <cell r="K100">
            <v>19144.07</v>
          </cell>
          <cell r="L100">
            <v>24233</v>
          </cell>
          <cell r="N100">
            <v>395</v>
          </cell>
          <cell r="O100">
            <v>500</v>
          </cell>
          <cell r="Q100">
            <v>7505</v>
          </cell>
          <cell r="R100">
            <v>9500</v>
          </cell>
          <cell r="T100">
            <v>9869.7860000000001</v>
          </cell>
          <cell r="U100">
            <v>12493.4</v>
          </cell>
          <cell r="W100">
            <v>23800.037700000001</v>
          </cell>
          <cell r="X100">
            <v>30126.63</v>
          </cell>
          <cell r="Z100">
            <v>14915.595000000001</v>
          </cell>
          <cell r="AA100">
            <v>18880.5</v>
          </cell>
          <cell r="AC100">
            <v>23114.61</v>
          </cell>
          <cell r="AD100">
            <v>29259</v>
          </cell>
          <cell r="AF100">
            <v>8189.3769999999995</v>
          </cell>
          <cell r="AG100">
            <v>10366.299999999999</v>
          </cell>
          <cell r="AI100">
            <v>42308.4421</v>
          </cell>
          <cell r="AJ100">
            <v>53554.99</v>
          </cell>
          <cell r="AL100">
            <v>159890.66750000001</v>
          </cell>
          <cell r="AM100">
            <v>202393.25</v>
          </cell>
          <cell r="AN100">
            <v>233503.09660000002</v>
          </cell>
          <cell r="AO100">
            <v>6144.3899999999994</v>
          </cell>
          <cell r="AP100">
            <v>29259</v>
          </cell>
          <cell r="AR100">
            <v>51818</v>
          </cell>
          <cell r="AS100">
            <v>51818</v>
          </cell>
          <cell r="AT100" t="str">
            <v xml:space="preserve">Školení zaměstnanců, semináře </v>
          </cell>
          <cell r="AU100">
            <v>79998.31</v>
          </cell>
          <cell r="AV100">
            <v>0</v>
          </cell>
          <cell r="AW100">
            <v>79998.31</v>
          </cell>
          <cell r="AX100">
            <v>8800</v>
          </cell>
          <cell r="AY100">
            <v>0</v>
          </cell>
          <cell r="AZ100">
            <v>8800</v>
          </cell>
          <cell r="BA100">
            <v>88798.31</v>
          </cell>
          <cell r="BB100">
            <v>0</v>
          </cell>
          <cell r="BC100">
            <v>88798.31</v>
          </cell>
          <cell r="BD100" t="str">
            <v>Employees training</v>
          </cell>
          <cell r="BJ100">
            <v>2</v>
          </cell>
          <cell r="BK100">
            <v>38251</v>
          </cell>
        </row>
        <row r="101">
          <cell r="A101">
            <v>5120166</v>
          </cell>
          <cell r="Q101">
            <v>0</v>
          </cell>
          <cell r="T101">
            <v>0</v>
          </cell>
          <cell r="W101">
            <v>0</v>
          </cell>
          <cell r="Z101">
            <v>0</v>
          </cell>
          <cell r="AC101">
            <v>0</v>
          </cell>
          <cell r="AF101">
            <v>0</v>
          </cell>
          <cell r="AI101">
            <v>0</v>
          </cell>
          <cell r="AL101">
            <v>0</v>
          </cell>
          <cell r="AN101">
            <v>0</v>
          </cell>
          <cell r="AO101">
            <v>0</v>
          </cell>
          <cell r="AR101">
            <v>51819</v>
          </cell>
          <cell r="AS101">
            <v>51819</v>
          </cell>
          <cell r="AT101" t="str">
            <v>Personální výpomoc - agentura</v>
          </cell>
          <cell r="AU101">
            <v>705836.2</v>
          </cell>
          <cell r="AV101">
            <v>0</v>
          </cell>
          <cell r="AW101">
            <v>705836.2</v>
          </cell>
          <cell r="AX101">
            <v>0</v>
          </cell>
          <cell r="AY101">
            <v>0</v>
          </cell>
          <cell r="AZ101">
            <v>0</v>
          </cell>
          <cell r="BA101">
            <v>705836.2</v>
          </cell>
          <cell r="BB101">
            <v>0</v>
          </cell>
          <cell r="BC101">
            <v>705836.2</v>
          </cell>
          <cell r="BD101" t="str">
            <v>Temporary agency labour</v>
          </cell>
          <cell r="BJ101">
            <v>2</v>
          </cell>
          <cell r="BK101">
            <v>38251</v>
          </cell>
        </row>
        <row r="102">
          <cell r="A102">
            <v>51202</v>
          </cell>
          <cell r="B102" t="str">
            <v>x</v>
          </cell>
          <cell r="C102" t="str">
            <v>x</v>
          </cell>
          <cell r="D102" t="str">
            <v>x</v>
          </cell>
          <cell r="E102">
            <v>32581.685600000001</v>
          </cell>
          <cell r="F102">
            <v>41242.639999999999</v>
          </cell>
          <cell r="H102">
            <v>49242.003500000006</v>
          </cell>
          <cell r="I102">
            <v>62331.65</v>
          </cell>
          <cell r="K102">
            <v>7460.4993000000004</v>
          </cell>
          <cell r="L102">
            <v>9443.67</v>
          </cell>
          <cell r="Q102">
            <v>0</v>
          </cell>
          <cell r="R102">
            <v>0</v>
          </cell>
          <cell r="T102">
            <v>7477.0340000000006</v>
          </cell>
          <cell r="U102">
            <v>9464.6</v>
          </cell>
          <cell r="W102">
            <v>3744.3629999999998</v>
          </cell>
          <cell r="X102">
            <v>4739.7</v>
          </cell>
          <cell r="Z102">
            <v>1306.9602000000002</v>
          </cell>
          <cell r="AA102">
            <v>1654.38</v>
          </cell>
          <cell r="AC102">
            <v>8482.3011000000006</v>
          </cell>
          <cell r="AD102">
            <v>10737.09</v>
          </cell>
          <cell r="AF102">
            <v>653.97780000000012</v>
          </cell>
          <cell r="AG102">
            <v>827.82</v>
          </cell>
          <cell r="AI102">
            <v>34951.108900000007</v>
          </cell>
          <cell r="AJ102">
            <v>44241.91</v>
          </cell>
          <cell r="AL102">
            <v>1991.2029000000002</v>
          </cell>
          <cell r="AM102">
            <v>2520.5100000000002</v>
          </cell>
          <cell r="AN102">
            <v>46078.590700000015</v>
          </cell>
          <cell r="AO102">
            <v>2254.7888999999996</v>
          </cell>
          <cell r="AP102">
            <v>10737.09</v>
          </cell>
          <cell r="AR102" t="e">
            <v>#N/A</v>
          </cell>
          <cell r="AS102">
            <v>5182</v>
          </cell>
          <cell r="AT102" t="str">
            <v>Provozní režie</v>
          </cell>
          <cell r="AU102">
            <v>451973.3</v>
          </cell>
          <cell r="AV102">
            <v>0</v>
          </cell>
          <cell r="AW102">
            <v>451973.3</v>
          </cell>
          <cell r="AX102">
            <v>30511.8</v>
          </cell>
          <cell r="AY102">
            <v>0</v>
          </cell>
          <cell r="AZ102">
            <v>30511.8</v>
          </cell>
          <cell r="BA102">
            <v>482485.1</v>
          </cell>
          <cell r="BB102">
            <v>0</v>
          </cell>
          <cell r="BC102">
            <v>482485.1</v>
          </cell>
          <cell r="BD102" t="str">
            <v>Facilities</v>
          </cell>
          <cell r="BJ102">
            <v>2</v>
          </cell>
          <cell r="BK102">
            <v>38730</v>
          </cell>
        </row>
        <row r="103">
          <cell r="A103">
            <v>51203</v>
          </cell>
          <cell r="E103">
            <v>10668.555</v>
          </cell>
          <cell r="F103">
            <v>13504.5</v>
          </cell>
          <cell r="H103">
            <v>34994.456200000001</v>
          </cell>
          <cell r="I103">
            <v>44296.78</v>
          </cell>
          <cell r="K103">
            <v>18155.78</v>
          </cell>
          <cell r="L103">
            <v>22982</v>
          </cell>
          <cell r="N103">
            <v>16106.1803</v>
          </cell>
          <cell r="O103">
            <v>20387.57</v>
          </cell>
          <cell r="Q103">
            <v>2103.77</v>
          </cell>
          <cell r="R103">
            <v>2663</v>
          </cell>
          <cell r="T103">
            <v>5025.1741999999995</v>
          </cell>
          <cell r="U103">
            <v>6360.98</v>
          </cell>
          <cell r="W103">
            <v>6603.2940000000008</v>
          </cell>
          <cell r="X103">
            <v>8358.6</v>
          </cell>
          <cell r="Z103">
            <v>15656.362200000001</v>
          </cell>
          <cell r="AA103">
            <v>19818.18</v>
          </cell>
          <cell r="AC103">
            <v>2562.2860000000001</v>
          </cell>
          <cell r="AD103">
            <v>3243.4</v>
          </cell>
          <cell r="AF103">
            <v>4313.0524000000005</v>
          </cell>
          <cell r="AG103">
            <v>5459.56</v>
          </cell>
          <cell r="AI103">
            <v>32144.6181</v>
          </cell>
          <cell r="AJ103">
            <v>40689.39</v>
          </cell>
          <cell r="AL103">
            <v>3115.76</v>
          </cell>
          <cell r="AM103">
            <v>3944</v>
          </cell>
          <cell r="AN103">
            <v>42135.716500000002</v>
          </cell>
          <cell r="AO103">
            <v>681.11400000000003</v>
          </cell>
          <cell r="AP103">
            <v>3243.4</v>
          </cell>
          <cell r="AR103">
            <v>51820</v>
          </cell>
          <cell r="AS103">
            <v>51820</v>
          </cell>
          <cell r="AT103" t="str">
            <v>Personální poradenství</v>
          </cell>
          <cell r="AU103">
            <v>451973.3</v>
          </cell>
          <cell r="AV103">
            <v>0</v>
          </cell>
          <cell r="AW103">
            <v>451973.3</v>
          </cell>
          <cell r="AX103">
            <v>30511.8</v>
          </cell>
          <cell r="AY103">
            <v>0</v>
          </cell>
          <cell r="AZ103">
            <v>30511.8</v>
          </cell>
          <cell r="BA103">
            <v>482485.1</v>
          </cell>
          <cell r="BB103">
            <v>0</v>
          </cell>
          <cell r="BC103">
            <v>482485.1</v>
          </cell>
          <cell r="BD103" t="str">
            <v>Recruitment Agency Fee</v>
          </cell>
          <cell r="BJ103">
            <v>2</v>
          </cell>
          <cell r="BK103">
            <v>38251</v>
          </cell>
        </row>
        <row r="104">
          <cell r="A104">
            <v>51211</v>
          </cell>
          <cell r="B104" t="str">
            <v>x</v>
          </cell>
          <cell r="C104" t="str">
            <v>x</v>
          </cell>
          <cell r="D104" t="str">
            <v>x</v>
          </cell>
          <cell r="E104">
            <v>21203.995000000003</v>
          </cell>
          <cell r="F104">
            <v>26840.5</v>
          </cell>
          <cell r="H104">
            <v>9137.5349999999999</v>
          </cell>
          <cell r="I104">
            <v>11566.5</v>
          </cell>
          <cell r="K104">
            <v>8639.8350000000009</v>
          </cell>
          <cell r="L104">
            <v>10936.5</v>
          </cell>
          <cell r="N104">
            <v>10995.220000000001</v>
          </cell>
          <cell r="O104">
            <v>13918</v>
          </cell>
          <cell r="Q104">
            <v>11494.5</v>
          </cell>
          <cell r="R104">
            <v>14550</v>
          </cell>
          <cell r="T104">
            <v>13632.24</v>
          </cell>
          <cell r="U104">
            <v>17256</v>
          </cell>
          <cell r="W104">
            <v>12196.02</v>
          </cell>
          <cell r="X104">
            <v>15438</v>
          </cell>
          <cell r="Z104">
            <v>11603.52</v>
          </cell>
          <cell r="AA104">
            <v>14688</v>
          </cell>
          <cell r="AC104">
            <v>12804.32</v>
          </cell>
          <cell r="AD104">
            <v>16208</v>
          </cell>
          <cell r="AF104">
            <v>20170.201000000001</v>
          </cell>
          <cell r="AG104">
            <v>25531.9</v>
          </cell>
          <cell r="AI104">
            <v>30005.780000000002</v>
          </cell>
          <cell r="AJ104">
            <v>37982</v>
          </cell>
          <cell r="AL104">
            <v>38760.560000000005</v>
          </cell>
          <cell r="AM104">
            <v>49064</v>
          </cell>
          <cell r="AN104">
            <v>101740.861</v>
          </cell>
          <cell r="AO104">
            <v>3403.6800000000003</v>
          </cell>
          <cell r="AP104">
            <v>16208</v>
          </cell>
          <cell r="AR104" t="e">
            <v>#N/A</v>
          </cell>
          <cell r="AS104">
            <v>5183</v>
          </cell>
          <cell r="AT104" t="str">
            <v xml:space="preserve">Ostatné služby </v>
          </cell>
          <cell r="AU104">
            <v>35238781.93</v>
          </cell>
          <cell r="AV104">
            <v>0</v>
          </cell>
          <cell r="AW104">
            <v>35238781.93</v>
          </cell>
          <cell r="AX104">
            <v>8089992.46</v>
          </cell>
          <cell r="AY104">
            <v>0</v>
          </cell>
          <cell r="AZ104">
            <v>8089992.46</v>
          </cell>
          <cell r="BA104">
            <v>43328774.390000001</v>
          </cell>
          <cell r="BB104">
            <v>0</v>
          </cell>
          <cell r="BC104">
            <v>43328774.390000001</v>
          </cell>
          <cell r="BD104" t="str">
            <v>Other Services</v>
          </cell>
          <cell r="BJ104">
            <v>2</v>
          </cell>
          <cell r="BK104">
            <v>38730</v>
          </cell>
        </row>
        <row r="105">
          <cell r="A105">
            <v>51212</v>
          </cell>
          <cell r="B105" t="str">
            <v>x</v>
          </cell>
          <cell r="C105" t="str">
            <v>x</v>
          </cell>
          <cell r="D105" t="str">
            <v>x</v>
          </cell>
          <cell r="E105">
            <v>63642.005000000005</v>
          </cell>
          <cell r="F105">
            <v>80559.5</v>
          </cell>
          <cell r="H105">
            <v>239369.73929999999</v>
          </cell>
          <cell r="I105">
            <v>302999.67</v>
          </cell>
          <cell r="K105">
            <v>82001.60500000001</v>
          </cell>
          <cell r="L105">
            <v>103799.5</v>
          </cell>
          <cell r="N105">
            <v>37699.329299999998</v>
          </cell>
          <cell r="O105">
            <v>47720.67</v>
          </cell>
          <cell r="Q105">
            <v>28727.749599999999</v>
          </cell>
          <cell r="R105">
            <v>36364.239999999998</v>
          </cell>
          <cell r="T105">
            <v>37187.575199999999</v>
          </cell>
          <cell r="U105">
            <v>47072.88</v>
          </cell>
          <cell r="W105">
            <v>31499.986000000001</v>
          </cell>
          <cell r="X105">
            <v>39873.4</v>
          </cell>
          <cell r="Z105">
            <v>16135.276000000002</v>
          </cell>
          <cell r="AA105">
            <v>20424.400000000001</v>
          </cell>
          <cell r="AC105">
            <v>35490.592000000004</v>
          </cell>
          <cell r="AD105">
            <v>44924.800000000003</v>
          </cell>
          <cell r="AF105">
            <v>55672.485000000001</v>
          </cell>
          <cell r="AG105">
            <v>70471.5</v>
          </cell>
          <cell r="AI105">
            <v>49766.207999999999</v>
          </cell>
          <cell r="AJ105">
            <v>62995.199999999997</v>
          </cell>
          <cell r="AL105">
            <v>9871.84</v>
          </cell>
          <cell r="AM105">
            <v>12496</v>
          </cell>
          <cell r="AN105">
            <v>150801.125</v>
          </cell>
          <cell r="AO105">
            <v>9434.2079999999987</v>
          </cell>
          <cell r="AP105">
            <v>44924.800000000003</v>
          </cell>
          <cell r="AR105">
            <v>51830</v>
          </cell>
          <cell r="AS105">
            <v>51830</v>
          </cell>
          <cell r="AT105" t="str">
            <v xml:space="preserve">Ostatné služby </v>
          </cell>
          <cell r="AU105">
            <v>33644877.700000003</v>
          </cell>
          <cell r="AV105">
            <v>0</v>
          </cell>
          <cell r="AW105">
            <v>33644877.700000003</v>
          </cell>
          <cell r="AX105">
            <v>9345718.75</v>
          </cell>
          <cell r="AY105">
            <v>0</v>
          </cell>
          <cell r="AZ105">
            <v>9345718.75</v>
          </cell>
          <cell r="BA105">
            <v>42990596.450000003</v>
          </cell>
          <cell r="BB105">
            <v>0</v>
          </cell>
          <cell r="BC105">
            <v>42990596.450000003</v>
          </cell>
          <cell r="BD105" t="str">
            <v>Other Services</v>
          </cell>
          <cell r="BJ105">
            <v>2</v>
          </cell>
          <cell r="BK105">
            <v>38251</v>
          </cell>
        </row>
        <row r="106">
          <cell r="A106">
            <v>51213</v>
          </cell>
          <cell r="Q106">
            <v>0</v>
          </cell>
          <cell r="T106">
            <v>0</v>
          </cell>
          <cell r="W106">
            <v>0</v>
          </cell>
          <cell r="Z106">
            <v>0</v>
          </cell>
          <cell r="AC106">
            <v>0</v>
          </cell>
          <cell r="AF106">
            <v>0</v>
          </cell>
          <cell r="AI106">
            <v>0</v>
          </cell>
          <cell r="AL106">
            <v>0</v>
          </cell>
          <cell r="AN106">
            <v>0</v>
          </cell>
          <cell r="AO106">
            <v>0</v>
          </cell>
          <cell r="AR106">
            <v>51831</v>
          </cell>
          <cell r="AS106">
            <v>51831</v>
          </cell>
          <cell r="AT106" t="str">
            <v>Ostatní služby - SW služby</v>
          </cell>
          <cell r="AU106">
            <v>41996.26</v>
          </cell>
          <cell r="AV106">
            <v>0</v>
          </cell>
          <cell r="AW106">
            <v>41996.26</v>
          </cell>
          <cell r="AX106">
            <v>81534.179999999993</v>
          </cell>
          <cell r="AY106">
            <v>0</v>
          </cell>
          <cell r="AZ106">
            <v>81534.179999999993</v>
          </cell>
          <cell r="BA106">
            <v>123530.44</v>
          </cell>
          <cell r="BB106">
            <v>0</v>
          </cell>
          <cell r="BC106">
            <v>123530.44</v>
          </cell>
          <cell r="BD106" t="str">
            <v>Other services - SW Services</v>
          </cell>
          <cell r="BJ106">
            <v>2</v>
          </cell>
          <cell r="BK106">
            <v>38251</v>
          </cell>
        </row>
        <row r="107">
          <cell r="A107">
            <v>51221</v>
          </cell>
          <cell r="B107" t="str">
            <v>x</v>
          </cell>
          <cell r="C107" t="str">
            <v>x</v>
          </cell>
          <cell r="D107" t="str">
            <v>x</v>
          </cell>
          <cell r="Q107">
            <v>0</v>
          </cell>
          <cell r="T107">
            <v>0</v>
          </cell>
          <cell r="W107">
            <v>0</v>
          </cell>
          <cell r="Z107">
            <v>0</v>
          </cell>
          <cell r="AC107">
            <v>0</v>
          </cell>
          <cell r="AF107">
            <v>0</v>
          </cell>
          <cell r="AI107">
            <v>0</v>
          </cell>
          <cell r="AL107">
            <v>0</v>
          </cell>
          <cell r="AN107">
            <v>0</v>
          </cell>
          <cell r="AO107">
            <v>0</v>
          </cell>
          <cell r="AR107">
            <v>51832</v>
          </cell>
          <cell r="AS107">
            <v>51832</v>
          </cell>
          <cell r="AT107" t="str">
            <v>Ostatní služby - překlady</v>
          </cell>
          <cell r="AU107">
            <v>1346100.47</v>
          </cell>
          <cell r="AV107">
            <v>0</v>
          </cell>
          <cell r="AW107">
            <v>1346100.47</v>
          </cell>
          <cell r="AX107">
            <v>-1346100.47</v>
          </cell>
          <cell r="AY107">
            <v>0</v>
          </cell>
          <cell r="AZ107">
            <v>-1346100.47</v>
          </cell>
          <cell r="BA107">
            <v>0</v>
          </cell>
          <cell r="BB107">
            <v>0</v>
          </cell>
          <cell r="BC107">
            <v>0</v>
          </cell>
          <cell r="BD107" t="str">
            <v>Other services - Translations</v>
          </cell>
          <cell r="BJ107">
            <v>2</v>
          </cell>
          <cell r="BK107">
            <v>38251</v>
          </cell>
        </row>
        <row r="108">
          <cell r="A108">
            <v>51222</v>
          </cell>
          <cell r="B108" t="str">
            <v>x</v>
          </cell>
          <cell r="C108" t="str">
            <v>x</v>
          </cell>
          <cell r="D108" t="str">
            <v>x</v>
          </cell>
          <cell r="Q108">
            <v>0</v>
          </cell>
          <cell r="T108">
            <v>0</v>
          </cell>
          <cell r="W108">
            <v>0</v>
          </cell>
          <cell r="Z108">
            <v>0</v>
          </cell>
          <cell r="AC108">
            <v>0</v>
          </cell>
          <cell r="AF108">
            <v>0</v>
          </cell>
          <cell r="AI108">
            <v>0</v>
          </cell>
          <cell r="AL108">
            <v>0</v>
          </cell>
          <cell r="AN108">
            <v>0</v>
          </cell>
          <cell r="AO108">
            <v>0</v>
          </cell>
          <cell r="AR108">
            <v>51833</v>
          </cell>
          <cell r="AS108">
            <v>51833</v>
          </cell>
          <cell r="AT108" t="str">
            <v>Ostatní služby - úklid</v>
          </cell>
          <cell r="AU108">
            <v>205807.5</v>
          </cell>
          <cell r="AV108">
            <v>0</v>
          </cell>
          <cell r="AW108">
            <v>205807.5</v>
          </cell>
          <cell r="AX108">
            <v>8840</v>
          </cell>
          <cell r="AY108">
            <v>0</v>
          </cell>
          <cell r="AZ108">
            <v>8840</v>
          </cell>
          <cell r="BA108">
            <v>214647.5</v>
          </cell>
          <cell r="BB108">
            <v>0</v>
          </cell>
          <cell r="BC108">
            <v>214647.5</v>
          </cell>
          <cell r="BD108" t="str">
            <v>Other services - Cleaning</v>
          </cell>
          <cell r="BJ108">
            <v>2</v>
          </cell>
          <cell r="BK108">
            <v>38251</v>
          </cell>
        </row>
        <row r="109">
          <cell r="A109">
            <v>51288</v>
          </cell>
          <cell r="Q109">
            <v>0</v>
          </cell>
          <cell r="T109">
            <v>0</v>
          </cell>
          <cell r="W109">
            <v>0</v>
          </cell>
          <cell r="Z109">
            <v>0</v>
          </cell>
          <cell r="AC109">
            <v>0</v>
          </cell>
          <cell r="AF109">
            <v>0</v>
          </cell>
          <cell r="AI109">
            <v>0</v>
          </cell>
          <cell r="AL109">
            <v>0</v>
          </cell>
          <cell r="AN109">
            <v>0</v>
          </cell>
          <cell r="AO109">
            <v>0</v>
          </cell>
          <cell r="AR109" t="e">
            <v>#N/A</v>
          </cell>
          <cell r="AS109">
            <v>5187</v>
          </cell>
          <cell r="AT109" t="str">
            <v>Ostatní služby - vozy III.</v>
          </cell>
          <cell r="AU109">
            <v>7440988.7800000003</v>
          </cell>
          <cell r="AV109">
            <v>0</v>
          </cell>
          <cell r="AW109">
            <v>7440988.7800000003</v>
          </cell>
          <cell r="AX109">
            <v>-7344808.2999999998</v>
          </cell>
          <cell r="AY109">
            <v>0</v>
          </cell>
          <cell r="AZ109">
            <v>-7344808.2999999998</v>
          </cell>
          <cell r="BA109">
            <v>96180.479999999996</v>
          </cell>
          <cell r="BB109">
            <v>0</v>
          </cell>
          <cell r="BC109">
            <v>96180.479999999996</v>
          </cell>
          <cell r="BD109" t="str">
            <v>Other Services Cars Related</v>
          </cell>
          <cell r="BJ109">
            <v>2</v>
          </cell>
          <cell r="BK109">
            <v>38251</v>
          </cell>
        </row>
        <row r="110">
          <cell r="A110">
            <v>51301</v>
          </cell>
          <cell r="B110" t="str">
            <v>x</v>
          </cell>
          <cell r="C110" t="str">
            <v>x</v>
          </cell>
          <cell r="E110">
            <v>8032.72</v>
          </cell>
          <cell r="F110">
            <v>10168</v>
          </cell>
          <cell r="H110">
            <v>9207.2130000000016</v>
          </cell>
          <cell r="I110">
            <v>11654.7</v>
          </cell>
          <cell r="K110">
            <v>18736.9198</v>
          </cell>
          <cell r="L110">
            <v>23717.62</v>
          </cell>
          <cell r="N110">
            <v>24468.6463</v>
          </cell>
          <cell r="O110">
            <v>30972.97</v>
          </cell>
          <cell r="Q110">
            <v>35309.097399999999</v>
          </cell>
          <cell r="R110">
            <v>44695.06</v>
          </cell>
          <cell r="T110">
            <v>73322.27</v>
          </cell>
          <cell r="U110">
            <v>92813</v>
          </cell>
          <cell r="W110">
            <v>73044.324300000007</v>
          </cell>
          <cell r="X110">
            <v>92461.17</v>
          </cell>
          <cell r="Z110">
            <v>86617.804099999994</v>
          </cell>
          <cell r="AA110">
            <v>109642.79</v>
          </cell>
          <cell r="AC110">
            <v>28400.184000000001</v>
          </cell>
          <cell r="AD110">
            <v>35949.599999999999</v>
          </cell>
          <cell r="AF110">
            <v>91424.56700000001</v>
          </cell>
          <cell r="AG110">
            <v>115727.3</v>
          </cell>
          <cell r="AI110">
            <v>42778.895000000004</v>
          </cell>
          <cell r="AJ110">
            <v>54150.5</v>
          </cell>
          <cell r="AL110">
            <v>47755.405200000001</v>
          </cell>
          <cell r="AM110">
            <v>60449.88</v>
          </cell>
          <cell r="AN110">
            <v>210359.05120000002</v>
          </cell>
          <cell r="AO110">
            <v>7549.4159999999974</v>
          </cell>
          <cell r="AP110">
            <v>35949.599999999999</v>
          </cell>
          <cell r="AR110">
            <v>51870</v>
          </cell>
          <cell r="AS110">
            <v>51870</v>
          </cell>
          <cell r="AT110" t="str">
            <v>Přeprava vozů</v>
          </cell>
          <cell r="AU110">
            <v>3752195.51</v>
          </cell>
          <cell r="AV110">
            <v>0</v>
          </cell>
          <cell r="AW110">
            <v>3752195.51</v>
          </cell>
          <cell r="AX110">
            <v>-3752195.51</v>
          </cell>
          <cell r="AY110">
            <v>0</v>
          </cell>
          <cell r="AZ110">
            <v>-3752195.51</v>
          </cell>
          <cell r="BA110">
            <v>0</v>
          </cell>
          <cell r="BB110">
            <v>0</v>
          </cell>
          <cell r="BC110">
            <v>0</v>
          </cell>
          <cell r="BD110" t="str">
            <v>Cars Transport</v>
          </cell>
          <cell r="BJ110">
            <v>2</v>
          </cell>
          <cell r="BK110">
            <v>38251</v>
          </cell>
        </row>
        <row r="111">
          <cell r="A111">
            <v>5130166</v>
          </cell>
          <cell r="Q111">
            <v>0</v>
          </cell>
          <cell r="T111">
            <v>0</v>
          </cell>
          <cell r="W111">
            <v>0</v>
          </cell>
          <cell r="Z111">
            <v>0</v>
          </cell>
          <cell r="AC111">
            <v>0</v>
          </cell>
          <cell r="AF111">
            <v>0</v>
          </cell>
          <cell r="AI111">
            <v>0</v>
          </cell>
          <cell r="AL111">
            <v>0</v>
          </cell>
          <cell r="AN111">
            <v>0</v>
          </cell>
          <cell r="AO111">
            <v>0</v>
          </cell>
          <cell r="AR111">
            <v>518703</v>
          </cell>
          <cell r="AS111">
            <v>518703</v>
          </cell>
          <cell r="AT111" t="str">
            <v>Přeprava vozů-dovoz</v>
          </cell>
          <cell r="AU111">
            <v>266170.2</v>
          </cell>
          <cell r="AV111">
            <v>0</v>
          </cell>
          <cell r="AW111">
            <v>266170.2</v>
          </cell>
          <cell r="AX111">
            <v>-266170.2</v>
          </cell>
          <cell r="AY111">
            <v>0</v>
          </cell>
          <cell r="AZ111">
            <v>-266170.2</v>
          </cell>
          <cell r="BA111">
            <v>0</v>
          </cell>
          <cell r="BB111">
            <v>0</v>
          </cell>
          <cell r="BC111">
            <v>0</v>
          </cell>
          <cell r="BD111" t="str">
            <v>Cars Transport - Imported Cars</v>
          </cell>
          <cell r="BJ111">
            <v>2</v>
          </cell>
          <cell r="BK111">
            <v>38251</v>
          </cell>
        </row>
        <row r="112">
          <cell r="A112" t="str">
            <v>5130166 ost</v>
          </cell>
          <cell r="Q112">
            <v>0</v>
          </cell>
          <cell r="T112">
            <v>0</v>
          </cell>
          <cell r="W112">
            <v>0</v>
          </cell>
          <cell r="Z112">
            <v>0</v>
          </cell>
          <cell r="AC112">
            <v>0</v>
          </cell>
          <cell r="AF112">
            <v>0</v>
          </cell>
          <cell r="AI112">
            <v>0</v>
          </cell>
          <cell r="AL112">
            <v>0</v>
          </cell>
          <cell r="AN112">
            <v>0</v>
          </cell>
          <cell r="AO112">
            <v>0</v>
          </cell>
          <cell r="AR112">
            <v>51871</v>
          </cell>
          <cell r="AS112">
            <v>51871</v>
          </cell>
          <cell r="AT112" t="str">
            <v xml:space="preserve">Lustrace </v>
          </cell>
          <cell r="AU112">
            <v>2587630.14</v>
          </cell>
          <cell r="AV112">
            <v>0</v>
          </cell>
          <cell r="AW112">
            <v>2587630.14</v>
          </cell>
          <cell r="AX112">
            <v>-2495030.14</v>
          </cell>
          <cell r="AY112">
            <v>0</v>
          </cell>
          <cell r="AZ112">
            <v>-2495030.14</v>
          </cell>
          <cell r="BA112">
            <v>92600</v>
          </cell>
          <cell r="BB112">
            <v>0</v>
          </cell>
          <cell r="BC112">
            <v>92600</v>
          </cell>
          <cell r="BD112" t="str">
            <v>Cars Screening</v>
          </cell>
          <cell r="BJ112">
            <v>2</v>
          </cell>
          <cell r="BK112">
            <v>38251</v>
          </cell>
        </row>
        <row r="113">
          <cell r="A113">
            <v>51301660</v>
          </cell>
          <cell r="B113" t="str">
            <v>ADVERT.</v>
          </cell>
          <cell r="Q113">
            <v>0</v>
          </cell>
          <cell r="T113">
            <v>0</v>
          </cell>
          <cell r="W113">
            <v>0</v>
          </cell>
          <cell r="Z113">
            <v>0</v>
          </cell>
          <cell r="AC113">
            <v>0</v>
          </cell>
          <cell r="AF113">
            <v>0</v>
          </cell>
          <cell r="AI113">
            <v>0</v>
          </cell>
          <cell r="AL113">
            <v>0</v>
          </cell>
          <cell r="AN113">
            <v>0</v>
          </cell>
          <cell r="AO113">
            <v>0</v>
          </cell>
          <cell r="AR113">
            <v>51872</v>
          </cell>
          <cell r="AS113">
            <v>51872</v>
          </cell>
          <cell r="AT113" t="str">
            <v xml:space="preserve">Měření emisí, STK </v>
          </cell>
          <cell r="AU113">
            <v>834108.35</v>
          </cell>
          <cell r="AV113">
            <v>0</v>
          </cell>
          <cell r="AW113">
            <v>834108.35</v>
          </cell>
          <cell r="AX113">
            <v>-834108.35</v>
          </cell>
          <cell r="AY113">
            <v>0</v>
          </cell>
          <cell r="AZ113">
            <v>-834108.35</v>
          </cell>
          <cell r="BA113">
            <v>0</v>
          </cell>
          <cell r="BB113">
            <v>0</v>
          </cell>
          <cell r="BC113">
            <v>0</v>
          </cell>
          <cell r="BD113" t="str">
            <v>Emissions Measurement, STK</v>
          </cell>
          <cell r="BJ113">
            <v>2</v>
          </cell>
          <cell r="BK113">
            <v>38251</v>
          </cell>
        </row>
        <row r="114">
          <cell r="A114">
            <v>51398</v>
          </cell>
          <cell r="B114" t="str">
            <v>Tony</v>
          </cell>
          <cell r="Q114">
            <v>0</v>
          </cell>
          <cell r="T114">
            <v>0</v>
          </cell>
          <cell r="W114">
            <v>0</v>
          </cell>
          <cell r="Z114">
            <v>0</v>
          </cell>
          <cell r="AC114">
            <v>0</v>
          </cell>
          <cell r="AF114">
            <v>0</v>
          </cell>
          <cell r="AI114">
            <v>0</v>
          </cell>
          <cell r="AL114">
            <v>0</v>
          </cell>
          <cell r="AN114">
            <v>0</v>
          </cell>
          <cell r="AO114">
            <v>0</v>
          </cell>
          <cell r="AR114">
            <v>51873</v>
          </cell>
          <cell r="AS114">
            <v>51873</v>
          </cell>
          <cell r="AT114" t="str">
            <v xml:space="preserve">Čištění vozů </v>
          </cell>
          <cell r="AU114">
            <v>18434.580000000002</v>
          </cell>
          <cell r="AV114">
            <v>0</v>
          </cell>
          <cell r="AW114">
            <v>18434.580000000002</v>
          </cell>
          <cell r="AX114">
            <v>2695.9</v>
          </cell>
          <cell r="AY114">
            <v>0</v>
          </cell>
          <cell r="AZ114">
            <v>2695.9</v>
          </cell>
          <cell r="BA114">
            <v>21130.48</v>
          </cell>
          <cell r="BB114">
            <v>0</v>
          </cell>
          <cell r="BC114">
            <v>21130.48</v>
          </cell>
          <cell r="BD114" t="str">
            <v>Cars Cleaning</v>
          </cell>
          <cell r="BJ114">
            <v>2</v>
          </cell>
          <cell r="BK114">
            <v>38251</v>
          </cell>
        </row>
        <row r="115">
          <cell r="A115">
            <v>51801</v>
          </cell>
          <cell r="B115" t="str">
            <v>x</v>
          </cell>
          <cell r="C115" t="str">
            <v>x</v>
          </cell>
          <cell r="D115" t="str">
            <v>x</v>
          </cell>
          <cell r="E115">
            <v>5577.9530000000004</v>
          </cell>
          <cell r="F115">
            <v>7060.7</v>
          </cell>
          <cell r="H115">
            <v>9351.3090000000011</v>
          </cell>
          <cell r="I115">
            <v>11837.1</v>
          </cell>
          <cell r="K115">
            <v>25264.99</v>
          </cell>
          <cell r="L115">
            <v>31981</v>
          </cell>
          <cell r="N115">
            <v>23997.356000000003</v>
          </cell>
          <cell r="O115">
            <v>30376.400000000001</v>
          </cell>
          <cell r="Q115">
            <v>30937.901000000002</v>
          </cell>
          <cell r="R115">
            <v>39161.9</v>
          </cell>
          <cell r="T115">
            <v>33276.585400000004</v>
          </cell>
          <cell r="U115">
            <v>42122.26</v>
          </cell>
          <cell r="W115">
            <v>41169.270000000004</v>
          </cell>
          <cell r="X115">
            <v>52113</v>
          </cell>
          <cell r="Z115">
            <v>32584.419000000002</v>
          </cell>
          <cell r="AA115">
            <v>41246.1</v>
          </cell>
          <cell r="AC115">
            <v>29497.02</v>
          </cell>
          <cell r="AD115">
            <v>37338</v>
          </cell>
          <cell r="AF115">
            <v>47593.55</v>
          </cell>
          <cell r="AG115">
            <v>60245</v>
          </cell>
          <cell r="AI115">
            <v>31844.9</v>
          </cell>
          <cell r="AJ115">
            <v>40310</v>
          </cell>
          <cell r="AL115">
            <v>30791.9169</v>
          </cell>
          <cell r="AM115">
            <v>38977.11</v>
          </cell>
          <cell r="AN115">
            <v>139727.38690000001</v>
          </cell>
          <cell r="AO115">
            <v>7840.98</v>
          </cell>
          <cell r="AP115">
            <v>37338</v>
          </cell>
          <cell r="AR115">
            <v>51874</v>
          </cell>
          <cell r="AS115">
            <v>51874</v>
          </cell>
          <cell r="AT115" t="str">
            <v xml:space="preserve">Zprostředkovatelská odměna </v>
          </cell>
          <cell r="AU115">
            <v>-17550</v>
          </cell>
          <cell r="AV115">
            <v>0</v>
          </cell>
          <cell r="AW115">
            <v>-17550</v>
          </cell>
          <cell r="AX115">
            <v>0</v>
          </cell>
          <cell r="AY115">
            <v>0</v>
          </cell>
          <cell r="AZ115">
            <v>0</v>
          </cell>
          <cell r="BA115">
            <v>-17550</v>
          </cell>
          <cell r="BB115">
            <v>0</v>
          </cell>
          <cell r="BC115">
            <v>-17550</v>
          </cell>
          <cell r="BD115" t="str">
            <v>Customery Commission</v>
          </cell>
          <cell r="BJ115">
            <v>2</v>
          </cell>
          <cell r="BK115">
            <v>38251</v>
          </cell>
        </row>
        <row r="116">
          <cell r="A116" t="str">
            <v>51802 CI</v>
          </cell>
          <cell r="Q116">
            <v>0</v>
          </cell>
          <cell r="T116">
            <v>0</v>
          </cell>
          <cell r="W116">
            <v>0</v>
          </cell>
          <cell r="Z116">
            <v>0</v>
          </cell>
          <cell r="AC116">
            <v>0</v>
          </cell>
          <cell r="AF116">
            <v>0</v>
          </cell>
          <cell r="AI116">
            <v>0</v>
          </cell>
          <cell r="AL116">
            <v>0</v>
          </cell>
          <cell r="AN116">
            <v>0</v>
          </cell>
          <cell r="AO116">
            <v>0</v>
          </cell>
          <cell r="AR116" t="e">
            <v>#N/A</v>
          </cell>
          <cell r="AS116">
            <v>5189</v>
          </cell>
          <cell r="AT116" t="str">
            <v>Ostatní služby režie - ostantí, DNeuz.</v>
          </cell>
          <cell r="AU116">
            <v>1130910.6599999999</v>
          </cell>
          <cell r="AV116">
            <v>0</v>
          </cell>
          <cell r="AW116">
            <v>1130910.6599999999</v>
          </cell>
          <cell r="AX116">
            <v>109319.1</v>
          </cell>
          <cell r="AY116">
            <v>0</v>
          </cell>
          <cell r="AZ116">
            <v>109319.1</v>
          </cell>
          <cell r="BA116">
            <v>1240229.76</v>
          </cell>
          <cell r="BB116">
            <v>0</v>
          </cell>
          <cell r="BC116">
            <v>1240229.76</v>
          </cell>
          <cell r="BD116" t="str">
            <v>Other Services - Non-Tax Deductible, Other</v>
          </cell>
          <cell r="BJ116">
            <v>2</v>
          </cell>
          <cell r="BK116">
            <v>38251</v>
          </cell>
        </row>
        <row r="117">
          <cell r="A117">
            <v>51802</v>
          </cell>
          <cell r="B117" t="str">
            <v>x</v>
          </cell>
          <cell r="C117" t="str">
            <v>x</v>
          </cell>
          <cell r="D117" t="str">
            <v>x</v>
          </cell>
          <cell r="E117">
            <v>179284.97</v>
          </cell>
          <cell r="F117">
            <v>226943</v>
          </cell>
          <cell r="H117">
            <v>96206.516000000003</v>
          </cell>
          <cell r="I117">
            <v>121780.4</v>
          </cell>
          <cell r="K117">
            <v>147281.359</v>
          </cell>
          <cell r="L117">
            <v>186432.1</v>
          </cell>
          <cell r="N117">
            <v>276279.82699999999</v>
          </cell>
          <cell r="O117">
            <v>349721.3</v>
          </cell>
          <cell r="Q117">
            <v>236682.10399999999</v>
          </cell>
          <cell r="R117">
            <v>299597.59999999998</v>
          </cell>
          <cell r="T117">
            <v>161812.54</v>
          </cell>
          <cell r="U117">
            <v>204826</v>
          </cell>
          <cell r="W117">
            <v>146640.432</v>
          </cell>
          <cell r="X117">
            <v>185620.8</v>
          </cell>
          <cell r="Z117">
            <v>166712.43600000002</v>
          </cell>
          <cell r="AA117">
            <v>211028.4</v>
          </cell>
          <cell r="AC117">
            <v>0</v>
          </cell>
          <cell r="AD117">
            <v>0</v>
          </cell>
          <cell r="AF117">
            <v>156234.90300000002</v>
          </cell>
          <cell r="AG117">
            <v>197765.7</v>
          </cell>
          <cell r="AI117">
            <v>399218.12600000005</v>
          </cell>
          <cell r="AJ117">
            <v>505339.4</v>
          </cell>
          <cell r="AL117">
            <v>221830.10399999999</v>
          </cell>
          <cell r="AM117">
            <v>280797.59999999998</v>
          </cell>
          <cell r="AN117">
            <v>777283.13300000015</v>
          </cell>
          <cell r="AO117">
            <v>0</v>
          </cell>
          <cell r="AP117">
            <v>0</v>
          </cell>
          <cell r="AR117">
            <v>51893</v>
          </cell>
          <cell r="AS117">
            <v>51893</v>
          </cell>
          <cell r="AT117" t="str">
            <v>Ostatní služby nedaň.-nájmy</v>
          </cell>
          <cell r="AU117">
            <v>951516</v>
          </cell>
          <cell r="AV117">
            <v>0</v>
          </cell>
          <cell r="AW117">
            <v>951516</v>
          </cell>
          <cell r="AX117">
            <v>108467</v>
          </cell>
          <cell r="AY117">
            <v>0</v>
          </cell>
          <cell r="AZ117">
            <v>108467</v>
          </cell>
          <cell r="BA117">
            <v>1059983</v>
          </cell>
          <cell r="BB117">
            <v>0</v>
          </cell>
          <cell r="BC117">
            <v>1059983</v>
          </cell>
          <cell r="BD117" t="str">
            <v>Other Services Non-Tax Deductible - Rentals</v>
          </cell>
          <cell r="BJ117">
            <v>2</v>
          </cell>
          <cell r="BK117">
            <v>38251</v>
          </cell>
        </row>
        <row r="118">
          <cell r="A118">
            <v>5180266</v>
          </cell>
          <cell r="Q118">
            <v>0</v>
          </cell>
          <cell r="T118">
            <v>0</v>
          </cell>
          <cell r="W118">
            <v>0</v>
          </cell>
          <cell r="Z118">
            <v>0</v>
          </cell>
          <cell r="AC118">
            <v>0</v>
          </cell>
          <cell r="AF118">
            <v>0</v>
          </cell>
          <cell r="AI118">
            <v>0</v>
          </cell>
          <cell r="AL118">
            <v>0</v>
          </cell>
          <cell r="AN118">
            <v>0</v>
          </cell>
          <cell r="AO118">
            <v>0</v>
          </cell>
          <cell r="AR118">
            <v>51898</v>
          </cell>
          <cell r="AS118">
            <v>51898</v>
          </cell>
          <cell r="AT118" t="str">
            <v>Ostatní služby - sporné doklady</v>
          </cell>
          <cell r="AU118">
            <v>157630.1</v>
          </cell>
          <cell r="AV118">
            <v>0</v>
          </cell>
          <cell r="AW118">
            <v>157630.1</v>
          </cell>
          <cell r="AX118">
            <v>852.1</v>
          </cell>
          <cell r="AY118">
            <v>0</v>
          </cell>
          <cell r="AZ118">
            <v>852.1</v>
          </cell>
          <cell r="BA118">
            <v>158482.20000000001</v>
          </cell>
          <cell r="BB118">
            <v>0</v>
          </cell>
          <cell r="BC118">
            <v>158482.20000000001</v>
          </cell>
          <cell r="BD118" t="str">
            <v>Other Services - Polemic Documents</v>
          </cell>
          <cell r="BJ118">
            <v>2</v>
          </cell>
          <cell r="BK118">
            <v>38251</v>
          </cell>
        </row>
        <row r="119">
          <cell r="A119" t="str">
            <v>51803 CI</v>
          </cell>
          <cell r="Q119">
            <v>0</v>
          </cell>
          <cell r="T119">
            <v>0</v>
          </cell>
          <cell r="W119">
            <v>0</v>
          </cell>
          <cell r="Z119">
            <v>0</v>
          </cell>
          <cell r="AC119">
            <v>0</v>
          </cell>
          <cell r="AF119">
            <v>0</v>
          </cell>
          <cell r="AI119">
            <v>0</v>
          </cell>
          <cell r="AL119">
            <v>0</v>
          </cell>
          <cell r="AN119">
            <v>0</v>
          </cell>
          <cell r="AO119">
            <v>0</v>
          </cell>
          <cell r="AR119">
            <v>51899</v>
          </cell>
          <cell r="AS119">
            <v>51899</v>
          </cell>
          <cell r="AT119" t="str">
            <v xml:space="preserve">Ostatní služby nedaňové </v>
          </cell>
          <cell r="AU119">
            <v>21764.560000000001</v>
          </cell>
          <cell r="AV119">
            <v>0</v>
          </cell>
          <cell r="AW119">
            <v>21764.560000000001</v>
          </cell>
          <cell r="AX119">
            <v>0</v>
          </cell>
          <cell r="AY119">
            <v>0</v>
          </cell>
          <cell r="AZ119">
            <v>0</v>
          </cell>
          <cell r="BA119">
            <v>21764.560000000001</v>
          </cell>
          <cell r="BB119">
            <v>0</v>
          </cell>
          <cell r="BC119">
            <v>21764.560000000001</v>
          </cell>
          <cell r="BD119" t="str">
            <v>Other Services - Non-Tax Deductible</v>
          </cell>
          <cell r="BJ119">
            <v>2</v>
          </cell>
          <cell r="BK119">
            <v>38251</v>
          </cell>
        </row>
        <row r="120">
          <cell r="A120">
            <v>51803</v>
          </cell>
          <cell r="B120" t="str">
            <v>x</v>
          </cell>
          <cell r="C120" t="str">
            <v>x</v>
          </cell>
          <cell r="D120" t="str">
            <v>x</v>
          </cell>
          <cell r="F120">
            <v>0</v>
          </cell>
          <cell r="H120">
            <v>64589.057000000008</v>
          </cell>
          <cell r="I120">
            <v>81758.3</v>
          </cell>
          <cell r="K120">
            <v>-57111.786</v>
          </cell>
          <cell r="L120">
            <v>-72293.399999999994</v>
          </cell>
          <cell r="N120">
            <v>97682.394000000015</v>
          </cell>
          <cell r="O120">
            <v>123648.6</v>
          </cell>
          <cell r="Q120">
            <v>18655.138999999999</v>
          </cell>
          <cell r="R120">
            <v>23614.1</v>
          </cell>
          <cell r="T120">
            <v>0</v>
          </cell>
          <cell r="U120">
            <v>0</v>
          </cell>
          <cell r="W120">
            <v>479582.14</v>
          </cell>
          <cell r="X120">
            <v>607066</v>
          </cell>
          <cell r="Z120">
            <v>369127.10500000004</v>
          </cell>
          <cell r="AA120">
            <v>467249.5</v>
          </cell>
          <cell r="AC120">
            <v>26860</v>
          </cell>
          <cell r="AD120">
            <v>34000</v>
          </cell>
          <cell r="AF120">
            <v>166996.91500000001</v>
          </cell>
          <cell r="AG120">
            <v>211388.5</v>
          </cell>
          <cell r="AI120">
            <v>128319.70000000001</v>
          </cell>
          <cell r="AJ120">
            <v>162430</v>
          </cell>
          <cell r="AL120">
            <v>90769.262000000002</v>
          </cell>
          <cell r="AM120">
            <v>114897.8</v>
          </cell>
          <cell r="AN120">
            <v>412945.87699999998</v>
          </cell>
          <cell r="AO120">
            <v>7140</v>
          </cell>
          <cell r="AP120">
            <v>34000</v>
          </cell>
          <cell r="AR120" t="e">
            <v>#N/A</v>
          </cell>
          <cell r="AS120">
            <v>52</v>
          </cell>
          <cell r="AT120" t="str">
            <v>Osobní náklady (PERSONNEL EXPENSES)</v>
          </cell>
          <cell r="AU120">
            <v>42557764.68</v>
          </cell>
          <cell r="AV120">
            <v>0</v>
          </cell>
          <cell r="AW120">
            <v>42557764.68</v>
          </cell>
          <cell r="AX120">
            <v>6232422.4000000004</v>
          </cell>
          <cell r="AY120">
            <v>0</v>
          </cell>
          <cell r="AZ120">
            <v>6232422.4000000004</v>
          </cell>
          <cell r="BA120">
            <v>48790187.079999998</v>
          </cell>
          <cell r="BB120">
            <v>0</v>
          </cell>
          <cell r="BC120">
            <v>48790187.079999998</v>
          </cell>
          <cell r="BJ120">
            <v>5681</v>
          </cell>
          <cell r="BK120">
            <v>38422</v>
          </cell>
        </row>
        <row r="121">
          <cell r="A121">
            <v>5180366</v>
          </cell>
          <cell r="Q121">
            <v>0</v>
          </cell>
          <cell r="T121">
            <v>0</v>
          </cell>
          <cell r="W121">
            <v>0</v>
          </cell>
          <cell r="Z121">
            <v>0</v>
          </cell>
          <cell r="AC121">
            <v>0</v>
          </cell>
          <cell r="AF121">
            <v>0</v>
          </cell>
          <cell r="AI121">
            <v>0</v>
          </cell>
          <cell r="AL121">
            <v>0</v>
          </cell>
          <cell r="AN121">
            <v>0</v>
          </cell>
          <cell r="AO121">
            <v>0</v>
          </cell>
          <cell r="AR121" t="e">
            <v>#N/A</v>
          </cell>
          <cell r="AS121">
            <v>521</v>
          </cell>
          <cell r="AT121" t="str">
            <v>Mzdové náklady (WAGES AND SALARIES)</v>
          </cell>
          <cell r="AU121">
            <v>31108088</v>
          </cell>
          <cell r="AV121">
            <v>0</v>
          </cell>
          <cell r="AW121">
            <v>31108088</v>
          </cell>
          <cell r="AX121">
            <v>4322128</v>
          </cell>
          <cell r="AY121">
            <v>0</v>
          </cell>
          <cell r="AZ121">
            <v>4322128</v>
          </cell>
          <cell r="BA121">
            <v>35430216</v>
          </cell>
          <cell r="BB121">
            <v>0</v>
          </cell>
          <cell r="BC121">
            <v>35430216</v>
          </cell>
          <cell r="BJ121">
            <v>5681</v>
          </cell>
          <cell r="BK121">
            <v>38422</v>
          </cell>
        </row>
        <row r="122">
          <cell r="A122" t="str">
            <v>51804 CI</v>
          </cell>
          <cell r="Q122">
            <v>0</v>
          </cell>
          <cell r="T122">
            <v>0</v>
          </cell>
          <cell r="W122">
            <v>0</v>
          </cell>
          <cell r="Z122">
            <v>0</v>
          </cell>
          <cell r="AC122">
            <v>0</v>
          </cell>
          <cell r="AF122">
            <v>0</v>
          </cell>
          <cell r="AI122">
            <v>0</v>
          </cell>
          <cell r="AL122">
            <v>0</v>
          </cell>
          <cell r="AN122">
            <v>0</v>
          </cell>
          <cell r="AO122">
            <v>0</v>
          </cell>
          <cell r="AR122">
            <v>52101</v>
          </cell>
          <cell r="AS122">
            <v>52101</v>
          </cell>
          <cell r="AT122" t="str">
            <v>Mzdové náklady (WAGES)</v>
          </cell>
          <cell r="AU122">
            <v>31108088</v>
          </cell>
          <cell r="AV122">
            <v>0</v>
          </cell>
          <cell r="AW122">
            <v>31108088</v>
          </cell>
          <cell r="AX122">
            <v>4322128</v>
          </cell>
          <cell r="AY122">
            <v>0</v>
          </cell>
          <cell r="AZ122">
            <v>4322128</v>
          </cell>
          <cell r="BA122">
            <v>35430216</v>
          </cell>
          <cell r="BB122">
            <v>0</v>
          </cell>
          <cell r="BC122">
            <v>35430216</v>
          </cell>
          <cell r="BJ122">
            <v>0</v>
          </cell>
          <cell r="BK122">
            <v>37879</v>
          </cell>
        </row>
        <row r="123">
          <cell r="A123">
            <v>51804</v>
          </cell>
          <cell r="B123" t="str">
            <v>x</v>
          </cell>
          <cell r="C123" t="str">
            <v>x</v>
          </cell>
          <cell r="D123" t="str">
            <v>x</v>
          </cell>
          <cell r="E123">
            <v>58024.828499999996</v>
          </cell>
          <cell r="F123">
            <v>73449.149999999994</v>
          </cell>
          <cell r="H123">
            <v>27056.947</v>
          </cell>
          <cell r="I123">
            <v>34249.300000000003</v>
          </cell>
          <cell r="K123">
            <v>27525.97</v>
          </cell>
          <cell r="L123">
            <v>34843</v>
          </cell>
          <cell r="N123">
            <v>34416.286800000002</v>
          </cell>
          <cell r="O123">
            <v>43564.92</v>
          </cell>
          <cell r="Q123">
            <v>11705.690700000001</v>
          </cell>
          <cell r="R123">
            <v>14817.33</v>
          </cell>
          <cell r="T123">
            <v>12909.5401</v>
          </cell>
          <cell r="U123">
            <v>16341.19</v>
          </cell>
          <cell r="W123">
            <v>11833.623300000001</v>
          </cell>
          <cell r="X123">
            <v>14979.27</v>
          </cell>
          <cell r="Z123">
            <v>0</v>
          </cell>
          <cell r="AA123">
            <v>0</v>
          </cell>
          <cell r="AC123">
            <v>0</v>
          </cell>
          <cell r="AD123">
            <v>0</v>
          </cell>
          <cell r="AF123">
            <v>0</v>
          </cell>
          <cell r="AG123">
            <v>0</v>
          </cell>
          <cell r="AI123">
            <v>0</v>
          </cell>
          <cell r="AJ123">
            <v>0</v>
          </cell>
          <cell r="AL123">
            <v>0</v>
          </cell>
          <cell r="AM123">
            <v>0</v>
          </cell>
          <cell r="AN123">
            <v>0</v>
          </cell>
          <cell r="AO123">
            <v>0</v>
          </cell>
          <cell r="AP123">
            <v>0</v>
          </cell>
          <cell r="AR123" t="e">
            <v>#N/A</v>
          </cell>
          <cell r="AS123">
            <v>524</v>
          </cell>
          <cell r="AT123" t="str">
            <v>Zákonné sociální pojištění (SOCIAL SECURITY INSURANCE)</v>
          </cell>
          <cell r="AU123">
            <v>10206531</v>
          </cell>
          <cell r="AV123">
            <v>0</v>
          </cell>
          <cell r="AW123">
            <v>10206531</v>
          </cell>
          <cell r="AX123">
            <v>1439229</v>
          </cell>
          <cell r="AY123">
            <v>0</v>
          </cell>
          <cell r="AZ123">
            <v>1439229</v>
          </cell>
          <cell r="BA123">
            <v>11645760</v>
          </cell>
          <cell r="BB123">
            <v>0</v>
          </cell>
          <cell r="BC123">
            <v>11645760</v>
          </cell>
          <cell r="BJ123">
            <v>5681</v>
          </cell>
          <cell r="BK123">
            <v>38422</v>
          </cell>
        </row>
        <row r="124">
          <cell r="A124">
            <v>5180466</v>
          </cell>
          <cell r="Q124">
            <v>0</v>
          </cell>
          <cell r="T124">
            <v>0</v>
          </cell>
          <cell r="W124">
            <v>0</v>
          </cell>
          <cell r="Z124">
            <v>0</v>
          </cell>
          <cell r="AC124">
            <v>0</v>
          </cell>
          <cell r="AF124">
            <v>0</v>
          </cell>
          <cell r="AI124">
            <v>0</v>
          </cell>
          <cell r="AL124">
            <v>0</v>
          </cell>
          <cell r="AN124">
            <v>0</v>
          </cell>
          <cell r="AO124">
            <v>0</v>
          </cell>
          <cell r="AR124">
            <v>52401</v>
          </cell>
          <cell r="AS124">
            <v>52401</v>
          </cell>
          <cell r="AT124" t="str">
            <v>Zákonné zdravotné poistenie (OBBLIG. HEALTH INSURANCE)</v>
          </cell>
          <cell r="AU124">
            <v>2976973</v>
          </cell>
          <cell r="AV124">
            <v>0</v>
          </cell>
          <cell r="AW124">
            <v>2976973</v>
          </cell>
          <cell r="AX124">
            <v>407094</v>
          </cell>
          <cell r="AY124">
            <v>0</v>
          </cell>
          <cell r="AZ124">
            <v>407094</v>
          </cell>
          <cell r="BA124">
            <v>3384067</v>
          </cell>
          <cell r="BB124">
            <v>0</v>
          </cell>
          <cell r="BC124">
            <v>3384067</v>
          </cell>
          <cell r="BJ124">
            <v>12</v>
          </cell>
          <cell r="BK124">
            <v>38066</v>
          </cell>
        </row>
        <row r="125">
          <cell r="A125" t="str">
            <v>51805 CI</v>
          </cell>
          <cell r="Q125">
            <v>0</v>
          </cell>
          <cell r="T125">
            <v>0</v>
          </cell>
          <cell r="W125">
            <v>0</v>
          </cell>
          <cell r="Z125">
            <v>0</v>
          </cell>
          <cell r="AC125">
            <v>0</v>
          </cell>
          <cell r="AF125">
            <v>0</v>
          </cell>
          <cell r="AI125">
            <v>0</v>
          </cell>
          <cell r="AL125">
            <v>0</v>
          </cell>
          <cell r="AN125">
            <v>0</v>
          </cell>
          <cell r="AO125">
            <v>0</v>
          </cell>
          <cell r="AR125" t="e">
            <v>#N/A</v>
          </cell>
          <cell r="AS125" t="str">
            <v>Účet</v>
          </cell>
          <cell r="AT125" t="str">
            <v>Název</v>
          </cell>
          <cell r="AU125" t="str">
            <v>Před obdobím MD</v>
          </cell>
          <cell r="AV125" t="str">
            <v>Před obdobím D</v>
          </cell>
          <cell r="AW125" t="str">
            <v>Před obdobím</v>
          </cell>
          <cell r="AX125" t="str">
            <v>Za období MD</v>
          </cell>
          <cell r="AY125" t="str">
            <v>Za období D</v>
          </cell>
          <cell r="AZ125" t="str">
            <v>Za období</v>
          </cell>
          <cell r="BA125" t="str">
            <v>Stav MD</v>
          </cell>
          <cell r="BB125" t="str">
            <v>Stav D</v>
          </cell>
          <cell r="BC125" t="str">
            <v>Stav</v>
          </cell>
          <cell r="BD125" t="str">
            <v>Název (2)</v>
          </cell>
          <cell r="BE125" t="str">
            <v>Název (3)</v>
          </cell>
          <cell r="BF125" t="str">
            <v>Atribut1</v>
          </cell>
          <cell r="BG125" t="str">
            <v>Atribut2</v>
          </cell>
          <cell r="BH125" t="str">
            <v>Atribut3</v>
          </cell>
          <cell r="BI125" t="str">
            <v>Atribut4</v>
          </cell>
          <cell r="BJ125" t="str">
            <v>Zapsal</v>
          </cell>
          <cell r="BK125" t="str">
            <v>Zapsáno</v>
          </cell>
        </row>
        <row r="126">
          <cell r="A126">
            <v>51805</v>
          </cell>
          <cell r="B126" t="str">
            <v>x</v>
          </cell>
          <cell r="C126" t="str">
            <v>x</v>
          </cell>
          <cell r="D126" t="str">
            <v>x</v>
          </cell>
          <cell r="F126">
            <v>0</v>
          </cell>
          <cell r="N126">
            <v>2987.3850000000002</v>
          </cell>
          <cell r="O126">
            <v>3781.5</v>
          </cell>
          <cell r="Q126">
            <v>0</v>
          </cell>
          <cell r="R126">
            <v>0</v>
          </cell>
          <cell r="T126">
            <v>14220</v>
          </cell>
          <cell r="U126">
            <v>18000</v>
          </cell>
          <cell r="W126">
            <v>14220</v>
          </cell>
          <cell r="X126">
            <v>18000</v>
          </cell>
          <cell r="Z126">
            <v>14220</v>
          </cell>
          <cell r="AA126">
            <v>18000</v>
          </cell>
          <cell r="AC126">
            <v>14699.293000000001</v>
          </cell>
          <cell r="AD126">
            <v>18606.7</v>
          </cell>
          <cell r="AF126">
            <v>23528.57</v>
          </cell>
          <cell r="AG126">
            <v>29783</v>
          </cell>
          <cell r="AI126">
            <v>398.31799999999998</v>
          </cell>
          <cell r="AJ126">
            <v>504.2</v>
          </cell>
          <cell r="AL126">
            <v>51294.004800000002</v>
          </cell>
          <cell r="AM126">
            <v>64929.120000000003</v>
          </cell>
          <cell r="AN126">
            <v>89920.185800000007</v>
          </cell>
          <cell r="AO126">
            <v>3907.4069999999992</v>
          </cell>
          <cell r="AP126">
            <v>18606.7</v>
          </cell>
          <cell r="AR126">
            <v>52402</v>
          </cell>
          <cell r="AS126">
            <v>52402</v>
          </cell>
          <cell r="AT126" t="str">
            <v>Zákonné dochodkové poistenie (OBBLIG. SOCIAL INSURANCE)</v>
          </cell>
          <cell r="AU126">
            <v>7229558</v>
          </cell>
          <cell r="AV126">
            <v>0</v>
          </cell>
          <cell r="AW126">
            <v>7229558</v>
          </cell>
          <cell r="AX126">
            <v>1032135</v>
          </cell>
          <cell r="AY126">
            <v>0</v>
          </cell>
          <cell r="AZ126">
            <v>1032135</v>
          </cell>
          <cell r="BA126">
            <v>8261693</v>
          </cell>
          <cell r="BB126">
            <v>0</v>
          </cell>
          <cell r="BC126">
            <v>8261693</v>
          </cell>
          <cell r="BJ126">
            <v>12</v>
          </cell>
          <cell r="BK126">
            <v>38066</v>
          </cell>
        </row>
        <row r="127">
          <cell r="A127">
            <v>5180566</v>
          </cell>
          <cell r="Q127">
            <v>0</v>
          </cell>
          <cell r="T127">
            <v>0</v>
          </cell>
          <cell r="W127">
            <v>0</v>
          </cell>
          <cell r="Z127">
            <v>0</v>
          </cell>
          <cell r="AC127">
            <v>0</v>
          </cell>
          <cell r="AF127">
            <v>0</v>
          </cell>
          <cell r="AI127">
            <v>0</v>
          </cell>
          <cell r="AL127">
            <v>0</v>
          </cell>
          <cell r="AN127">
            <v>0</v>
          </cell>
          <cell r="AO127">
            <v>0</v>
          </cell>
          <cell r="AR127" t="e">
            <v>#N/A</v>
          </cell>
          <cell r="AS127">
            <v>527</v>
          </cell>
          <cell r="AT127" t="str">
            <v>Zákonné sociální náklady (FRINGE BENEFITS - STATUTORY)</v>
          </cell>
          <cell r="AU127">
            <v>1243145.68</v>
          </cell>
          <cell r="AV127">
            <v>0</v>
          </cell>
          <cell r="AW127">
            <v>1243145.68</v>
          </cell>
          <cell r="AX127">
            <v>471065.4</v>
          </cell>
          <cell r="AY127">
            <v>0</v>
          </cell>
          <cell r="AZ127">
            <v>471065.4</v>
          </cell>
          <cell r="BA127">
            <v>1714211.08</v>
          </cell>
          <cell r="BB127">
            <v>0</v>
          </cell>
          <cell r="BC127">
            <v>1714211.08</v>
          </cell>
          <cell r="BJ127">
            <v>5681</v>
          </cell>
          <cell r="BK127">
            <v>38422</v>
          </cell>
        </row>
        <row r="128">
          <cell r="A128" t="str">
            <v>5180566 oth.</v>
          </cell>
          <cell r="Q128">
            <v>0</v>
          </cell>
          <cell r="T128">
            <v>0</v>
          </cell>
          <cell r="W128">
            <v>0</v>
          </cell>
          <cell r="Z128">
            <v>0</v>
          </cell>
          <cell r="AC128">
            <v>0</v>
          </cell>
          <cell r="AF128">
            <v>0</v>
          </cell>
          <cell r="AI128">
            <v>0</v>
          </cell>
          <cell r="AL128">
            <v>0</v>
          </cell>
          <cell r="AN128">
            <v>0</v>
          </cell>
          <cell r="AO128">
            <v>0</v>
          </cell>
          <cell r="AR128">
            <v>52701</v>
          </cell>
          <cell r="AS128">
            <v>52701</v>
          </cell>
          <cell r="AT128" t="str">
            <v>Pracovní oděvy (OVERALLS)</v>
          </cell>
          <cell r="AU128">
            <v>97013.68</v>
          </cell>
          <cell r="AV128">
            <v>0</v>
          </cell>
          <cell r="AW128">
            <v>97013.68</v>
          </cell>
          <cell r="AX128">
            <v>0</v>
          </cell>
          <cell r="AY128">
            <v>0</v>
          </cell>
          <cell r="AZ128">
            <v>0</v>
          </cell>
          <cell r="BA128">
            <v>97013.68</v>
          </cell>
          <cell r="BB128">
            <v>0</v>
          </cell>
          <cell r="BC128">
            <v>97013.68</v>
          </cell>
          <cell r="BJ128">
            <v>0</v>
          </cell>
          <cell r="BK128">
            <v>37879</v>
          </cell>
        </row>
        <row r="129">
          <cell r="A129">
            <v>51806</v>
          </cell>
          <cell r="B129" t="str">
            <v>x</v>
          </cell>
          <cell r="C129" t="str">
            <v>x</v>
          </cell>
          <cell r="D129" t="str">
            <v>x</v>
          </cell>
          <cell r="E129">
            <v>1106</v>
          </cell>
          <cell r="F129">
            <v>1400</v>
          </cell>
          <cell r="H129">
            <v>6636</v>
          </cell>
          <cell r="I129">
            <v>8400</v>
          </cell>
          <cell r="K129">
            <v>4424</v>
          </cell>
          <cell r="L129">
            <v>5600</v>
          </cell>
          <cell r="N129">
            <v>31347.99</v>
          </cell>
          <cell r="O129">
            <v>39681</v>
          </cell>
          <cell r="Q129">
            <v>-172.852</v>
          </cell>
          <cell r="R129">
            <v>-218.8</v>
          </cell>
          <cell r="T129">
            <v>23382.815000000002</v>
          </cell>
          <cell r="U129">
            <v>29598.5</v>
          </cell>
          <cell r="W129">
            <v>29613.15</v>
          </cell>
          <cell r="X129">
            <v>37485</v>
          </cell>
          <cell r="Z129">
            <v>0</v>
          </cell>
          <cell r="AA129">
            <v>0</v>
          </cell>
          <cell r="AC129">
            <v>34404.5</v>
          </cell>
          <cell r="AD129">
            <v>43550</v>
          </cell>
          <cell r="AF129">
            <v>38163.873</v>
          </cell>
          <cell r="AG129">
            <v>48308.7</v>
          </cell>
          <cell r="AI129">
            <v>26465</v>
          </cell>
          <cell r="AJ129">
            <v>33500</v>
          </cell>
          <cell r="AL129">
            <v>10138.701999999999</v>
          </cell>
          <cell r="AM129">
            <v>12833.8</v>
          </cell>
          <cell r="AN129">
            <v>109172.075</v>
          </cell>
          <cell r="AO129">
            <v>9145.5</v>
          </cell>
          <cell r="AP129">
            <v>43550</v>
          </cell>
          <cell r="AR129">
            <v>52702</v>
          </cell>
          <cell r="AS129">
            <v>52702</v>
          </cell>
          <cell r="AT129" t="str">
            <v>Údržba pracovních oděvů, praní (OVERALLS CLEANING)</v>
          </cell>
          <cell r="AU129">
            <v>6002.4</v>
          </cell>
          <cell r="AV129">
            <v>0</v>
          </cell>
          <cell r="AW129">
            <v>6002.4</v>
          </cell>
          <cell r="AX129">
            <v>0</v>
          </cell>
          <cell r="AY129">
            <v>0</v>
          </cell>
          <cell r="AZ129">
            <v>0</v>
          </cell>
          <cell r="BA129">
            <v>6002.4</v>
          </cell>
          <cell r="BB129">
            <v>0</v>
          </cell>
          <cell r="BC129">
            <v>6002.4</v>
          </cell>
          <cell r="BJ129">
            <v>0</v>
          </cell>
          <cell r="BK129">
            <v>37879</v>
          </cell>
        </row>
        <row r="130">
          <cell r="A130" t="str">
            <v>51807 CI, MA</v>
          </cell>
          <cell r="Q130">
            <v>0</v>
          </cell>
          <cell r="T130">
            <v>0</v>
          </cell>
          <cell r="W130">
            <v>0</v>
          </cell>
          <cell r="Z130">
            <v>0</v>
          </cell>
          <cell r="AC130">
            <v>0</v>
          </cell>
          <cell r="AF130">
            <v>0</v>
          </cell>
          <cell r="AI130">
            <v>0</v>
          </cell>
          <cell r="AL130">
            <v>0</v>
          </cell>
          <cell r="AN130">
            <v>0</v>
          </cell>
          <cell r="AO130">
            <v>0</v>
          </cell>
          <cell r="AR130">
            <v>52703</v>
          </cell>
          <cell r="AS130">
            <v>52703</v>
          </cell>
          <cell r="AT130" t="str">
            <v>Nemocenské dávky (SICK BENEFIT EMPLOYEES)</v>
          </cell>
          <cell r="AU130">
            <v>82186</v>
          </cell>
          <cell r="AV130">
            <v>0</v>
          </cell>
          <cell r="AW130">
            <v>82186</v>
          </cell>
          <cell r="AX130">
            <v>0</v>
          </cell>
          <cell r="AY130">
            <v>0</v>
          </cell>
          <cell r="AZ130">
            <v>0</v>
          </cell>
          <cell r="BA130">
            <v>82186</v>
          </cell>
          <cell r="BB130">
            <v>0</v>
          </cell>
          <cell r="BC130">
            <v>82186</v>
          </cell>
          <cell r="BJ130">
            <v>12</v>
          </cell>
          <cell r="BK130">
            <v>38160</v>
          </cell>
        </row>
        <row r="131">
          <cell r="A131">
            <v>5180666</v>
          </cell>
          <cell r="Q131">
            <v>0</v>
          </cell>
          <cell r="T131">
            <v>0</v>
          </cell>
          <cell r="W131">
            <v>0</v>
          </cell>
          <cell r="Z131">
            <v>0</v>
          </cell>
          <cell r="AC131">
            <v>0</v>
          </cell>
          <cell r="AF131">
            <v>0</v>
          </cell>
          <cell r="AI131">
            <v>0</v>
          </cell>
          <cell r="AL131">
            <v>0</v>
          </cell>
          <cell r="AN131">
            <v>0</v>
          </cell>
          <cell r="AO131">
            <v>0</v>
          </cell>
          <cell r="AR131">
            <v>52705</v>
          </cell>
          <cell r="AS131">
            <v>52705</v>
          </cell>
          <cell r="AT131" t="str">
            <v>Stravné lístky, nápoje (MEAL TICKETS, DRINKS)</v>
          </cell>
          <cell r="AU131">
            <v>877428.6</v>
          </cell>
          <cell r="AV131">
            <v>0</v>
          </cell>
          <cell r="AW131">
            <v>877428.6</v>
          </cell>
          <cell r="AX131">
            <v>447630.4</v>
          </cell>
          <cell r="AY131">
            <v>0</v>
          </cell>
          <cell r="AZ131">
            <v>447630.4</v>
          </cell>
          <cell r="BA131">
            <v>1325059</v>
          </cell>
          <cell r="BB131">
            <v>0</v>
          </cell>
          <cell r="BC131">
            <v>1325059</v>
          </cell>
          <cell r="BD131" t="str">
            <v xml:space="preserve">Meal tickets, drinks </v>
          </cell>
          <cell r="BJ131">
            <v>5194</v>
          </cell>
          <cell r="BK131">
            <v>38273</v>
          </cell>
        </row>
        <row r="132">
          <cell r="A132">
            <v>51807</v>
          </cell>
          <cell r="B132" t="str">
            <v>x</v>
          </cell>
          <cell r="C132" t="str">
            <v>x</v>
          </cell>
          <cell r="D132" t="str">
            <v>x</v>
          </cell>
          <cell r="E132">
            <v>1697681.9234</v>
          </cell>
          <cell r="F132">
            <v>2148964.46</v>
          </cell>
          <cell r="Q132">
            <v>0</v>
          </cell>
          <cell r="R132">
            <v>0</v>
          </cell>
          <cell r="T132">
            <v>0</v>
          </cell>
          <cell r="U132">
            <v>0</v>
          </cell>
          <cell r="W132">
            <v>0</v>
          </cell>
          <cell r="X132">
            <v>0</v>
          </cell>
          <cell r="Z132">
            <v>0</v>
          </cell>
          <cell r="AA132">
            <v>0</v>
          </cell>
          <cell r="AC132">
            <v>0</v>
          </cell>
          <cell r="AD132">
            <v>0</v>
          </cell>
          <cell r="AF132">
            <v>0</v>
          </cell>
          <cell r="AG132">
            <v>0</v>
          </cell>
          <cell r="AI132">
            <v>0</v>
          </cell>
          <cell r="AJ132">
            <v>0</v>
          </cell>
          <cell r="AL132">
            <v>4740</v>
          </cell>
          <cell r="AM132">
            <v>6000</v>
          </cell>
          <cell r="AN132">
            <v>4740</v>
          </cell>
          <cell r="AO132">
            <v>0</v>
          </cell>
          <cell r="AP132">
            <v>0</v>
          </cell>
          <cell r="AR132">
            <v>52707</v>
          </cell>
          <cell r="AS132">
            <v>52707</v>
          </cell>
          <cell r="AT132" t="str">
            <v>Sociálny fond (SOCIAL FUND)</v>
          </cell>
          <cell r="AU132">
            <v>180515</v>
          </cell>
          <cell r="AV132">
            <v>0</v>
          </cell>
          <cell r="AW132">
            <v>180515</v>
          </cell>
          <cell r="AX132">
            <v>23435</v>
          </cell>
          <cell r="AY132">
            <v>0</v>
          </cell>
          <cell r="AZ132">
            <v>23435</v>
          </cell>
          <cell r="BA132">
            <v>203950</v>
          </cell>
          <cell r="BB132">
            <v>0</v>
          </cell>
          <cell r="BC132">
            <v>203950</v>
          </cell>
          <cell r="BD132" t="str">
            <v>Social fund</v>
          </cell>
          <cell r="BJ132">
            <v>12</v>
          </cell>
          <cell r="BK132">
            <v>38678</v>
          </cell>
        </row>
        <row r="133">
          <cell r="A133">
            <v>5180766</v>
          </cell>
          <cell r="Q133">
            <v>0</v>
          </cell>
          <cell r="T133">
            <v>0</v>
          </cell>
          <cell r="W133">
            <v>0</v>
          </cell>
          <cell r="Z133">
            <v>0</v>
          </cell>
          <cell r="AC133">
            <v>0</v>
          </cell>
          <cell r="AF133">
            <v>0</v>
          </cell>
          <cell r="AI133">
            <v>0</v>
          </cell>
          <cell r="AL133">
            <v>0</v>
          </cell>
          <cell r="AN133">
            <v>0</v>
          </cell>
          <cell r="AO133">
            <v>0</v>
          </cell>
          <cell r="AR133" t="e">
            <v>#N/A</v>
          </cell>
          <cell r="AS133">
            <v>53</v>
          </cell>
          <cell r="AT133" t="str">
            <v>Daně a poplatky (TAXES AND FEES)</v>
          </cell>
          <cell r="AU133">
            <v>4121321.32</v>
          </cell>
          <cell r="AV133">
            <v>0</v>
          </cell>
          <cell r="AW133">
            <v>4121321.32</v>
          </cell>
          <cell r="AX133">
            <v>488337.6</v>
          </cell>
          <cell r="AY133">
            <v>0</v>
          </cell>
          <cell r="AZ133">
            <v>488337.6</v>
          </cell>
          <cell r="BA133">
            <v>4609658.92</v>
          </cell>
          <cell r="BB133">
            <v>0</v>
          </cell>
          <cell r="BC133">
            <v>4609658.92</v>
          </cell>
          <cell r="BJ133">
            <v>5681</v>
          </cell>
          <cell r="BK133">
            <v>38422</v>
          </cell>
        </row>
        <row r="134">
          <cell r="A134">
            <v>51807666</v>
          </cell>
          <cell r="Q134">
            <v>0</v>
          </cell>
          <cell r="T134">
            <v>0</v>
          </cell>
          <cell r="W134">
            <v>0</v>
          </cell>
          <cell r="Z134">
            <v>0</v>
          </cell>
          <cell r="AC134">
            <v>0</v>
          </cell>
          <cell r="AF134">
            <v>0</v>
          </cell>
          <cell r="AI134">
            <v>0</v>
          </cell>
          <cell r="AL134">
            <v>0</v>
          </cell>
          <cell r="AN134">
            <v>0</v>
          </cell>
          <cell r="AO134">
            <v>0</v>
          </cell>
          <cell r="AR134" t="e">
            <v>#N/A</v>
          </cell>
          <cell r="AS134">
            <v>531</v>
          </cell>
          <cell r="AT134" t="str">
            <v>Daň silniční (HIGHWAY TAX)</v>
          </cell>
          <cell r="AU134">
            <v>20575</v>
          </cell>
          <cell r="AV134">
            <v>0</v>
          </cell>
          <cell r="AW134">
            <v>20575</v>
          </cell>
          <cell r="AX134">
            <v>3120</v>
          </cell>
          <cell r="AY134">
            <v>0</v>
          </cell>
          <cell r="AZ134">
            <v>3120</v>
          </cell>
          <cell r="BA134">
            <v>23695</v>
          </cell>
          <cell r="BB134">
            <v>0</v>
          </cell>
          <cell r="BC134">
            <v>23695</v>
          </cell>
          <cell r="BJ134">
            <v>5681</v>
          </cell>
          <cell r="BK134">
            <v>38422</v>
          </cell>
        </row>
        <row r="135">
          <cell r="A135">
            <v>518070</v>
          </cell>
          <cell r="Q135">
            <v>0</v>
          </cell>
          <cell r="T135">
            <v>0</v>
          </cell>
          <cell r="W135">
            <v>0</v>
          </cell>
          <cell r="Z135">
            <v>0</v>
          </cell>
          <cell r="AC135">
            <v>0</v>
          </cell>
          <cell r="AF135">
            <v>0</v>
          </cell>
          <cell r="AI135">
            <v>0</v>
          </cell>
          <cell r="AL135">
            <v>61403.682199999996</v>
          </cell>
          <cell r="AM135">
            <v>77726.179999999993</v>
          </cell>
          <cell r="AN135">
            <v>61403.682199999996</v>
          </cell>
          <cell r="AO135">
            <v>0</v>
          </cell>
          <cell r="AR135">
            <v>53101</v>
          </cell>
          <cell r="AS135">
            <v>53101</v>
          </cell>
          <cell r="AT135" t="str">
            <v>Daň silniční (HIGHWAY TAX)</v>
          </cell>
          <cell r="AU135">
            <v>20575</v>
          </cell>
          <cell r="AV135">
            <v>0</v>
          </cell>
          <cell r="AW135">
            <v>20575</v>
          </cell>
          <cell r="AX135">
            <v>3120</v>
          </cell>
          <cell r="AY135">
            <v>0</v>
          </cell>
          <cell r="AZ135">
            <v>3120</v>
          </cell>
          <cell r="BA135">
            <v>23695</v>
          </cell>
          <cell r="BB135">
            <v>0</v>
          </cell>
          <cell r="BC135">
            <v>23695</v>
          </cell>
          <cell r="BJ135">
            <v>0</v>
          </cell>
          <cell r="BK135">
            <v>37879</v>
          </cell>
        </row>
        <row r="136">
          <cell r="A136">
            <v>518071</v>
          </cell>
          <cell r="F136">
            <v>0</v>
          </cell>
          <cell r="H136">
            <v>1167219.4384000001</v>
          </cell>
          <cell r="I136">
            <v>1477492.96</v>
          </cell>
          <cell r="K136">
            <v>2354131.7282000002</v>
          </cell>
          <cell r="L136">
            <v>2979913.58</v>
          </cell>
          <cell r="N136">
            <v>1923097.4976999999</v>
          </cell>
          <cell r="O136">
            <v>2434300.63</v>
          </cell>
          <cell r="Q136">
            <v>1800815.0725</v>
          </cell>
          <cell r="R136">
            <v>2279512.75</v>
          </cell>
          <cell r="T136">
            <v>1461838.831</v>
          </cell>
          <cell r="U136">
            <v>1850428.9</v>
          </cell>
          <cell r="W136">
            <v>2378691.5405000001</v>
          </cell>
          <cell r="X136">
            <v>3011001.95</v>
          </cell>
          <cell r="Z136">
            <v>762794.92799999996</v>
          </cell>
          <cell r="AA136">
            <v>965563.2</v>
          </cell>
          <cell r="AC136">
            <v>3621948.4868000001</v>
          </cell>
          <cell r="AD136">
            <v>4584744.92</v>
          </cell>
          <cell r="AF136">
            <v>1157794.0669000002</v>
          </cell>
          <cell r="AG136">
            <v>1465562.11</v>
          </cell>
          <cell r="AI136">
            <v>1801513.6221000003</v>
          </cell>
          <cell r="AJ136">
            <v>2280396.9900000002</v>
          </cell>
          <cell r="AL136">
            <v>1871279.5649000001</v>
          </cell>
          <cell r="AM136">
            <v>2368708.31</v>
          </cell>
          <cell r="AN136">
            <v>8452535.7407000009</v>
          </cell>
          <cell r="AP136">
            <v>4584744.92</v>
          </cell>
          <cell r="AR136" t="e">
            <v>#N/A</v>
          </cell>
          <cell r="AS136">
            <v>532</v>
          </cell>
          <cell r="AT136" t="str">
            <v>Daň z nemovitostí (PROPERTY TAX)</v>
          </cell>
          <cell r="AU136">
            <v>233064</v>
          </cell>
          <cell r="AV136">
            <v>0</v>
          </cell>
          <cell r="AW136">
            <v>233064</v>
          </cell>
          <cell r="AX136">
            <v>0</v>
          </cell>
          <cell r="AY136">
            <v>0</v>
          </cell>
          <cell r="AZ136">
            <v>0</v>
          </cell>
          <cell r="BA136">
            <v>233064</v>
          </cell>
          <cell r="BB136">
            <v>0</v>
          </cell>
          <cell r="BC136">
            <v>233064</v>
          </cell>
          <cell r="BJ136">
            <v>5681</v>
          </cell>
          <cell r="BK136">
            <v>38422</v>
          </cell>
        </row>
        <row r="137">
          <cell r="A137">
            <v>518072</v>
          </cell>
          <cell r="F137">
            <v>0</v>
          </cell>
          <cell r="K137">
            <v>608972.56649999996</v>
          </cell>
          <cell r="L137">
            <v>770851.35</v>
          </cell>
          <cell r="N137">
            <v>453562.0759</v>
          </cell>
          <cell r="O137">
            <v>574129.21</v>
          </cell>
          <cell r="Q137">
            <v>754467.71180000005</v>
          </cell>
          <cell r="R137">
            <v>955022.42</v>
          </cell>
          <cell r="T137">
            <v>340265.62420000002</v>
          </cell>
          <cell r="U137">
            <v>430715.98</v>
          </cell>
          <cell r="W137">
            <v>747214.07400000002</v>
          </cell>
          <cell r="X137">
            <v>945840.6</v>
          </cell>
          <cell r="Z137">
            <v>172579.29199999999</v>
          </cell>
          <cell r="AA137">
            <v>218454.8</v>
          </cell>
          <cell r="AC137">
            <v>695819.54170000006</v>
          </cell>
          <cell r="AD137">
            <v>880784.23</v>
          </cell>
          <cell r="AF137">
            <v>680264.89990000008</v>
          </cell>
          <cell r="AG137">
            <v>861094.81</v>
          </cell>
          <cell r="AI137">
            <v>656999.52630000003</v>
          </cell>
          <cell r="AJ137">
            <v>831644.97</v>
          </cell>
          <cell r="AL137">
            <v>719654.48160000006</v>
          </cell>
          <cell r="AM137">
            <v>910955.04</v>
          </cell>
          <cell r="AN137">
            <v>2752738.4495000001</v>
          </cell>
          <cell r="AO137">
            <v>184964.68829999992</v>
          </cell>
          <cell r="AP137">
            <v>880784.23</v>
          </cell>
          <cell r="AR137">
            <v>53201</v>
          </cell>
          <cell r="AS137">
            <v>53201</v>
          </cell>
          <cell r="AT137" t="str">
            <v>Daň z nemovitostí (PROPERTY TAX)</v>
          </cell>
          <cell r="AU137">
            <v>233064</v>
          </cell>
          <cell r="AV137">
            <v>0</v>
          </cell>
          <cell r="AW137">
            <v>233064</v>
          </cell>
          <cell r="AX137">
            <v>0</v>
          </cell>
          <cell r="AY137">
            <v>0</v>
          </cell>
          <cell r="AZ137">
            <v>0</v>
          </cell>
          <cell r="BA137">
            <v>233064</v>
          </cell>
          <cell r="BB137">
            <v>0</v>
          </cell>
          <cell r="BC137">
            <v>233064</v>
          </cell>
          <cell r="BJ137">
            <v>0</v>
          </cell>
          <cell r="BK137">
            <v>37879</v>
          </cell>
        </row>
        <row r="138">
          <cell r="A138">
            <v>518073</v>
          </cell>
          <cell r="H138">
            <v>510591.22000000003</v>
          </cell>
          <cell r="I138">
            <v>646318</v>
          </cell>
          <cell r="Q138">
            <v>0</v>
          </cell>
          <cell r="T138">
            <v>0</v>
          </cell>
          <cell r="U138">
            <v>0</v>
          </cell>
          <cell r="W138">
            <v>0</v>
          </cell>
          <cell r="X138">
            <v>0</v>
          </cell>
          <cell r="Z138">
            <v>0</v>
          </cell>
          <cell r="AA138">
            <v>0</v>
          </cell>
          <cell r="AC138">
            <v>0</v>
          </cell>
          <cell r="AD138">
            <v>0</v>
          </cell>
          <cell r="AF138">
            <v>848938.66889999993</v>
          </cell>
          <cell r="AG138">
            <v>1074605.9099999999</v>
          </cell>
          <cell r="AI138">
            <v>44069.755000000005</v>
          </cell>
          <cell r="AJ138">
            <v>55784.5</v>
          </cell>
          <cell r="AL138">
            <v>1894395.3441000001</v>
          </cell>
          <cell r="AM138">
            <v>2397968.79</v>
          </cell>
          <cell r="AO138">
            <v>0</v>
          </cell>
          <cell r="AP138">
            <v>0</v>
          </cell>
          <cell r="AR138" t="e">
            <v>#N/A</v>
          </cell>
          <cell r="AS138">
            <v>538</v>
          </cell>
          <cell r="AT138" t="str">
            <v>Ostatní daně a poplatky (OTHER TAXES AND FEES)</v>
          </cell>
          <cell r="AU138">
            <v>3867682.32</v>
          </cell>
          <cell r="AV138">
            <v>0</v>
          </cell>
          <cell r="AW138">
            <v>3867682.32</v>
          </cell>
          <cell r="AX138">
            <v>485217.6</v>
          </cell>
          <cell r="AY138">
            <v>0</v>
          </cell>
          <cell r="AZ138">
            <v>485217.6</v>
          </cell>
          <cell r="BA138">
            <v>4352899.92</v>
          </cell>
          <cell r="BB138">
            <v>0</v>
          </cell>
          <cell r="BC138">
            <v>4352899.92</v>
          </cell>
          <cell r="BJ138">
            <v>5681</v>
          </cell>
          <cell r="BK138">
            <v>38422</v>
          </cell>
        </row>
        <row r="139">
          <cell r="A139">
            <v>518074</v>
          </cell>
          <cell r="F139">
            <v>0</v>
          </cell>
          <cell r="H139">
            <v>22607.1535</v>
          </cell>
          <cell r="I139">
            <v>28616.65</v>
          </cell>
          <cell r="K139">
            <v>579414.69279999996</v>
          </cell>
          <cell r="L139">
            <v>733436.32</v>
          </cell>
          <cell r="N139">
            <v>198825.29610000001</v>
          </cell>
          <cell r="O139">
            <v>251677.59</v>
          </cell>
          <cell r="Q139">
            <v>246495.17590000003</v>
          </cell>
          <cell r="R139">
            <v>312019.21000000002</v>
          </cell>
          <cell r="T139">
            <v>218759.01850000003</v>
          </cell>
          <cell r="U139">
            <v>276910.15000000002</v>
          </cell>
          <cell r="W139">
            <v>216255.69810000001</v>
          </cell>
          <cell r="X139">
            <v>273741.39</v>
          </cell>
          <cell r="Z139">
            <v>216641.8817</v>
          </cell>
          <cell r="AA139">
            <v>274230.23</v>
          </cell>
          <cell r="AC139">
            <v>214219.62320000003</v>
          </cell>
          <cell r="AD139">
            <v>271164.08</v>
          </cell>
          <cell r="AF139">
            <v>183796.5889</v>
          </cell>
          <cell r="AG139">
            <v>232653.91</v>
          </cell>
          <cell r="AI139">
            <v>231270.13</v>
          </cell>
          <cell r="AJ139">
            <v>292747</v>
          </cell>
          <cell r="AL139">
            <v>345925.38959999999</v>
          </cell>
          <cell r="AM139">
            <v>437880.24</v>
          </cell>
          <cell r="AN139">
            <v>975211.7317</v>
          </cell>
          <cell r="AO139">
            <v>56944.456799999985</v>
          </cell>
          <cell r="AP139">
            <v>271164.08</v>
          </cell>
          <cell r="AR139">
            <v>53801</v>
          </cell>
          <cell r="AS139">
            <v>53801</v>
          </cell>
          <cell r="AT139" t="str">
            <v>Kolky (STAMPS)</v>
          </cell>
          <cell r="AU139">
            <v>3740081.72</v>
          </cell>
          <cell r="AV139">
            <v>0</v>
          </cell>
          <cell r="AW139">
            <v>3740081.72</v>
          </cell>
          <cell r="AX139">
            <v>458022.40000000002</v>
          </cell>
          <cell r="AY139">
            <v>0</v>
          </cell>
          <cell r="AZ139">
            <v>458022.40000000002</v>
          </cell>
          <cell r="BA139">
            <v>4198104.12</v>
          </cell>
          <cell r="BB139">
            <v>0</v>
          </cell>
          <cell r="BC139">
            <v>4198104.12</v>
          </cell>
          <cell r="BJ139">
            <v>0</v>
          </cell>
          <cell r="BK139">
            <v>37879</v>
          </cell>
        </row>
        <row r="140">
          <cell r="A140">
            <v>518075</v>
          </cell>
          <cell r="F140">
            <v>0</v>
          </cell>
          <cell r="Q140">
            <v>0</v>
          </cell>
          <cell r="T140">
            <v>0</v>
          </cell>
          <cell r="W140">
            <v>0</v>
          </cell>
          <cell r="Z140">
            <v>0</v>
          </cell>
          <cell r="AC140">
            <v>0</v>
          </cell>
          <cell r="AF140">
            <v>35848.288200000003</v>
          </cell>
          <cell r="AG140">
            <v>45377.58</v>
          </cell>
          <cell r="AI140">
            <v>68901.272000000012</v>
          </cell>
          <cell r="AJ140">
            <v>87216.8</v>
          </cell>
          <cell r="AL140">
            <v>413113.72830000002</v>
          </cell>
          <cell r="AM140">
            <v>522928.77</v>
          </cell>
          <cell r="AN140">
            <v>517863.28850000002</v>
          </cell>
          <cell r="AO140">
            <v>0</v>
          </cell>
          <cell r="AR140">
            <v>53802</v>
          </cell>
          <cell r="AS140">
            <v>53802</v>
          </cell>
          <cell r="AT140" t="str">
            <v>Ostatní daně a poplatky (OTHER TAXES AND FEES)</v>
          </cell>
          <cell r="AU140">
            <v>127600.6</v>
          </cell>
          <cell r="AV140">
            <v>0</v>
          </cell>
          <cell r="AW140">
            <v>127600.6</v>
          </cell>
          <cell r="AX140">
            <v>21112.2</v>
          </cell>
          <cell r="AY140">
            <v>0</v>
          </cell>
          <cell r="AZ140">
            <v>21112.2</v>
          </cell>
          <cell r="BA140">
            <v>148712.79999999999</v>
          </cell>
          <cell r="BB140">
            <v>0</v>
          </cell>
          <cell r="BC140">
            <v>148712.79999999999</v>
          </cell>
          <cell r="BJ140">
            <v>0</v>
          </cell>
          <cell r="BK140">
            <v>37879</v>
          </cell>
        </row>
        <row r="141">
          <cell r="A141">
            <v>51807566</v>
          </cell>
          <cell r="Q141">
            <v>0</v>
          </cell>
          <cell r="T141">
            <v>0</v>
          </cell>
          <cell r="W141">
            <v>0</v>
          </cell>
          <cell r="Z141">
            <v>0</v>
          </cell>
          <cell r="AC141">
            <v>0</v>
          </cell>
          <cell r="AF141">
            <v>0</v>
          </cell>
          <cell r="AI141">
            <v>0</v>
          </cell>
          <cell r="AL141">
            <v>0</v>
          </cell>
          <cell r="AN141">
            <v>0</v>
          </cell>
          <cell r="AO141">
            <v>0</v>
          </cell>
          <cell r="AR141">
            <v>53803</v>
          </cell>
          <cell r="AS141">
            <v>53803</v>
          </cell>
          <cell r="AT141" t="str">
            <v>Ostatní daně a popl.-dovoz(OTHER TAXES AND FEES-IMPORT.CARS)</v>
          </cell>
          <cell r="AU141">
            <v>0</v>
          </cell>
          <cell r="AV141">
            <v>0</v>
          </cell>
          <cell r="AW141">
            <v>0</v>
          </cell>
          <cell r="AX141">
            <v>6033</v>
          </cell>
          <cell r="AY141">
            <v>0</v>
          </cell>
          <cell r="AZ141">
            <v>6033</v>
          </cell>
          <cell r="BA141">
            <v>6033</v>
          </cell>
          <cell r="BB141">
            <v>0</v>
          </cell>
          <cell r="BC141">
            <v>6033</v>
          </cell>
          <cell r="BJ141">
            <v>0</v>
          </cell>
          <cell r="BK141">
            <v>37879</v>
          </cell>
        </row>
        <row r="142">
          <cell r="A142">
            <v>518076</v>
          </cell>
          <cell r="Q142">
            <v>0</v>
          </cell>
          <cell r="T142">
            <v>0</v>
          </cell>
          <cell r="W142">
            <v>0</v>
          </cell>
          <cell r="Z142">
            <v>0</v>
          </cell>
          <cell r="AC142">
            <v>0</v>
          </cell>
          <cell r="AF142">
            <v>0</v>
          </cell>
          <cell r="AI142">
            <v>0</v>
          </cell>
          <cell r="AL142">
            <v>0</v>
          </cell>
          <cell r="AN142">
            <v>0</v>
          </cell>
          <cell r="AO142">
            <v>0</v>
          </cell>
          <cell r="AR142">
            <v>53899</v>
          </cell>
          <cell r="AS142">
            <v>53899</v>
          </cell>
          <cell r="AT142" t="str">
            <v>Dneu Ostatní daně a poplatky (OTHER TAXES AND FEES)</v>
          </cell>
          <cell r="AU142">
            <v>0</v>
          </cell>
          <cell r="AV142">
            <v>0</v>
          </cell>
          <cell r="AW142">
            <v>0</v>
          </cell>
          <cell r="AX142">
            <v>50</v>
          </cell>
          <cell r="AY142">
            <v>0</v>
          </cell>
          <cell r="AZ142">
            <v>50</v>
          </cell>
          <cell r="BA142">
            <v>50</v>
          </cell>
          <cell r="BB142">
            <v>0</v>
          </cell>
          <cell r="BC142">
            <v>50</v>
          </cell>
          <cell r="BJ142">
            <v>0</v>
          </cell>
          <cell r="BK142">
            <v>37879</v>
          </cell>
        </row>
        <row r="143">
          <cell r="A143">
            <v>518077</v>
          </cell>
          <cell r="F143">
            <v>0</v>
          </cell>
          <cell r="Q143">
            <v>0</v>
          </cell>
          <cell r="T143">
            <v>0</v>
          </cell>
          <cell r="W143">
            <v>0</v>
          </cell>
          <cell r="Z143">
            <v>0</v>
          </cell>
          <cell r="AC143">
            <v>0</v>
          </cell>
          <cell r="AF143">
            <v>0</v>
          </cell>
          <cell r="AI143">
            <v>0</v>
          </cell>
          <cell r="AL143">
            <v>0</v>
          </cell>
          <cell r="AN143">
            <v>0</v>
          </cell>
          <cell r="AO143">
            <v>0</v>
          </cell>
          <cell r="AR143" t="e">
            <v>#N/A</v>
          </cell>
          <cell r="AS143">
            <v>54</v>
          </cell>
          <cell r="AT143" t="str">
            <v>Jiné provozní náklady (OTHER OPERATIONAL EXPENSES)</v>
          </cell>
          <cell r="AU143">
            <v>3818092.5</v>
          </cell>
          <cell r="AV143">
            <v>0</v>
          </cell>
          <cell r="AW143">
            <v>3818092.5</v>
          </cell>
          <cell r="AX143">
            <v>172027.44</v>
          </cell>
          <cell r="AY143">
            <v>-0.2</v>
          </cell>
          <cell r="AZ143">
            <v>172027.64</v>
          </cell>
          <cell r="BA143">
            <v>3990119.94</v>
          </cell>
          <cell r="BB143">
            <v>-0.2</v>
          </cell>
          <cell r="BC143">
            <v>3990120.14</v>
          </cell>
          <cell r="BJ143">
            <v>5681</v>
          </cell>
          <cell r="BK143">
            <v>38422</v>
          </cell>
        </row>
        <row r="144">
          <cell r="A144">
            <v>518078</v>
          </cell>
          <cell r="Q144">
            <v>0</v>
          </cell>
          <cell r="T144">
            <v>0</v>
          </cell>
          <cell r="W144">
            <v>0</v>
          </cell>
          <cell r="Z144">
            <v>0</v>
          </cell>
          <cell r="AC144">
            <v>0</v>
          </cell>
          <cell r="AF144">
            <v>0</v>
          </cell>
          <cell r="AI144">
            <v>0</v>
          </cell>
          <cell r="AL144">
            <v>88703.996599999999</v>
          </cell>
          <cell r="AM144">
            <v>112283.54</v>
          </cell>
          <cell r="AN144">
            <v>88703.996599999999</v>
          </cell>
          <cell r="AO144">
            <v>0</v>
          </cell>
          <cell r="AR144" t="e">
            <v>#N/A</v>
          </cell>
          <cell r="AS144">
            <v>541</v>
          </cell>
          <cell r="AT144" t="str">
            <v>ZC prod.DNM a DHM(NET BOOK VALUE INT.FIX.ASS.+TAN.FIX.ASS.]</v>
          </cell>
          <cell r="AU144">
            <v>1551216.5</v>
          </cell>
          <cell r="AV144">
            <v>0</v>
          </cell>
          <cell r="AW144">
            <v>1551216.5</v>
          </cell>
          <cell r="AX144">
            <v>0</v>
          </cell>
          <cell r="AY144">
            <v>0</v>
          </cell>
          <cell r="AZ144">
            <v>0</v>
          </cell>
          <cell r="BA144">
            <v>1551216.5</v>
          </cell>
          <cell r="BB144">
            <v>0</v>
          </cell>
          <cell r="BC144">
            <v>1551216.5</v>
          </cell>
          <cell r="BJ144">
            <v>5681</v>
          </cell>
          <cell r="BK144">
            <v>38422</v>
          </cell>
        </row>
        <row r="145">
          <cell r="A145">
            <v>518079</v>
          </cell>
          <cell r="Q145">
            <v>0</v>
          </cell>
          <cell r="T145">
            <v>0</v>
          </cell>
          <cell r="W145">
            <v>0</v>
          </cell>
          <cell r="Z145">
            <v>0</v>
          </cell>
          <cell r="AC145">
            <v>0</v>
          </cell>
          <cell r="AF145">
            <v>0</v>
          </cell>
          <cell r="AI145">
            <v>0</v>
          </cell>
          <cell r="AL145">
            <v>241495.179</v>
          </cell>
          <cell r="AM145">
            <v>305690.09999999998</v>
          </cell>
          <cell r="AN145">
            <v>241495.179</v>
          </cell>
          <cell r="AO145">
            <v>0</v>
          </cell>
          <cell r="AR145">
            <v>54101</v>
          </cell>
          <cell r="AS145">
            <v>54101</v>
          </cell>
          <cell r="AT145" t="str">
            <v>ZC prod.DNM a DHM(NET BOOK VAL. INT.FIX.ASS. +TAN.FIX.ASS.]</v>
          </cell>
          <cell r="AU145">
            <v>1551216.5</v>
          </cell>
          <cell r="AV145">
            <v>0</v>
          </cell>
          <cell r="AW145">
            <v>1551216.5</v>
          </cell>
          <cell r="AX145">
            <v>0</v>
          </cell>
          <cell r="AY145">
            <v>0</v>
          </cell>
          <cell r="AZ145">
            <v>0</v>
          </cell>
          <cell r="BA145">
            <v>1551216.5</v>
          </cell>
          <cell r="BB145">
            <v>0</v>
          </cell>
          <cell r="BC145">
            <v>1551216.5</v>
          </cell>
          <cell r="BJ145">
            <v>0</v>
          </cell>
          <cell r="BK145">
            <v>37879</v>
          </cell>
        </row>
        <row r="146">
          <cell r="A146">
            <v>51808</v>
          </cell>
          <cell r="B146" t="str">
            <v>x</v>
          </cell>
          <cell r="C146" t="str">
            <v>x</v>
          </cell>
          <cell r="D146" t="str">
            <v>x</v>
          </cell>
          <cell r="E146">
            <v>15843.758100000001</v>
          </cell>
          <cell r="F146">
            <v>20055.39</v>
          </cell>
          <cell r="H146">
            <v>28382.725000000002</v>
          </cell>
          <cell r="I146">
            <v>35927.5</v>
          </cell>
          <cell r="K146">
            <v>10728.2</v>
          </cell>
          <cell r="L146">
            <v>13580</v>
          </cell>
          <cell r="N146">
            <v>118500</v>
          </cell>
          <cell r="O146">
            <v>150000</v>
          </cell>
          <cell r="Q146">
            <v>65175</v>
          </cell>
          <cell r="R146">
            <v>82500</v>
          </cell>
          <cell r="T146">
            <v>112930.5</v>
          </cell>
          <cell r="U146">
            <v>142950</v>
          </cell>
          <cell r="W146">
            <v>27650</v>
          </cell>
          <cell r="X146">
            <v>35000</v>
          </cell>
          <cell r="Z146">
            <v>291298.12200000003</v>
          </cell>
          <cell r="AA146">
            <v>368731.8</v>
          </cell>
          <cell r="AC146">
            <v>86671.539900000003</v>
          </cell>
          <cell r="AD146">
            <v>109710.81</v>
          </cell>
          <cell r="AF146">
            <v>141943.25</v>
          </cell>
          <cell r="AG146">
            <v>179675</v>
          </cell>
          <cell r="AI146">
            <v>37274.57</v>
          </cell>
          <cell r="AJ146">
            <v>47183</v>
          </cell>
          <cell r="AL146">
            <v>231939.26</v>
          </cell>
          <cell r="AM146">
            <v>293594</v>
          </cell>
          <cell r="AN146">
            <v>497828.61989999999</v>
          </cell>
          <cell r="AO146">
            <v>23039.270099999994</v>
          </cell>
          <cell r="AP146">
            <v>109710.81</v>
          </cell>
          <cell r="AR146" t="e">
            <v>#N/A</v>
          </cell>
          <cell r="AS146">
            <v>543</v>
          </cell>
          <cell r="AT146" t="str">
            <v>Dary (GIFTS AND DONATIONS)</v>
          </cell>
          <cell r="AU146">
            <v>1231.2</v>
          </cell>
          <cell r="AV146">
            <v>0</v>
          </cell>
          <cell r="AW146">
            <v>1231.2</v>
          </cell>
          <cell r="AX146">
            <v>0</v>
          </cell>
          <cell r="AY146">
            <v>0</v>
          </cell>
          <cell r="AZ146">
            <v>0</v>
          </cell>
          <cell r="BA146">
            <v>1231.2</v>
          </cell>
          <cell r="BB146">
            <v>0</v>
          </cell>
          <cell r="BC146">
            <v>1231.2</v>
          </cell>
          <cell r="BJ146">
            <v>5681</v>
          </cell>
          <cell r="BK146">
            <v>38422</v>
          </cell>
        </row>
        <row r="147">
          <cell r="A147">
            <v>5180866</v>
          </cell>
          <cell r="Q147">
            <v>0</v>
          </cell>
          <cell r="T147">
            <v>0</v>
          </cell>
          <cell r="W147">
            <v>0</v>
          </cell>
          <cell r="Z147">
            <v>0</v>
          </cell>
          <cell r="AC147">
            <v>0</v>
          </cell>
          <cell r="AF147">
            <v>0</v>
          </cell>
          <cell r="AI147">
            <v>0</v>
          </cell>
          <cell r="AL147">
            <v>0</v>
          </cell>
          <cell r="AN147">
            <v>0</v>
          </cell>
          <cell r="AO147">
            <v>0</v>
          </cell>
          <cell r="AR147">
            <v>54303</v>
          </cell>
          <cell r="AS147">
            <v>54303</v>
          </cell>
          <cell r="AT147" t="str">
            <v>DNeuz Dary ostatní (PRESENTS - TAX NON DEDUCTIBLE)</v>
          </cell>
          <cell r="AU147">
            <v>1231.2</v>
          </cell>
          <cell r="AV147">
            <v>0</v>
          </cell>
          <cell r="AW147">
            <v>1231.2</v>
          </cell>
          <cell r="AX147">
            <v>0</v>
          </cell>
          <cell r="AY147">
            <v>0</v>
          </cell>
          <cell r="AZ147">
            <v>0</v>
          </cell>
          <cell r="BA147">
            <v>1231.2</v>
          </cell>
          <cell r="BB147">
            <v>0</v>
          </cell>
          <cell r="BC147">
            <v>1231.2</v>
          </cell>
          <cell r="BJ147">
            <v>0</v>
          </cell>
          <cell r="BK147">
            <v>37879</v>
          </cell>
        </row>
        <row r="148">
          <cell r="A148">
            <v>51809</v>
          </cell>
          <cell r="B148" t="str">
            <v>x</v>
          </cell>
          <cell r="C148" t="str">
            <v>x</v>
          </cell>
          <cell r="D148" t="str">
            <v>x</v>
          </cell>
          <cell r="E148">
            <v>60216.881000000001</v>
          </cell>
          <cell r="F148">
            <v>76223.899999999994</v>
          </cell>
          <cell r="H148">
            <v>230638.13</v>
          </cell>
          <cell r="I148">
            <v>291947</v>
          </cell>
          <cell r="K148">
            <v>92712.03</v>
          </cell>
          <cell r="L148">
            <v>117357</v>
          </cell>
          <cell r="N148">
            <v>61179.18</v>
          </cell>
          <cell r="O148">
            <v>77442</v>
          </cell>
          <cell r="Q148">
            <v>63190.520000000004</v>
          </cell>
          <cell r="R148">
            <v>79988</v>
          </cell>
          <cell r="T148">
            <v>28993</v>
          </cell>
          <cell r="U148">
            <v>36700</v>
          </cell>
          <cell r="W148">
            <v>120457.62000000001</v>
          </cell>
          <cell r="X148">
            <v>152478</v>
          </cell>
          <cell r="Z148">
            <v>37246.92</v>
          </cell>
          <cell r="AA148">
            <v>47148</v>
          </cell>
          <cell r="AC148">
            <v>205328.90000000002</v>
          </cell>
          <cell r="AD148">
            <v>259910</v>
          </cell>
          <cell r="AF148">
            <v>208961.32</v>
          </cell>
          <cell r="AG148">
            <v>264508</v>
          </cell>
          <cell r="AI148">
            <v>132865.36000000002</v>
          </cell>
          <cell r="AJ148">
            <v>168184</v>
          </cell>
          <cell r="AL148">
            <v>330245.28000000003</v>
          </cell>
          <cell r="AM148">
            <v>418032</v>
          </cell>
          <cell r="AN148">
            <v>877400.8600000001</v>
          </cell>
          <cell r="AO148">
            <v>54581.099999999977</v>
          </cell>
          <cell r="AP148">
            <v>259910</v>
          </cell>
          <cell r="AR148" t="e">
            <v>#N/A</v>
          </cell>
          <cell r="AS148">
            <v>544</v>
          </cell>
          <cell r="AT148" t="str">
            <v>Smluvní pokuty a úroky z prodlení (CONTRACT FINES)</v>
          </cell>
          <cell r="AU148">
            <v>4541.3999999999996</v>
          </cell>
          <cell r="AV148">
            <v>0</v>
          </cell>
          <cell r="AW148">
            <v>4541.3999999999996</v>
          </cell>
          <cell r="AX148">
            <v>0</v>
          </cell>
          <cell r="AY148">
            <v>0</v>
          </cell>
          <cell r="AZ148">
            <v>0</v>
          </cell>
          <cell r="BA148">
            <v>4541.3999999999996</v>
          </cell>
          <cell r="BB148">
            <v>0</v>
          </cell>
          <cell r="BC148">
            <v>4541.3999999999996</v>
          </cell>
          <cell r="BJ148">
            <v>5681</v>
          </cell>
          <cell r="BK148">
            <v>38422</v>
          </cell>
        </row>
        <row r="149">
          <cell r="A149" t="str">
            <v>51810 CI</v>
          </cell>
          <cell r="Q149">
            <v>0</v>
          </cell>
          <cell r="T149">
            <v>0</v>
          </cell>
          <cell r="W149">
            <v>0</v>
          </cell>
          <cell r="Z149">
            <v>0</v>
          </cell>
          <cell r="AC149">
            <v>0</v>
          </cell>
          <cell r="AF149">
            <v>0</v>
          </cell>
          <cell r="AI149">
            <v>0</v>
          </cell>
          <cell r="AL149">
            <v>0</v>
          </cell>
          <cell r="AN149">
            <v>0</v>
          </cell>
          <cell r="AO149">
            <v>0</v>
          </cell>
          <cell r="AR149">
            <v>54401</v>
          </cell>
          <cell r="AS149">
            <v>54401</v>
          </cell>
          <cell r="AT149" t="str">
            <v>Smluvní pokuty a úroky z prodlení (CONTRACT FINES)</v>
          </cell>
          <cell r="AU149">
            <v>4541.3999999999996</v>
          </cell>
          <cell r="AV149">
            <v>0</v>
          </cell>
          <cell r="AW149">
            <v>4541.3999999999996</v>
          </cell>
          <cell r="AX149">
            <v>0</v>
          </cell>
          <cell r="AY149">
            <v>0</v>
          </cell>
          <cell r="AZ149">
            <v>0</v>
          </cell>
          <cell r="BA149">
            <v>4541.3999999999996</v>
          </cell>
          <cell r="BB149">
            <v>0</v>
          </cell>
          <cell r="BC149">
            <v>4541.3999999999996</v>
          </cell>
          <cell r="BJ149">
            <v>0</v>
          </cell>
          <cell r="BK149">
            <v>37879</v>
          </cell>
        </row>
        <row r="150">
          <cell r="A150">
            <v>5180966</v>
          </cell>
          <cell r="Q150">
            <v>0</v>
          </cell>
          <cell r="T150">
            <v>0</v>
          </cell>
          <cell r="W150">
            <v>0</v>
          </cell>
          <cell r="Z150">
            <v>0</v>
          </cell>
          <cell r="AC150">
            <v>0</v>
          </cell>
          <cell r="AF150">
            <v>0</v>
          </cell>
          <cell r="AI150">
            <v>0</v>
          </cell>
          <cell r="AL150">
            <v>0</v>
          </cell>
          <cell r="AN150">
            <v>0</v>
          </cell>
          <cell r="AO150">
            <v>0</v>
          </cell>
          <cell r="AR150" t="e">
            <v>#N/A</v>
          </cell>
          <cell r="AS150">
            <v>545</v>
          </cell>
          <cell r="AT150" t="str">
            <v>Ostatní pokuty a penále (FINES TAX NON DEDUCTIBLE)</v>
          </cell>
          <cell r="AU150">
            <v>668457</v>
          </cell>
          <cell r="AV150">
            <v>0</v>
          </cell>
          <cell r="AW150">
            <v>668457</v>
          </cell>
          <cell r="AX150">
            <v>55</v>
          </cell>
          <cell r="AY150">
            <v>0</v>
          </cell>
          <cell r="AZ150">
            <v>55</v>
          </cell>
          <cell r="BA150">
            <v>668512</v>
          </cell>
          <cell r="BB150">
            <v>0</v>
          </cell>
          <cell r="BC150">
            <v>668512</v>
          </cell>
          <cell r="BJ150">
            <v>5681</v>
          </cell>
          <cell r="BK150">
            <v>38422</v>
          </cell>
        </row>
        <row r="151">
          <cell r="A151">
            <v>51809666</v>
          </cell>
          <cell r="Q151">
            <v>0</v>
          </cell>
          <cell r="T151">
            <v>0</v>
          </cell>
          <cell r="W151">
            <v>0</v>
          </cell>
          <cell r="Z151">
            <v>0</v>
          </cell>
          <cell r="AC151">
            <v>0</v>
          </cell>
          <cell r="AF151">
            <v>0</v>
          </cell>
          <cell r="AI151">
            <v>0</v>
          </cell>
          <cell r="AL151">
            <v>0</v>
          </cell>
          <cell r="AN151">
            <v>0</v>
          </cell>
          <cell r="AO151">
            <v>0</v>
          </cell>
          <cell r="AR151">
            <v>54501</v>
          </cell>
          <cell r="AS151">
            <v>54501</v>
          </cell>
          <cell r="AT151" t="str">
            <v>DNeuz Ostatní pokuty a penále (FINES TAX NON DEDUCTIBLE)</v>
          </cell>
          <cell r="AU151">
            <v>668457</v>
          </cell>
          <cell r="AV151">
            <v>0</v>
          </cell>
          <cell r="AW151">
            <v>668457</v>
          </cell>
          <cell r="AX151">
            <v>55</v>
          </cell>
          <cell r="AY151">
            <v>0</v>
          </cell>
          <cell r="AZ151">
            <v>55</v>
          </cell>
          <cell r="BA151">
            <v>668512</v>
          </cell>
          <cell r="BB151">
            <v>0</v>
          </cell>
          <cell r="BC151">
            <v>668512</v>
          </cell>
          <cell r="BJ151">
            <v>0</v>
          </cell>
          <cell r="BK151">
            <v>37879</v>
          </cell>
        </row>
        <row r="152">
          <cell r="A152">
            <v>51810</v>
          </cell>
          <cell r="B152" t="str">
            <v>x</v>
          </cell>
          <cell r="C152" t="str">
            <v>x</v>
          </cell>
          <cell r="D152" t="str">
            <v>x</v>
          </cell>
          <cell r="K152">
            <v>34128</v>
          </cell>
          <cell r="L152">
            <v>43200</v>
          </cell>
          <cell r="N152">
            <v>4740</v>
          </cell>
          <cell r="O152">
            <v>6000</v>
          </cell>
          <cell r="Q152">
            <v>0</v>
          </cell>
          <cell r="T152">
            <v>1422</v>
          </cell>
          <cell r="U152">
            <v>1800</v>
          </cell>
          <cell r="W152">
            <v>10692.879100000002</v>
          </cell>
          <cell r="X152">
            <v>13535.29</v>
          </cell>
          <cell r="Z152">
            <v>446.35</v>
          </cell>
          <cell r="AA152">
            <v>565</v>
          </cell>
          <cell r="AC152">
            <v>0</v>
          </cell>
          <cell r="AD152">
            <v>0</v>
          </cell>
          <cell r="AF152">
            <v>23463</v>
          </cell>
          <cell r="AG152">
            <v>29700</v>
          </cell>
          <cell r="AI152">
            <v>0</v>
          </cell>
          <cell r="AJ152">
            <v>0</v>
          </cell>
          <cell r="AL152">
            <v>6531.72</v>
          </cell>
          <cell r="AM152">
            <v>8268</v>
          </cell>
          <cell r="AN152">
            <v>29994.720000000001</v>
          </cell>
          <cell r="AO152">
            <v>0</v>
          </cell>
          <cell r="AP152">
            <v>0</v>
          </cell>
          <cell r="AR152" t="e">
            <v>#N/A</v>
          </cell>
          <cell r="AS152">
            <v>548</v>
          </cell>
          <cell r="AT152" t="str">
            <v>Ostatní provozní náklady (OTHER OPERATING EXPENSES)</v>
          </cell>
          <cell r="AU152">
            <v>1586646.4</v>
          </cell>
          <cell r="AV152">
            <v>0</v>
          </cell>
          <cell r="AW152">
            <v>1586646.4</v>
          </cell>
          <cell r="AX152">
            <v>171972.44</v>
          </cell>
          <cell r="AY152">
            <v>-0.2</v>
          </cell>
          <cell r="AZ152">
            <v>171972.64</v>
          </cell>
          <cell r="BA152">
            <v>1758618.84</v>
          </cell>
          <cell r="BB152">
            <v>-0.2</v>
          </cell>
          <cell r="BC152">
            <v>1758619.04</v>
          </cell>
          <cell r="BJ152">
            <v>5681</v>
          </cell>
          <cell r="BK152">
            <v>38422</v>
          </cell>
        </row>
        <row r="153">
          <cell r="A153">
            <v>51811</v>
          </cell>
          <cell r="C153" t="str">
            <v>x</v>
          </cell>
          <cell r="F153">
            <v>0</v>
          </cell>
          <cell r="Q153">
            <v>0</v>
          </cell>
          <cell r="R153">
            <v>0</v>
          </cell>
          <cell r="T153">
            <v>0</v>
          </cell>
          <cell r="W153">
            <v>0</v>
          </cell>
          <cell r="Z153">
            <v>0</v>
          </cell>
          <cell r="AC153">
            <v>0</v>
          </cell>
          <cell r="AF153">
            <v>0</v>
          </cell>
          <cell r="AI153">
            <v>0</v>
          </cell>
          <cell r="AL153">
            <v>0</v>
          </cell>
          <cell r="AN153">
            <v>0</v>
          </cell>
          <cell r="AO153">
            <v>0</v>
          </cell>
          <cell r="AR153">
            <v>54801</v>
          </cell>
          <cell r="AS153">
            <v>54801</v>
          </cell>
          <cell r="AT153" t="str">
            <v>Ost.prov.N-příspěvek pov.ručení (OTHER OPER.COST-POV.RUČENÍ)</v>
          </cell>
          <cell r="AU153">
            <v>0</v>
          </cell>
          <cell r="AV153">
            <v>0</v>
          </cell>
          <cell r="AW153">
            <v>0</v>
          </cell>
          <cell r="AX153">
            <v>-66.94</v>
          </cell>
          <cell r="AY153">
            <v>0</v>
          </cell>
          <cell r="AZ153">
            <v>-66.94</v>
          </cell>
          <cell r="BA153">
            <v>-66.94</v>
          </cell>
          <cell r="BB153">
            <v>0</v>
          </cell>
          <cell r="BC153">
            <v>-66.94</v>
          </cell>
          <cell r="BJ153">
            <v>0</v>
          </cell>
          <cell r="BK153">
            <v>37879</v>
          </cell>
        </row>
        <row r="154">
          <cell r="A154">
            <v>51812</v>
          </cell>
          <cell r="C154" t="str">
            <v>x</v>
          </cell>
          <cell r="E154">
            <v>41013.877000000008</v>
          </cell>
          <cell r="F154">
            <v>51916.3</v>
          </cell>
          <cell r="H154">
            <v>165738.71360000002</v>
          </cell>
          <cell r="I154">
            <v>209795.84</v>
          </cell>
          <cell r="K154">
            <v>157562.4664</v>
          </cell>
          <cell r="L154">
            <v>199446.16</v>
          </cell>
          <cell r="N154">
            <v>173264.12719999999</v>
          </cell>
          <cell r="O154">
            <v>219321.68</v>
          </cell>
          <cell r="Q154">
            <v>143174.8363</v>
          </cell>
          <cell r="R154">
            <v>181233.97</v>
          </cell>
          <cell r="T154">
            <v>228188.9167</v>
          </cell>
          <cell r="U154">
            <v>288846.73</v>
          </cell>
          <cell r="W154">
            <v>97336.800600000002</v>
          </cell>
          <cell r="X154">
            <v>123211.14</v>
          </cell>
          <cell r="Z154">
            <v>15430.991000000002</v>
          </cell>
          <cell r="AA154">
            <v>19532.900000000001</v>
          </cell>
          <cell r="AC154">
            <v>120034.0773</v>
          </cell>
          <cell r="AD154">
            <v>151941.87</v>
          </cell>
          <cell r="AF154">
            <v>139175.84050000002</v>
          </cell>
          <cell r="AG154">
            <v>176171.95</v>
          </cell>
          <cell r="AI154">
            <v>143251.016</v>
          </cell>
          <cell r="AJ154">
            <v>181330.4</v>
          </cell>
          <cell r="AL154">
            <v>143060.6655</v>
          </cell>
          <cell r="AM154">
            <v>181089.45</v>
          </cell>
          <cell r="AN154">
            <v>545521.5993</v>
          </cell>
          <cell r="AO154">
            <v>31907.792699999991</v>
          </cell>
          <cell r="AP154">
            <v>151941.87</v>
          </cell>
          <cell r="AR154">
            <v>54802</v>
          </cell>
          <cell r="AS154">
            <v>54802</v>
          </cell>
          <cell r="AT154" t="str">
            <v>Ostatní provozní náklady - ostatní (OTHER OPERATIONAL COST)</v>
          </cell>
          <cell r="AU154">
            <v>1403854.08</v>
          </cell>
          <cell r="AV154">
            <v>0</v>
          </cell>
          <cell r="AW154">
            <v>1403854.08</v>
          </cell>
          <cell r="AX154">
            <v>60033</v>
          </cell>
          <cell r="AY154">
            <v>0</v>
          </cell>
          <cell r="AZ154">
            <v>60033</v>
          </cell>
          <cell r="BA154">
            <v>1463887.08</v>
          </cell>
          <cell r="BB154">
            <v>0</v>
          </cell>
          <cell r="BC154">
            <v>1463887.08</v>
          </cell>
          <cell r="BJ154">
            <v>0</v>
          </cell>
          <cell r="BK154">
            <v>37879</v>
          </cell>
        </row>
        <row r="155">
          <cell r="A155">
            <v>51813</v>
          </cell>
          <cell r="B155" t="str">
            <v>x</v>
          </cell>
          <cell r="C155" t="str">
            <v>x</v>
          </cell>
          <cell r="D155" t="str">
            <v>x</v>
          </cell>
          <cell r="E155">
            <v>19.75</v>
          </cell>
          <cell r="F155">
            <v>25</v>
          </cell>
          <cell r="H155">
            <v>132.90960000000001</v>
          </cell>
          <cell r="I155">
            <v>168.24</v>
          </cell>
          <cell r="K155">
            <v>58.381000000000007</v>
          </cell>
          <cell r="L155">
            <v>73.900000000000006</v>
          </cell>
          <cell r="N155">
            <v>13.272000000000002</v>
          </cell>
          <cell r="O155">
            <v>16.8</v>
          </cell>
          <cell r="Q155">
            <v>135.41390000000001</v>
          </cell>
          <cell r="R155">
            <v>171.41</v>
          </cell>
          <cell r="T155">
            <v>153.971</v>
          </cell>
          <cell r="U155">
            <v>194.9</v>
          </cell>
          <cell r="W155">
            <v>314.66489999999999</v>
          </cell>
          <cell r="X155">
            <v>398.31</v>
          </cell>
          <cell r="Z155">
            <v>68.390299999999996</v>
          </cell>
          <cell r="AA155">
            <v>86.57</v>
          </cell>
          <cell r="AC155">
            <v>75.682000000000002</v>
          </cell>
          <cell r="AD155">
            <v>95.8</v>
          </cell>
          <cell r="AF155">
            <v>76.709000000000003</v>
          </cell>
          <cell r="AG155">
            <v>97.1</v>
          </cell>
          <cell r="AI155">
            <v>145.99200000000002</v>
          </cell>
          <cell r="AJ155">
            <v>184.8</v>
          </cell>
          <cell r="AL155">
            <v>59.723999999999997</v>
          </cell>
          <cell r="AM155">
            <v>75.599999999999994</v>
          </cell>
          <cell r="AN155">
            <v>358.10700000000003</v>
          </cell>
          <cell r="AO155">
            <v>20.117999999999995</v>
          </cell>
          <cell r="AP155">
            <v>95.8</v>
          </cell>
          <cell r="AR155">
            <v>54804</v>
          </cell>
          <cell r="AS155">
            <v>54804</v>
          </cell>
          <cell r="AT155" t="str">
            <v>Haléřové vyrovnání (ROUNDING OFF)</v>
          </cell>
          <cell r="AU155">
            <v>17371.990000000002</v>
          </cell>
          <cell r="AV155">
            <v>0</v>
          </cell>
          <cell r="AW155">
            <v>17371.990000000002</v>
          </cell>
          <cell r="AX155">
            <v>-210.92</v>
          </cell>
          <cell r="AY155">
            <v>-0.2</v>
          </cell>
          <cell r="AZ155">
            <v>-210.72</v>
          </cell>
          <cell r="BA155">
            <v>17161.07</v>
          </cell>
          <cell r="BB155">
            <v>-0.2</v>
          </cell>
          <cell r="BC155">
            <v>17161.27</v>
          </cell>
          <cell r="BJ155">
            <v>0</v>
          </cell>
          <cell r="BK155">
            <v>37879</v>
          </cell>
        </row>
        <row r="156">
          <cell r="A156">
            <v>51814</v>
          </cell>
          <cell r="B156" t="str">
            <v>x</v>
          </cell>
          <cell r="C156" t="str">
            <v>x</v>
          </cell>
          <cell r="D156" t="str">
            <v>x</v>
          </cell>
          <cell r="F156">
            <v>0</v>
          </cell>
          <cell r="H156">
            <v>147.41400000000002</v>
          </cell>
          <cell r="I156">
            <v>186.6</v>
          </cell>
          <cell r="K156">
            <v>119.44799999999999</v>
          </cell>
          <cell r="L156">
            <v>151.19999999999999</v>
          </cell>
          <cell r="N156">
            <v>23730.336000000003</v>
          </cell>
          <cell r="O156">
            <v>30038.400000000001</v>
          </cell>
          <cell r="Q156">
            <v>44.24</v>
          </cell>
          <cell r="R156">
            <v>56</v>
          </cell>
          <cell r="T156">
            <v>226.6352</v>
          </cell>
          <cell r="U156">
            <v>286.88</v>
          </cell>
          <cell r="W156">
            <v>133.352</v>
          </cell>
          <cell r="X156">
            <v>168.8</v>
          </cell>
          <cell r="Z156">
            <v>84.846000000000004</v>
          </cell>
          <cell r="AA156">
            <v>107.4</v>
          </cell>
          <cell r="AC156">
            <v>47.400000000000006</v>
          </cell>
          <cell r="AD156">
            <v>60</v>
          </cell>
          <cell r="AF156">
            <v>133.8339</v>
          </cell>
          <cell r="AG156">
            <v>169.41</v>
          </cell>
          <cell r="AI156">
            <v>128.45400000000001</v>
          </cell>
          <cell r="AJ156">
            <v>162.6</v>
          </cell>
          <cell r="AL156">
            <v>127.664</v>
          </cell>
          <cell r="AM156">
            <v>161.6</v>
          </cell>
          <cell r="AN156">
            <v>437.3519</v>
          </cell>
          <cell r="AO156">
            <v>12.599999999999994</v>
          </cell>
          <cell r="AP156">
            <v>60</v>
          </cell>
          <cell r="AR156">
            <v>54805</v>
          </cell>
          <cell r="AS156">
            <v>54805</v>
          </cell>
          <cell r="AT156" t="str">
            <v>Ost.prov.N-příspěvek pov.ručení DNÚ(OTHER OPER.COST-POV.RUČ)</v>
          </cell>
          <cell r="AU156">
            <v>0.4</v>
          </cell>
          <cell r="AV156">
            <v>0</v>
          </cell>
          <cell r="AW156">
            <v>0.4</v>
          </cell>
          <cell r="AX156">
            <v>0</v>
          </cell>
          <cell r="AY156">
            <v>0</v>
          </cell>
          <cell r="AZ156">
            <v>0</v>
          </cell>
          <cell r="BA156">
            <v>0.4</v>
          </cell>
          <cell r="BB156">
            <v>0</v>
          </cell>
          <cell r="BC156">
            <v>0.4</v>
          </cell>
          <cell r="BJ156">
            <v>0</v>
          </cell>
          <cell r="BK156">
            <v>37879</v>
          </cell>
        </row>
        <row r="157">
          <cell r="A157">
            <v>51815</v>
          </cell>
          <cell r="B157" t="str">
            <v>x</v>
          </cell>
          <cell r="C157" t="str">
            <v>x</v>
          </cell>
          <cell r="D157" t="str">
            <v>x</v>
          </cell>
          <cell r="Q157">
            <v>0</v>
          </cell>
          <cell r="T157">
            <v>0</v>
          </cell>
          <cell r="W157">
            <v>0</v>
          </cell>
          <cell r="Z157">
            <v>0</v>
          </cell>
          <cell r="AC157">
            <v>0</v>
          </cell>
          <cell r="AF157">
            <v>0</v>
          </cell>
          <cell r="AI157">
            <v>0</v>
          </cell>
          <cell r="AL157">
            <v>0</v>
          </cell>
          <cell r="AN157">
            <v>0</v>
          </cell>
          <cell r="AO157">
            <v>0</v>
          </cell>
          <cell r="AR157">
            <v>54806</v>
          </cell>
          <cell r="AS157">
            <v>54806</v>
          </cell>
          <cell r="AT157" t="str">
            <v>Ost.prov.naklady - slevovy kupon</v>
          </cell>
          <cell r="AU157">
            <v>77000</v>
          </cell>
          <cell r="AV157">
            <v>0</v>
          </cell>
          <cell r="AW157">
            <v>77000</v>
          </cell>
          <cell r="AX157">
            <v>9000</v>
          </cell>
          <cell r="AY157">
            <v>0</v>
          </cell>
          <cell r="AZ157">
            <v>9000</v>
          </cell>
          <cell r="BA157">
            <v>86000</v>
          </cell>
          <cell r="BB157">
            <v>0</v>
          </cell>
          <cell r="BC157">
            <v>86000</v>
          </cell>
          <cell r="BD157" t="str">
            <v>Other oper.costs - bonus</v>
          </cell>
          <cell r="BJ157">
            <v>12</v>
          </cell>
          <cell r="BK157">
            <v>38678</v>
          </cell>
        </row>
        <row r="158">
          <cell r="A158">
            <v>51816</v>
          </cell>
          <cell r="E158">
            <v>314298.3321</v>
          </cell>
          <cell r="F158">
            <v>397845.99</v>
          </cell>
          <cell r="Q158">
            <v>0</v>
          </cell>
          <cell r="T158">
            <v>0</v>
          </cell>
          <cell r="U158">
            <v>0</v>
          </cell>
          <cell r="W158">
            <v>0</v>
          </cell>
          <cell r="X158">
            <v>0</v>
          </cell>
          <cell r="Z158">
            <v>0</v>
          </cell>
          <cell r="AA158">
            <v>0</v>
          </cell>
          <cell r="AC158">
            <v>0</v>
          </cell>
          <cell r="AD158">
            <v>0</v>
          </cell>
          <cell r="AF158">
            <v>0</v>
          </cell>
          <cell r="AG158">
            <v>0</v>
          </cell>
          <cell r="AI158">
            <v>0</v>
          </cell>
          <cell r="AJ158">
            <v>0</v>
          </cell>
          <cell r="AL158">
            <v>24761.760000000002</v>
          </cell>
          <cell r="AM158">
            <v>31344</v>
          </cell>
          <cell r="AN158">
            <v>24761.760000000002</v>
          </cell>
          <cell r="AO158">
            <v>0</v>
          </cell>
          <cell r="AP158">
            <v>0</v>
          </cell>
          <cell r="AR158">
            <v>54899</v>
          </cell>
          <cell r="AS158">
            <v>54899</v>
          </cell>
          <cell r="AT158" t="str">
            <v>DNeuOstatní provozní náklady (OTHER OPERATIONAL COST)</v>
          </cell>
          <cell r="AU158">
            <v>88419.93</v>
          </cell>
          <cell r="AV158">
            <v>0</v>
          </cell>
          <cell r="AW158">
            <v>88419.93</v>
          </cell>
          <cell r="AX158">
            <v>103217.3</v>
          </cell>
          <cell r="AY158">
            <v>0</v>
          </cell>
          <cell r="AZ158">
            <v>103217.3</v>
          </cell>
          <cell r="BA158">
            <v>191637.23</v>
          </cell>
          <cell r="BB158">
            <v>0</v>
          </cell>
          <cell r="BC158">
            <v>191637.23</v>
          </cell>
          <cell r="BJ158">
            <v>0</v>
          </cell>
          <cell r="BK158">
            <v>37879</v>
          </cell>
        </row>
        <row r="159">
          <cell r="A159" t="str">
            <v>51817 CI, MA</v>
          </cell>
          <cell r="Q159">
            <v>0</v>
          </cell>
          <cell r="T159">
            <v>0</v>
          </cell>
          <cell r="W159">
            <v>0</v>
          </cell>
          <cell r="Z159">
            <v>0</v>
          </cell>
          <cell r="AC159">
            <v>0</v>
          </cell>
          <cell r="AF159">
            <v>0</v>
          </cell>
          <cell r="AI159">
            <v>0</v>
          </cell>
          <cell r="AL159">
            <v>0</v>
          </cell>
          <cell r="AN159">
            <v>0</v>
          </cell>
          <cell r="AO159">
            <v>0</v>
          </cell>
          <cell r="AR159" t="e">
            <v>#N/A</v>
          </cell>
          <cell r="AS159">
            <v>549</v>
          </cell>
          <cell r="AT159" t="str">
            <v>Manka a škody (LOSSES)</v>
          </cell>
          <cell r="AU159">
            <v>6000</v>
          </cell>
          <cell r="AV159">
            <v>0</v>
          </cell>
          <cell r="AW159">
            <v>6000</v>
          </cell>
          <cell r="AX159">
            <v>0</v>
          </cell>
          <cell r="AY159">
            <v>0</v>
          </cell>
          <cell r="AZ159">
            <v>0</v>
          </cell>
          <cell r="BA159">
            <v>6000</v>
          </cell>
          <cell r="BB159">
            <v>0</v>
          </cell>
          <cell r="BC159">
            <v>6000</v>
          </cell>
          <cell r="BJ159">
            <v>5681</v>
          </cell>
          <cell r="BK159">
            <v>38422</v>
          </cell>
        </row>
        <row r="160">
          <cell r="A160">
            <v>51817</v>
          </cell>
          <cell r="B160" t="str">
            <v>x</v>
          </cell>
          <cell r="C160" t="str">
            <v>x</v>
          </cell>
          <cell r="D160" t="str">
            <v>x</v>
          </cell>
          <cell r="Q160">
            <v>0</v>
          </cell>
          <cell r="T160">
            <v>0</v>
          </cell>
          <cell r="W160">
            <v>0</v>
          </cell>
          <cell r="Z160">
            <v>0</v>
          </cell>
          <cell r="AC160">
            <v>0</v>
          </cell>
          <cell r="AF160">
            <v>0</v>
          </cell>
          <cell r="AI160">
            <v>0</v>
          </cell>
          <cell r="AL160">
            <v>0</v>
          </cell>
          <cell r="AN160">
            <v>0</v>
          </cell>
          <cell r="AO160">
            <v>0</v>
          </cell>
          <cell r="AR160">
            <v>54901</v>
          </cell>
          <cell r="AS160">
            <v>54901</v>
          </cell>
          <cell r="AT160" t="str">
            <v>Manka a škody (LOSSES)</v>
          </cell>
          <cell r="AU160">
            <v>6000</v>
          </cell>
          <cell r="AV160">
            <v>0</v>
          </cell>
          <cell r="AW160">
            <v>6000</v>
          </cell>
          <cell r="AX160">
            <v>0</v>
          </cell>
          <cell r="AY160">
            <v>0</v>
          </cell>
          <cell r="AZ160">
            <v>0</v>
          </cell>
          <cell r="BA160">
            <v>6000</v>
          </cell>
          <cell r="BB160">
            <v>0</v>
          </cell>
          <cell r="BC160">
            <v>6000</v>
          </cell>
          <cell r="BJ160">
            <v>0</v>
          </cell>
          <cell r="BK160">
            <v>37879</v>
          </cell>
        </row>
        <row r="161">
          <cell r="A161">
            <v>5181766</v>
          </cell>
          <cell r="Q161">
            <v>0</v>
          </cell>
          <cell r="T161">
            <v>0</v>
          </cell>
          <cell r="W161">
            <v>0</v>
          </cell>
          <cell r="Z161">
            <v>0</v>
          </cell>
          <cell r="AC161">
            <v>0</v>
          </cell>
          <cell r="AF161">
            <v>0</v>
          </cell>
          <cell r="AI161">
            <v>0</v>
          </cell>
          <cell r="AL161">
            <v>0</v>
          </cell>
          <cell r="AN161">
            <v>0</v>
          </cell>
          <cell r="AO161">
            <v>0</v>
          </cell>
          <cell r="AR161" t="e">
            <v>#N/A</v>
          </cell>
          <cell r="AS161">
            <v>55</v>
          </cell>
          <cell r="AT161" t="str">
            <v>Odp., rez. a opr. pol. prov. N (DEPREC., AMORTIZ., RESERVES)</v>
          </cell>
          <cell r="AU161">
            <v>1661005</v>
          </cell>
          <cell r="AV161">
            <v>0</v>
          </cell>
          <cell r="AW161">
            <v>1661005</v>
          </cell>
          <cell r="AX161">
            <v>760529</v>
          </cell>
          <cell r="AY161">
            <v>0</v>
          </cell>
          <cell r="AZ161">
            <v>760529</v>
          </cell>
          <cell r="BA161">
            <v>2421534</v>
          </cell>
          <cell r="BB161">
            <v>0</v>
          </cell>
          <cell r="BC161">
            <v>2421534</v>
          </cell>
          <cell r="BJ161">
            <v>5681</v>
          </cell>
          <cell r="BK161">
            <v>38422</v>
          </cell>
        </row>
        <row r="162">
          <cell r="A162">
            <v>51818</v>
          </cell>
          <cell r="K162">
            <v>8852.3450000000012</v>
          </cell>
          <cell r="L162">
            <v>11205.5</v>
          </cell>
          <cell r="Q162">
            <v>0</v>
          </cell>
          <cell r="T162">
            <v>0</v>
          </cell>
          <cell r="U162">
            <v>0</v>
          </cell>
          <cell r="W162">
            <v>1264</v>
          </cell>
          <cell r="X162">
            <v>1600</v>
          </cell>
          <cell r="Z162">
            <v>3792</v>
          </cell>
          <cell r="AA162">
            <v>4800</v>
          </cell>
          <cell r="AC162">
            <v>3193.1800000000003</v>
          </cell>
          <cell r="AD162">
            <v>4042</v>
          </cell>
          <cell r="AF162">
            <v>632</v>
          </cell>
          <cell r="AG162">
            <v>800</v>
          </cell>
          <cell r="AI162">
            <v>45465.139900000002</v>
          </cell>
          <cell r="AJ162">
            <v>57550.81</v>
          </cell>
          <cell r="AL162">
            <v>6952</v>
          </cell>
          <cell r="AM162">
            <v>8800</v>
          </cell>
          <cell r="AN162">
            <v>56242.319900000002</v>
          </cell>
          <cell r="AO162">
            <v>848.81999999999971</v>
          </cell>
          <cell r="AP162">
            <v>4042</v>
          </cell>
          <cell r="AR162" t="e">
            <v>#N/A</v>
          </cell>
          <cell r="AS162">
            <v>551</v>
          </cell>
          <cell r="AT162" t="str">
            <v>Odpisy DNM, DHM (DEPRECIATION AND AMORTIZATION)</v>
          </cell>
          <cell r="AU162">
            <v>1531271</v>
          </cell>
          <cell r="AV162">
            <v>0</v>
          </cell>
          <cell r="AW162">
            <v>1531271</v>
          </cell>
          <cell r="AX162">
            <v>420529</v>
          </cell>
          <cell r="AY162">
            <v>0</v>
          </cell>
          <cell r="AZ162">
            <v>420529</v>
          </cell>
          <cell r="BA162">
            <v>1951800</v>
          </cell>
          <cell r="BB162">
            <v>0</v>
          </cell>
          <cell r="BC162">
            <v>1951800</v>
          </cell>
          <cell r="BJ162">
            <v>5681</v>
          </cell>
          <cell r="BK162">
            <v>38422</v>
          </cell>
        </row>
        <row r="163">
          <cell r="Q163">
            <v>0</v>
          </cell>
          <cell r="R163">
            <v>0</v>
          </cell>
          <cell r="T163">
            <v>0</v>
          </cell>
          <cell r="W163">
            <v>0</v>
          </cell>
          <cell r="Z163">
            <v>0</v>
          </cell>
          <cell r="AC163">
            <v>0</v>
          </cell>
          <cell r="AF163">
            <v>0</v>
          </cell>
          <cell r="AI163">
            <v>0</v>
          </cell>
          <cell r="AL163">
            <v>0</v>
          </cell>
          <cell r="AN163">
            <v>0</v>
          </cell>
          <cell r="AO163">
            <v>0</v>
          </cell>
          <cell r="AR163">
            <v>55101</v>
          </cell>
          <cell r="AS163">
            <v>55101</v>
          </cell>
          <cell r="AT163" t="str">
            <v>Odpisy služební vozy (DEPRECIATION COMPANY CARS)</v>
          </cell>
          <cell r="AU163">
            <v>471297</v>
          </cell>
          <cell r="AV163">
            <v>0</v>
          </cell>
          <cell r="AW163">
            <v>471297</v>
          </cell>
          <cell r="AX163">
            <v>0</v>
          </cell>
          <cell r="AY163">
            <v>0</v>
          </cell>
          <cell r="AZ163">
            <v>0</v>
          </cell>
          <cell r="BA163">
            <v>471297</v>
          </cell>
          <cell r="BB163">
            <v>0</v>
          </cell>
          <cell r="BC163">
            <v>471297</v>
          </cell>
          <cell r="BJ163">
            <v>0</v>
          </cell>
          <cell r="BK163">
            <v>37879</v>
          </cell>
        </row>
        <row r="164">
          <cell r="A164">
            <v>5181966</v>
          </cell>
          <cell r="Q164">
            <v>0</v>
          </cell>
          <cell r="R164">
            <v>0</v>
          </cell>
          <cell r="T164">
            <v>0</v>
          </cell>
          <cell r="W164">
            <v>0</v>
          </cell>
          <cell r="Z164">
            <v>0</v>
          </cell>
          <cell r="AC164">
            <v>0</v>
          </cell>
          <cell r="AF164">
            <v>0</v>
          </cell>
          <cell r="AI164">
            <v>0</v>
          </cell>
          <cell r="AL164">
            <v>0</v>
          </cell>
          <cell r="AN164">
            <v>0</v>
          </cell>
          <cell r="AO164">
            <v>0</v>
          </cell>
          <cell r="AR164">
            <v>55102</v>
          </cell>
          <cell r="AS164">
            <v>55102</v>
          </cell>
          <cell r="AT164" t="str">
            <v>Odpisy výpočetní technika (DEPRECIATION IT ASSETS)</v>
          </cell>
          <cell r="AU164">
            <v>214404</v>
          </cell>
          <cell r="AV164">
            <v>0</v>
          </cell>
          <cell r="AW164">
            <v>214404</v>
          </cell>
          <cell r="AX164">
            <v>17816</v>
          </cell>
          <cell r="AY164">
            <v>0</v>
          </cell>
          <cell r="AZ164">
            <v>17816</v>
          </cell>
          <cell r="BA164">
            <v>232220</v>
          </cell>
          <cell r="BB164">
            <v>0</v>
          </cell>
          <cell r="BC164">
            <v>232220</v>
          </cell>
          <cell r="BJ164">
            <v>0</v>
          </cell>
          <cell r="BK164">
            <v>37879</v>
          </cell>
        </row>
        <row r="165">
          <cell r="A165">
            <v>51819</v>
          </cell>
          <cell r="H165">
            <v>28440</v>
          </cell>
          <cell r="I165">
            <v>36000</v>
          </cell>
          <cell r="N165">
            <v>113608.71500000001</v>
          </cell>
          <cell r="O165">
            <v>143808.5</v>
          </cell>
          <cell r="Q165">
            <v>51993.850000000006</v>
          </cell>
          <cell r="R165">
            <v>65815</v>
          </cell>
          <cell r="T165">
            <v>78475.44</v>
          </cell>
          <cell r="U165">
            <v>99336</v>
          </cell>
          <cell r="W165">
            <v>102508.425</v>
          </cell>
          <cell r="X165">
            <v>129757.5</v>
          </cell>
          <cell r="Z165">
            <v>53017.295000000006</v>
          </cell>
          <cell r="AA165">
            <v>67110.5</v>
          </cell>
          <cell r="AC165">
            <v>70679.324999999997</v>
          </cell>
          <cell r="AD165">
            <v>89467.5</v>
          </cell>
          <cell r="AF165">
            <v>65343.270000000004</v>
          </cell>
          <cell r="AG165">
            <v>82713</v>
          </cell>
          <cell r="AI165">
            <v>-6455.7220000000007</v>
          </cell>
          <cell r="AJ165">
            <v>-8171.8</v>
          </cell>
          <cell r="AL165">
            <v>0</v>
          </cell>
          <cell r="AM165">
            <v>0</v>
          </cell>
          <cell r="AN165">
            <v>129566.87300000001</v>
          </cell>
          <cell r="AP165">
            <v>89467.5</v>
          </cell>
          <cell r="AR165">
            <v>55103</v>
          </cell>
          <cell r="AS165">
            <v>55103</v>
          </cell>
          <cell r="AT165" t="str">
            <v>Odpisy kancelářská technika (DEPRECIATION OFFICE MACH.)</v>
          </cell>
          <cell r="AU165">
            <v>184254</v>
          </cell>
          <cell r="AV165">
            <v>0</v>
          </cell>
          <cell r="AW165">
            <v>184254</v>
          </cell>
          <cell r="AX165">
            <v>41822</v>
          </cell>
          <cell r="AY165">
            <v>0</v>
          </cell>
          <cell r="AZ165">
            <v>41822</v>
          </cell>
          <cell r="BA165">
            <v>226076</v>
          </cell>
          <cell r="BB165">
            <v>0</v>
          </cell>
          <cell r="BC165">
            <v>226076</v>
          </cell>
          <cell r="BJ165">
            <v>0</v>
          </cell>
          <cell r="BK165">
            <v>37879</v>
          </cell>
        </row>
        <row r="166">
          <cell r="A166">
            <v>51820</v>
          </cell>
          <cell r="E166">
            <v>3792</v>
          </cell>
          <cell r="F166">
            <v>4800</v>
          </cell>
          <cell r="K166">
            <v>102700</v>
          </cell>
          <cell r="L166">
            <v>130000</v>
          </cell>
          <cell r="N166">
            <v>41253.800000000003</v>
          </cell>
          <cell r="O166">
            <v>52220</v>
          </cell>
          <cell r="Q166">
            <v>31600</v>
          </cell>
          <cell r="R166">
            <v>40000</v>
          </cell>
          <cell r="T166">
            <v>39500</v>
          </cell>
          <cell r="U166">
            <v>50000</v>
          </cell>
          <cell r="W166">
            <v>35450.46</v>
          </cell>
          <cell r="X166">
            <v>44874</v>
          </cell>
          <cell r="Z166">
            <v>38080.370000000003</v>
          </cell>
          <cell r="AA166">
            <v>48203</v>
          </cell>
          <cell r="AC166">
            <v>41636.950000000004</v>
          </cell>
          <cell r="AD166">
            <v>52705</v>
          </cell>
          <cell r="AF166">
            <v>-4347.37</v>
          </cell>
          <cell r="AG166">
            <v>-5503</v>
          </cell>
          <cell r="AI166">
            <v>27392.697000000004</v>
          </cell>
          <cell r="AJ166">
            <v>34674.300000000003</v>
          </cell>
          <cell r="AL166">
            <v>24104.322</v>
          </cell>
          <cell r="AM166">
            <v>30511.8</v>
          </cell>
          <cell r="AN166">
            <v>88786.599000000002</v>
          </cell>
          <cell r="AP166">
            <v>52705</v>
          </cell>
          <cell r="AR166">
            <v>55104</v>
          </cell>
          <cell r="AS166">
            <v>55104</v>
          </cell>
          <cell r="AT166" t="str">
            <v>Odpisy nábytek, vybavení kanceláří (DEPRECIATION FURNITURE)</v>
          </cell>
          <cell r="AU166">
            <v>141840</v>
          </cell>
          <cell r="AV166">
            <v>0</v>
          </cell>
          <cell r="AW166">
            <v>141840</v>
          </cell>
          <cell r="AX166">
            <v>0</v>
          </cell>
          <cell r="AY166">
            <v>0</v>
          </cell>
          <cell r="AZ166">
            <v>0</v>
          </cell>
          <cell r="BA166">
            <v>141840</v>
          </cell>
          <cell r="BB166">
            <v>0</v>
          </cell>
          <cell r="BC166">
            <v>141840</v>
          </cell>
          <cell r="BJ166">
            <v>0</v>
          </cell>
          <cell r="BK166">
            <v>37879</v>
          </cell>
        </row>
        <row r="167">
          <cell r="A167">
            <v>5182066</v>
          </cell>
          <cell r="Q167">
            <v>0</v>
          </cell>
          <cell r="T167">
            <v>0</v>
          </cell>
          <cell r="W167">
            <v>0</v>
          </cell>
          <cell r="Z167">
            <v>0</v>
          </cell>
          <cell r="AC167">
            <v>0</v>
          </cell>
          <cell r="AF167">
            <v>0</v>
          </cell>
          <cell r="AI167">
            <v>0</v>
          </cell>
          <cell r="AL167">
            <v>0</v>
          </cell>
          <cell r="AN167">
            <v>0</v>
          </cell>
          <cell r="AR167">
            <v>55105</v>
          </cell>
          <cell r="AS167">
            <v>55105</v>
          </cell>
          <cell r="AT167" t="str">
            <v>Odpisy vybavení bazar (DEPRECIATION BAZAAR EQUIPMENT)</v>
          </cell>
          <cell r="AU167">
            <v>449456</v>
          </cell>
          <cell r="AV167">
            <v>0</v>
          </cell>
          <cell r="AW167">
            <v>449456</v>
          </cell>
          <cell r="AX167">
            <v>103733</v>
          </cell>
          <cell r="AY167">
            <v>0</v>
          </cell>
          <cell r="AZ167">
            <v>103733</v>
          </cell>
          <cell r="BA167">
            <v>553189</v>
          </cell>
          <cell r="BB167">
            <v>0</v>
          </cell>
          <cell r="BC167">
            <v>553189</v>
          </cell>
          <cell r="BJ167">
            <v>0</v>
          </cell>
          <cell r="BK167">
            <v>37879</v>
          </cell>
        </row>
        <row r="168">
          <cell r="A168">
            <v>51830</v>
          </cell>
          <cell r="B168" t="str">
            <v>x</v>
          </cell>
          <cell r="C168" t="str">
            <v>x</v>
          </cell>
          <cell r="D168" t="str">
            <v>x</v>
          </cell>
          <cell r="E168">
            <v>5733.8200000000006</v>
          </cell>
          <cell r="F168">
            <v>7258</v>
          </cell>
          <cell r="H168">
            <v>14528.258000000002</v>
          </cell>
          <cell r="I168">
            <v>18390.2</v>
          </cell>
          <cell r="K168">
            <v>3885.2990000000004</v>
          </cell>
          <cell r="L168">
            <v>4918.1000000000004</v>
          </cell>
          <cell r="N168">
            <v>81619.324000000008</v>
          </cell>
          <cell r="O168">
            <v>103315.6</v>
          </cell>
          <cell r="Q168">
            <v>45790.928</v>
          </cell>
          <cell r="R168">
            <v>57963.199999999997</v>
          </cell>
          <cell r="T168">
            <v>15400050.863300001</v>
          </cell>
          <cell r="U168">
            <v>19493735.27</v>
          </cell>
          <cell r="W168">
            <v>2927044.3259999999</v>
          </cell>
          <cell r="X168">
            <v>3705119.4</v>
          </cell>
          <cell r="Z168">
            <v>3114048.3702000002</v>
          </cell>
          <cell r="AA168">
            <v>3941833.38</v>
          </cell>
          <cell r="AC168">
            <v>3217666.7768000001</v>
          </cell>
          <cell r="AD168">
            <v>4072995.92</v>
          </cell>
          <cell r="AF168">
            <v>315511.72470000002</v>
          </cell>
          <cell r="AG168">
            <v>399381.93</v>
          </cell>
          <cell r="AI168">
            <v>1453573.693</v>
          </cell>
          <cell r="AJ168">
            <v>1839966.7</v>
          </cell>
          <cell r="AL168">
            <v>7383117.8125</v>
          </cell>
          <cell r="AM168">
            <v>9345718.75</v>
          </cell>
          <cell r="AN168">
            <v>12369870.006999999</v>
          </cell>
          <cell r="AO168">
            <v>855329.14319999982</v>
          </cell>
          <cell r="AP168">
            <v>4072995.92</v>
          </cell>
          <cell r="AR168">
            <v>55150</v>
          </cell>
          <cell r="AS168">
            <v>55150</v>
          </cell>
          <cell r="AT168" t="str">
            <v>Odpisy DNM -software (AMORTIZATION SW)</v>
          </cell>
          <cell r="AU168">
            <v>31965</v>
          </cell>
          <cell r="AV168">
            <v>0</v>
          </cell>
          <cell r="AW168">
            <v>31965</v>
          </cell>
          <cell r="AX168">
            <v>5395</v>
          </cell>
          <cell r="AY168">
            <v>0</v>
          </cell>
          <cell r="AZ168">
            <v>5395</v>
          </cell>
          <cell r="BA168">
            <v>37360</v>
          </cell>
          <cell r="BB168">
            <v>0</v>
          </cell>
          <cell r="BC168">
            <v>37360</v>
          </cell>
          <cell r="BJ168">
            <v>0</v>
          </cell>
          <cell r="BK168">
            <v>37879</v>
          </cell>
        </row>
        <row r="169">
          <cell r="A169">
            <v>5183066</v>
          </cell>
          <cell r="Q169">
            <v>0</v>
          </cell>
          <cell r="R169">
            <v>0</v>
          </cell>
          <cell r="T169">
            <v>0</v>
          </cell>
          <cell r="W169">
            <v>0</v>
          </cell>
          <cell r="Z169">
            <v>0</v>
          </cell>
          <cell r="AC169">
            <v>0</v>
          </cell>
          <cell r="AF169">
            <v>0</v>
          </cell>
          <cell r="AI169">
            <v>0</v>
          </cell>
          <cell r="AL169">
            <v>0</v>
          </cell>
          <cell r="AN169">
            <v>0</v>
          </cell>
          <cell r="AO169">
            <v>0</v>
          </cell>
          <cell r="AR169">
            <v>55190</v>
          </cell>
          <cell r="AS169">
            <v>55190</v>
          </cell>
          <cell r="AT169" t="str">
            <v>Odpisy budov (DEPRECIATION BUILDINGS)</v>
          </cell>
          <cell r="AU169">
            <v>38055</v>
          </cell>
          <cell r="AV169">
            <v>0</v>
          </cell>
          <cell r="AW169">
            <v>38055</v>
          </cell>
          <cell r="AX169">
            <v>251763</v>
          </cell>
          <cell r="AY169">
            <v>0</v>
          </cell>
          <cell r="AZ169">
            <v>251763</v>
          </cell>
          <cell r="BA169">
            <v>289818</v>
          </cell>
          <cell r="BB169">
            <v>0</v>
          </cell>
          <cell r="BC169">
            <v>289818</v>
          </cell>
          <cell r="BJ169">
            <v>12</v>
          </cell>
          <cell r="BK169">
            <v>38299</v>
          </cell>
        </row>
        <row r="170">
          <cell r="A170">
            <v>51831</v>
          </cell>
          <cell r="E170">
            <v>1422</v>
          </cell>
          <cell r="F170">
            <v>1800</v>
          </cell>
          <cell r="H170">
            <v>1422</v>
          </cell>
          <cell r="I170">
            <v>1800</v>
          </cell>
          <cell r="K170">
            <v>12576.8</v>
          </cell>
          <cell r="L170">
            <v>15920</v>
          </cell>
          <cell r="Q170">
            <v>0</v>
          </cell>
          <cell r="T170">
            <v>0</v>
          </cell>
          <cell r="U170">
            <v>0</v>
          </cell>
          <cell r="W170">
            <v>0</v>
          </cell>
          <cell r="X170">
            <v>0</v>
          </cell>
          <cell r="Z170">
            <v>0</v>
          </cell>
          <cell r="AA170">
            <v>0</v>
          </cell>
          <cell r="AC170">
            <v>0</v>
          </cell>
          <cell r="AD170">
            <v>0</v>
          </cell>
          <cell r="AF170">
            <v>0</v>
          </cell>
          <cell r="AG170">
            <v>0</v>
          </cell>
          <cell r="AI170">
            <v>17756.2454</v>
          </cell>
          <cell r="AJ170">
            <v>22476.26</v>
          </cell>
          <cell r="AL170">
            <v>64412.002199999995</v>
          </cell>
          <cell r="AM170">
            <v>81534.179999999993</v>
          </cell>
          <cell r="AN170">
            <v>82168.247600000002</v>
          </cell>
          <cell r="AP170">
            <v>0</v>
          </cell>
          <cell r="AR170" t="e">
            <v>#N/A</v>
          </cell>
          <cell r="AS170">
            <v>554</v>
          </cell>
          <cell r="AT170" t="str">
            <v>Tvorba ostatných rezerv (RESERVE-OTHERS)</v>
          </cell>
          <cell r="AU170">
            <v>129734</v>
          </cell>
          <cell r="AV170">
            <v>0</v>
          </cell>
          <cell r="AW170">
            <v>129734</v>
          </cell>
          <cell r="AX170">
            <v>0</v>
          </cell>
          <cell r="AY170">
            <v>0</v>
          </cell>
          <cell r="AZ170">
            <v>0</v>
          </cell>
          <cell r="BA170">
            <v>129734</v>
          </cell>
          <cell r="BB170">
            <v>0</v>
          </cell>
          <cell r="BC170">
            <v>129734</v>
          </cell>
          <cell r="BD170" t="str">
            <v>Reserve-others</v>
          </cell>
          <cell r="BJ170">
            <v>12</v>
          </cell>
          <cell r="BK170">
            <v>38678</v>
          </cell>
        </row>
        <row r="171">
          <cell r="A171">
            <v>5183166</v>
          </cell>
          <cell r="Q171">
            <v>0</v>
          </cell>
          <cell r="T171">
            <v>0</v>
          </cell>
          <cell r="W171">
            <v>0</v>
          </cell>
          <cell r="Z171">
            <v>0</v>
          </cell>
          <cell r="AC171">
            <v>0</v>
          </cell>
          <cell r="AF171">
            <v>0</v>
          </cell>
          <cell r="AI171">
            <v>0</v>
          </cell>
          <cell r="AL171">
            <v>0</v>
          </cell>
          <cell r="AN171">
            <v>0</v>
          </cell>
          <cell r="AO171">
            <v>0</v>
          </cell>
          <cell r="AR171">
            <v>55403</v>
          </cell>
          <cell r="AS171">
            <v>55403</v>
          </cell>
          <cell r="AT171" t="str">
            <v>Tvorba ostat.rezerv-nevyčerp.dovolenky</v>
          </cell>
          <cell r="AU171">
            <v>129734</v>
          </cell>
          <cell r="AV171">
            <v>0</v>
          </cell>
          <cell r="AW171">
            <v>129734</v>
          </cell>
          <cell r="AX171">
            <v>0</v>
          </cell>
          <cell r="AY171">
            <v>0</v>
          </cell>
          <cell r="AZ171">
            <v>0</v>
          </cell>
          <cell r="BA171">
            <v>129734</v>
          </cell>
          <cell r="BB171">
            <v>0</v>
          </cell>
          <cell r="BC171">
            <v>129734</v>
          </cell>
          <cell r="BJ171">
            <v>12</v>
          </cell>
          <cell r="BK171">
            <v>38678</v>
          </cell>
        </row>
        <row r="172">
          <cell r="A172">
            <v>51832</v>
          </cell>
          <cell r="K172">
            <v>147914.465</v>
          </cell>
          <cell r="L172">
            <v>187233.5</v>
          </cell>
          <cell r="N172">
            <v>264018</v>
          </cell>
          <cell r="O172">
            <v>334200</v>
          </cell>
          <cell r="Q172">
            <v>155355.8463</v>
          </cell>
          <cell r="R172">
            <v>196652.97</v>
          </cell>
          <cell r="T172">
            <v>0</v>
          </cell>
          <cell r="U172">
            <v>0</v>
          </cell>
          <cell r="W172">
            <v>403677.36000000004</v>
          </cell>
          <cell r="X172">
            <v>510984</v>
          </cell>
          <cell r="Z172">
            <v>92453.7</v>
          </cell>
          <cell r="AA172">
            <v>117030</v>
          </cell>
          <cell r="AC172">
            <v>0</v>
          </cell>
          <cell r="AD172">
            <v>0</v>
          </cell>
          <cell r="AF172">
            <v>0</v>
          </cell>
          <cell r="AG172">
            <v>0</v>
          </cell>
          <cell r="AI172">
            <v>0</v>
          </cell>
          <cell r="AJ172">
            <v>0</v>
          </cell>
          <cell r="AL172">
            <v>-1063419.3713</v>
          </cell>
          <cell r="AM172">
            <v>-1346100.47</v>
          </cell>
          <cell r="AN172">
            <v>-1063419.3713</v>
          </cell>
          <cell r="AO172">
            <v>0</v>
          </cell>
          <cell r="AP172">
            <v>0</v>
          </cell>
          <cell r="AR172" t="e">
            <v>#N/A</v>
          </cell>
          <cell r="AS172">
            <v>559</v>
          </cell>
          <cell r="AT172" t="str">
            <v>Tvorba opravných položek (CREATION OF ADJUSTMENTS)</v>
          </cell>
          <cell r="AU172">
            <v>0</v>
          </cell>
          <cell r="AV172">
            <v>0</v>
          </cell>
          <cell r="AW172">
            <v>0</v>
          </cell>
          <cell r="AX172">
            <v>340000</v>
          </cell>
          <cell r="AY172">
            <v>0</v>
          </cell>
          <cell r="AZ172">
            <v>340000</v>
          </cell>
          <cell r="BA172">
            <v>340000</v>
          </cell>
          <cell r="BB172">
            <v>0</v>
          </cell>
          <cell r="BC172">
            <v>340000</v>
          </cell>
          <cell r="BJ172">
            <v>5681</v>
          </cell>
          <cell r="BK172">
            <v>38422</v>
          </cell>
        </row>
        <row r="173">
          <cell r="A173">
            <v>5183266</v>
          </cell>
          <cell r="Q173">
            <v>0</v>
          </cell>
          <cell r="R173">
            <v>0</v>
          </cell>
          <cell r="T173">
            <v>0</v>
          </cell>
          <cell r="W173">
            <v>0</v>
          </cell>
          <cell r="Z173">
            <v>0</v>
          </cell>
          <cell r="AC173">
            <v>0</v>
          </cell>
          <cell r="AF173">
            <v>0</v>
          </cell>
          <cell r="AI173">
            <v>0</v>
          </cell>
          <cell r="AL173">
            <v>0</v>
          </cell>
          <cell r="AN173">
            <v>0</v>
          </cell>
          <cell r="AO173">
            <v>0</v>
          </cell>
          <cell r="AR173">
            <v>55901</v>
          </cell>
          <cell r="AS173">
            <v>55901</v>
          </cell>
          <cell r="AT173" t="str">
            <v>Tvorba opravných položek (CREATION OF ADJUSTMENTS)</v>
          </cell>
          <cell r="AU173">
            <v>0</v>
          </cell>
          <cell r="AV173">
            <v>0</v>
          </cell>
          <cell r="AW173">
            <v>0</v>
          </cell>
          <cell r="AX173">
            <v>340000</v>
          </cell>
          <cell r="AY173">
            <v>0</v>
          </cell>
          <cell r="AZ173">
            <v>340000</v>
          </cell>
          <cell r="BA173">
            <v>340000</v>
          </cell>
          <cell r="BB173">
            <v>0</v>
          </cell>
          <cell r="BC173">
            <v>340000</v>
          </cell>
          <cell r="BJ173">
            <v>0</v>
          </cell>
          <cell r="BK173">
            <v>37879</v>
          </cell>
        </row>
        <row r="174">
          <cell r="A174">
            <v>51833</v>
          </cell>
          <cell r="E174">
            <v>4487.2</v>
          </cell>
          <cell r="F174">
            <v>5680</v>
          </cell>
          <cell r="H174">
            <v>4202.8</v>
          </cell>
          <cell r="I174">
            <v>5320</v>
          </cell>
          <cell r="K174">
            <v>4487.2</v>
          </cell>
          <cell r="L174">
            <v>5680</v>
          </cell>
          <cell r="N174">
            <v>5115.25</v>
          </cell>
          <cell r="O174">
            <v>6475</v>
          </cell>
          <cell r="Q174">
            <v>7508.9500000000007</v>
          </cell>
          <cell r="R174">
            <v>9505</v>
          </cell>
          <cell r="T174">
            <v>16044.900000000001</v>
          </cell>
          <cell r="U174">
            <v>20310</v>
          </cell>
          <cell r="W174">
            <v>5964.5</v>
          </cell>
          <cell r="X174">
            <v>7550</v>
          </cell>
          <cell r="Z174">
            <v>6209.4</v>
          </cell>
          <cell r="AA174">
            <v>7860</v>
          </cell>
          <cell r="AC174">
            <v>85878.925000000003</v>
          </cell>
          <cell r="AD174">
            <v>108707.5</v>
          </cell>
          <cell r="AF174">
            <v>9938.2000000000007</v>
          </cell>
          <cell r="AG174">
            <v>12580</v>
          </cell>
          <cell r="AI174">
            <v>12750.6</v>
          </cell>
          <cell r="AJ174">
            <v>16140</v>
          </cell>
          <cell r="AL174">
            <v>6983.6</v>
          </cell>
          <cell r="AM174">
            <v>8840</v>
          </cell>
          <cell r="AN174">
            <v>115551.32500000001</v>
          </cell>
          <cell r="AO174">
            <v>22828.574999999997</v>
          </cell>
          <cell r="AP174">
            <v>108707.5</v>
          </cell>
          <cell r="AR174" t="e">
            <v>#N/A</v>
          </cell>
          <cell r="AS174">
            <v>56</v>
          </cell>
          <cell r="AT174" t="str">
            <v>Finanční náklady (FINANCIAL EXPENSES)</v>
          </cell>
          <cell r="AU174">
            <v>14110037.550000001</v>
          </cell>
          <cell r="AV174">
            <v>3859836.97</v>
          </cell>
          <cell r="AW174">
            <v>10250200.58</v>
          </cell>
          <cell r="AX174">
            <v>688390.36</v>
          </cell>
          <cell r="AY174">
            <v>372.91</v>
          </cell>
          <cell r="AZ174">
            <v>688017.45</v>
          </cell>
          <cell r="BA174">
            <v>14798427.91</v>
          </cell>
          <cell r="BB174">
            <v>3860209.88</v>
          </cell>
          <cell r="BC174">
            <v>10938218.029999999</v>
          </cell>
          <cell r="BJ174">
            <v>5681</v>
          </cell>
          <cell r="BK174">
            <v>38422</v>
          </cell>
        </row>
        <row r="175">
          <cell r="A175">
            <v>51840</v>
          </cell>
          <cell r="Q175">
            <v>0</v>
          </cell>
          <cell r="T175">
            <v>0</v>
          </cell>
          <cell r="W175">
            <v>0</v>
          </cell>
          <cell r="Z175">
            <v>0</v>
          </cell>
          <cell r="AC175">
            <v>0</v>
          </cell>
          <cell r="AF175">
            <v>0</v>
          </cell>
          <cell r="AL175">
            <v>0</v>
          </cell>
          <cell r="AN175">
            <v>0</v>
          </cell>
          <cell r="AO175">
            <v>0</v>
          </cell>
          <cell r="AR175" t="e">
            <v>#N/A</v>
          </cell>
          <cell r="AS175">
            <v>562</v>
          </cell>
          <cell r="AT175" t="str">
            <v>Úroky (INTERESTS PAID)</v>
          </cell>
          <cell r="AU175">
            <v>8945777.2599999998</v>
          </cell>
          <cell r="AV175">
            <v>3301453.06</v>
          </cell>
          <cell r="AW175">
            <v>5644324.2000000002</v>
          </cell>
          <cell r="AX175">
            <v>346735.4</v>
          </cell>
          <cell r="AY175">
            <v>6.91</v>
          </cell>
          <cell r="AZ175">
            <v>346728.49</v>
          </cell>
          <cell r="BA175">
            <v>9292512.6600000001</v>
          </cell>
          <cell r="BB175">
            <v>3301459.97</v>
          </cell>
          <cell r="BC175">
            <v>5991052.6900000004</v>
          </cell>
          <cell r="BJ175">
            <v>5681</v>
          </cell>
          <cell r="BK175">
            <v>38422</v>
          </cell>
        </row>
        <row r="176">
          <cell r="A176">
            <v>51841</v>
          </cell>
          <cell r="Q176">
            <v>0</v>
          </cell>
          <cell r="T176">
            <v>0</v>
          </cell>
          <cell r="W176">
            <v>0</v>
          </cell>
          <cell r="Z176">
            <v>0</v>
          </cell>
          <cell r="AC176">
            <v>0</v>
          </cell>
          <cell r="AF176">
            <v>0</v>
          </cell>
          <cell r="AL176">
            <v>0</v>
          </cell>
          <cell r="AN176">
            <v>0</v>
          </cell>
          <cell r="AO176">
            <v>0</v>
          </cell>
          <cell r="AR176">
            <v>56201</v>
          </cell>
          <cell r="AS176">
            <v>56201</v>
          </cell>
          <cell r="AT176" t="str">
            <v>Úroky placené bance (BANK INTERESTS PAID)</v>
          </cell>
          <cell r="AU176">
            <v>8425151.7400000002</v>
          </cell>
          <cell r="AV176">
            <v>3301453.06</v>
          </cell>
          <cell r="AW176">
            <v>5123698.68</v>
          </cell>
          <cell r="AX176">
            <v>82165.47</v>
          </cell>
          <cell r="AY176">
            <v>6.91</v>
          </cell>
          <cell r="AZ176">
            <v>82158.559999999998</v>
          </cell>
          <cell r="BA176">
            <v>8507317.2100000009</v>
          </cell>
          <cell r="BB176">
            <v>3301459.97</v>
          </cell>
          <cell r="BC176">
            <v>5205857.24</v>
          </cell>
          <cell r="BD176" t="str">
            <v>Bank interests paid</v>
          </cell>
          <cell r="BJ176">
            <v>5194</v>
          </cell>
          <cell r="BK176">
            <v>38260</v>
          </cell>
        </row>
        <row r="177">
          <cell r="A177">
            <v>51850</v>
          </cell>
          <cell r="B177" t="str">
            <v>x</v>
          </cell>
          <cell r="C177" t="str">
            <v>x</v>
          </cell>
          <cell r="D177" t="str">
            <v>x</v>
          </cell>
          <cell r="Q177">
            <v>0</v>
          </cell>
          <cell r="T177">
            <v>0</v>
          </cell>
          <cell r="W177">
            <v>0</v>
          </cell>
          <cell r="Z177">
            <v>0</v>
          </cell>
          <cell r="AC177">
            <v>0</v>
          </cell>
          <cell r="AF177">
            <v>0</v>
          </cell>
          <cell r="AL177">
            <v>0</v>
          </cell>
          <cell r="AN177">
            <v>0</v>
          </cell>
          <cell r="AO177">
            <v>0</v>
          </cell>
          <cell r="AR177">
            <v>56202</v>
          </cell>
          <cell r="AS177">
            <v>56202</v>
          </cell>
          <cell r="AT177" t="str">
            <v>Úroky ostatné (OTHER INTERESTS PAID)</v>
          </cell>
          <cell r="AU177">
            <v>498706.32</v>
          </cell>
          <cell r="AV177">
            <v>0</v>
          </cell>
          <cell r="AW177">
            <v>498706.32</v>
          </cell>
          <cell r="AX177">
            <v>264465.43</v>
          </cell>
          <cell r="AY177">
            <v>0</v>
          </cell>
          <cell r="AZ177">
            <v>264465.43</v>
          </cell>
          <cell r="BA177">
            <v>763171.75</v>
          </cell>
          <cell r="BB177">
            <v>0</v>
          </cell>
          <cell r="BC177">
            <v>763171.75</v>
          </cell>
          <cell r="BJ177">
            <v>12</v>
          </cell>
          <cell r="BK177">
            <v>38066</v>
          </cell>
        </row>
        <row r="178">
          <cell r="A178">
            <v>51851</v>
          </cell>
          <cell r="B178" t="str">
            <v>x</v>
          </cell>
          <cell r="C178" t="str">
            <v>x</v>
          </cell>
          <cell r="D178" t="str">
            <v>x</v>
          </cell>
          <cell r="Q178">
            <v>0</v>
          </cell>
          <cell r="T178">
            <v>0</v>
          </cell>
          <cell r="W178">
            <v>0</v>
          </cell>
          <cell r="Z178">
            <v>0</v>
          </cell>
          <cell r="AC178">
            <v>0</v>
          </cell>
          <cell r="AF178">
            <v>0</v>
          </cell>
          <cell r="AL178">
            <v>0</v>
          </cell>
          <cell r="AN178">
            <v>0</v>
          </cell>
          <cell r="AO178">
            <v>0</v>
          </cell>
          <cell r="AR178">
            <v>5620266</v>
          </cell>
          <cell r="AS178">
            <v>5620266</v>
          </cell>
          <cell r="AT178" t="str">
            <v>Úroky ostatní (OTHER INTERESTS PAID) - INTERCOMPANY</v>
          </cell>
          <cell r="AU178">
            <v>21919.200000000001</v>
          </cell>
          <cell r="AV178">
            <v>0</v>
          </cell>
          <cell r="AW178">
            <v>21919.200000000001</v>
          </cell>
          <cell r="AX178">
            <v>104.5</v>
          </cell>
          <cell r="AY178">
            <v>0</v>
          </cell>
          <cell r="AZ178">
            <v>104.5</v>
          </cell>
          <cell r="BA178">
            <v>22023.7</v>
          </cell>
          <cell r="BB178">
            <v>0</v>
          </cell>
          <cell r="BC178">
            <v>22023.7</v>
          </cell>
          <cell r="BJ178">
            <v>5194</v>
          </cell>
          <cell r="BK178">
            <v>38271</v>
          </cell>
        </row>
        <row r="179">
          <cell r="A179">
            <v>518510</v>
          </cell>
          <cell r="B179" t="str">
            <v>TZZ</v>
          </cell>
          <cell r="Q179">
            <v>0</v>
          </cell>
          <cell r="T179">
            <v>0</v>
          </cell>
          <cell r="W179">
            <v>0</v>
          </cell>
          <cell r="Z179">
            <v>0</v>
          </cell>
          <cell r="AC179">
            <v>0</v>
          </cell>
          <cell r="AF179">
            <v>0</v>
          </cell>
          <cell r="AL179">
            <v>0</v>
          </cell>
          <cell r="AN179">
            <v>0</v>
          </cell>
          <cell r="AO179">
            <v>0</v>
          </cell>
          <cell r="AR179" t="e">
            <v>#N/A</v>
          </cell>
          <cell r="AS179">
            <v>563</v>
          </cell>
          <cell r="AT179" t="str">
            <v>Kursové ztráty (EXCHANGE RATE LOSSES)</v>
          </cell>
          <cell r="AU179">
            <v>3104493.43</v>
          </cell>
          <cell r="AV179">
            <v>0</v>
          </cell>
          <cell r="AW179">
            <v>3104493.43</v>
          </cell>
          <cell r="AX179">
            <v>214413.92</v>
          </cell>
          <cell r="AY179">
            <v>0</v>
          </cell>
          <cell r="AZ179">
            <v>214413.92</v>
          </cell>
          <cell r="BA179">
            <v>3318907.35</v>
          </cell>
          <cell r="BB179">
            <v>0</v>
          </cell>
          <cell r="BC179">
            <v>3318907.35</v>
          </cell>
          <cell r="BJ179">
            <v>5681</v>
          </cell>
          <cell r="BK179">
            <v>38422</v>
          </cell>
        </row>
        <row r="180">
          <cell r="A180">
            <v>51852</v>
          </cell>
          <cell r="B180" t="str">
            <v>x</v>
          </cell>
          <cell r="C180" t="str">
            <v>x</v>
          </cell>
          <cell r="D180" t="str">
            <v>x</v>
          </cell>
          <cell r="Q180">
            <v>0</v>
          </cell>
          <cell r="T180">
            <v>0</v>
          </cell>
          <cell r="W180">
            <v>0</v>
          </cell>
          <cell r="Z180">
            <v>0</v>
          </cell>
          <cell r="AC180">
            <v>0</v>
          </cell>
          <cell r="AF180">
            <v>0</v>
          </cell>
          <cell r="AL180">
            <v>0</v>
          </cell>
          <cell r="AN180">
            <v>0</v>
          </cell>
          <cell r="AO180">
            <v>0</v>
          </cell>
          <cell r="AR180">
            <v>56301</v>
          </cell>
          <cell r="AS180">
            <v>56301</v>
          </cell>
          <cell r="AT180" t="str">
            <v>Kursové ztráty EXCHANGE RATE LOSSES)</v>
          </cell>
          <cell r="AU180">
            <v>2659949.83</v>
          </cell>
          <cell r="AV180">
            <v>0</v>
          </cell>
          <cell r="AW180">
            <v>2659949.83</v>
          </cell>
          <cell r="AX180">
            <v>214413.92</v>
          </cell>
          <cell r="AY180">
            <v>0</v>
          </cell>
          <cell r="AZ180">
            <v>214413.92</v>
          </cell>
          <cell r="BA180">
            <v>2874363.75</v>
          </cell>
          <cell r="BB180">
            <v>0</v>
          </cell>
          <cell r="BC180">
            <v>2874363.75</v>
          </cell>
          <cell r="BJ180">
            <v>0</v>
          </cell>
          <cell r="BK180">
            <v>37879</v>
          </cell>
        </row>
        <row r="181">
          <cell r="A181">
            <v>5185266</v>
          </cell>
          <cell r="Q181">
            <v>0</v>
          </cell>
          <cell r="R181">
            <v>0</v>
          </cell>
          <cell r="T181">
            <v>0</v>
          </cell>
          <cell r="W181">
            <v>0</v>
          </cell>
          <cell r="Z181">
            <v>0</v>
          </cell>
          <cell r="AC181">
            <v>0</v>
          </cell>
          <cell r="AF181">
            <v>0</v>
          </cell>
          <cell r="AL181">
            <v>0</v>
          </cell>
          <cell r="AN181">
            <v>0</v>
          </cell>
          <cell r="AO181">
            <v>0</v>
          </cell>
          <cell r="AR181">
            <v>56303</v>
          </cell>
          <cell r="AS181">
            <v>56303</v>
          </cell>
          <cell r="AT181" t="str">
            <v>Kursové ztráty-dovoz (EXCHANGE RATE LOSSES-IMPORT.CARS)</v>
          </cell>
          <cell r="AU181">
            <v>444543.6</v>
          </cell>
          <cell r="AV181">
            <v>0</v>
          </cell>
          <cell r="AW181">
            <v>444543.6</v>
          </cell>
          <cell r="AX181">
            <v>0</v>
          </cell>
          <cell r="AY181">
            <v>0</v>
          </cell>
          <cell r="AZ181">
            <v>0</v>
          </cell>
          <cell r="BA181">
            <v>444543.6</v>
          </cell>
          <cell r="BB181">
            <v>0</v>
          </cell>
          <cell r="BC181">
            <v>444543.6</v>
          </cell>
          <cell r="BJ181">
            <v>0</v>
          </cell>
          <cell r="BK181">
            <v>37879</v>
          </cell>
        </row>
        <row r="182">
          <cell r="A182">
            <v>51853</v>
          </cell>
          <cell r="B182" t="str">
            <v>x</v>
          </cell>
          <cell r="C182" t="str">
            <v>x</v>
          </cell>
          <cell r="D182" t="str">
            <v>x</v>
          </cell>
          <cell r="Q182">
            <v>0</v>
          </cell>
          <cell r="T182">
            <v>0</v>
          </cell>
          <cell r="W182">
            <v>0</v>
          </cell>
          <cell r="Z182">
            <v>0</v>
          </cell>
          <cell r="AC182">
            <v>0</v>
          </cell>
          <cell r="AF182">
            <v>0</v>
          </cell>
          <cell r="AL182">
            <v>0</v>
          </cell>
          <cell r="AN182">
            <v>0</v>
          </cell>
          <cell r="AO182">
            <v>0</v>
          </cell>
          <cell r="AR182" t="e">
            <v>#N/A</v>
          </cell>
          <cell r="AS182">
            <v>568</v>
          </cell>
          <cell r="AT182" t="str">
            <v>Ostatní finanční náklady (OTHER FINANCIAL EXP.)</v>
          </cell>
          <cell r="AU182">
            <v>2059766.86</v>
          </cell>
          <cell r="AV182">
            <v>558383.91</v>
          </cell>
          <cell r="AW182">
            <v>1501382.95</v>
          </cell>
          <cell r="AX182">
            <v>127241.04</v>
          </cell>
          <cell r="AY182">
            <v>366</v>
          </cell>
          <cell r="AZ182">
            <v>126875.04</v>
          </cell>
          <cell r="BA182">
            <v>2187007.9</v>
          </cell>
          <cell r="BB182">
            <v>558749.91</v>
          </cell>
          <cell r="BC182">
            <v>1628257.99</v>
          </cell>
          <cell r="BJ182">
            <v>5681</v>
          </cell>
          <cell r="BK182">
            <v>38422</v>
          </cell>
        </row>
        <row r="183">
          <cell r="A183">
            <v>51854</v>
          </cell>
          <cell r="Q183">
            <v>0</v>
          </cell>
          <cell r="T183">
            <v>0</v>
          </cell>
          <cell r="W183">
            <v>0</v>
          </cell>
          <cell r="Z183">
            <v>0</v>
          </cell>
          <cell r="AC183">
            <v>0</v>
          </cell>
          <cell r="AF183">
            <v>0</v>
          </cell>
          <cell r="AL183">
            <v>0</v>
          </cell>
          <cell r="AN183">
            <v>0</v>
          </cell>
          <cell r="AO183">
            <v>0</v>
          </cell>
          <cell r="AR183">
            <v>56801</v>
          </cell>
          <cell r="AS183">
            <v>56801</v>
          </cell>
          <cell r="AT183" t="str">
            <v>Ostatní finanční náklady (OTHER FINANCIAL COST)</v>
          </cell>
          <cell r="AU183">
            <v>0</v>
          </cell>
          <cell r="AV183">
            <v>0</v>
          </cell>
          <cell r="AW183">
            <v>0</v>
          </cell>
          <cell r="AX183">
            <v>420.2</v>
          </cell>
          <cell r="AY183">
            <v>0</v>
          </cell>
          <cell r="AZ183">
            <v>420.2</v>
          </cell>
          <cell r="BA183">
            <v>420.2</v>
          </cell>
          <cell r="BB183">
            <v>0</v>
          </cell>
          <cell r="BC183">
            <v>420.2</v>
          </cell>
          <cell r="BJ183">
            <v>0</v>
          </cell>
          <cell r="BK183">
            <v>37879</v>
          </cell>
        </row>
        <row r="184">
          <cell r="A184">
            <v>51855</v>
          </cell>
          <cell r="Q184">
            <v>0</v>
          </cell>
          <cell r="T184">
            <v>0</v>
          </cell>
          <cell r="W184">
            <v>0</v>
          </cell>
          <cell r="Z184">
            <v>0</v>
          </cell>
          <cell r="AC184">
            <v>0</v>
          </cell>
          <cell r="AF184">
            <v>0</v>
          </cell>
          <cell r="AL184">
            <v>0</v>
          </cell>
          <cell r="AN184">
            <v>0</v>
          </cell>
          <cell r="AO184">
            <v>0</v>
          </cell>
          <cell r="AR184" t="e">
            <v>#N/A</v>
          </cell>
          <cell r="AS184" t="str">
            <v>Účet</v>
          </cell>
          <cell r="AT184" t="str">
            <v>Název</v>
          </cell>
          <cell r="AU184" t="str">
            <v>Před obdobím MD</v>
          </cell>
          <cell r="AV184" t="str">
            <v>Před obdobím D</v>
          </cell>
          <cell r="AW184" t="str">
            <v>Před obdobím</v>
          </cell>
          <cell r="AX184" t="str">
            <v>Za období MD</v>
          </cell>
          <cell r="AY184" t="str">
            <v>Za období D</v>
          </cell>
          <cell r="AZ184" t="str">
            <v>Za období</v>
          </cell>
          <cell r="BA184" t="str">
            <v>Stav MD</v>
          </cell>
          <cell r="BB184" t="str">
            <v>Stav D</v>
          </cell>
          <cell r="BC184" t="str">
            <v>Stav</v>
          </cell>
          <cell r="BD184" t="str">
            <v>Název (2)</v>
          </cell>
          <cell r="BE184" t="str">
            <v>Název (3)</v>
          </cell>
          <cell r="BF184" t="str">
            <v>Atribut1</v>
          </cell>
          <cell r="BG184" t="str">
            <v>Atribut2</v>
          </cell>
          <cell r="BH184" t="str">
            <v>Atribut3</v>
          </cell>
          <cell r="BI184" t="str">
            <v>Atribut4</v>
          </cell>
          <cell r="BJ184" t="str">
            <v>Zapsal</v>
          </cell>
          <cell r="BK184" t="str">
            <v>Zapsáno</v>
          </cell>
        </row>
        <row r="185">
          <cell r="A185">
            <v>51856</v>
          </cell>
          <cell r="Q185">
            <v>0</v>
          </cell>
          <cell r="T185">
            <v>0</v>
          </cell>
          <cell r="W185">
            <v>0</v>
          </cell>
          <cell r="Z185">
            <v>0</v>
          </cell>
          <cell r="AC185">
            <v>0</v>
          </cell>
          <cell r="AF185">
            <v>0</v>
          </cell>
          <cell r="AL185">
            <v>0</v>
          </cell>
          <cell r="AN185">
            <v>0</v>
          </cell>
          <cell r="AO185">
            <v>0</v>
          </cell>
          <cell r="AR185">
            <v>56802</v>
          </cell>
          <cell r="AS185">
            <v>56802</v>
          </cell>
          <cell r="AT185" t="str">
            <v>Poplatky banky (BANK FEES)</v>
          </cell>
          <cell r="AU185">
            <v>951093.86</v>
          </cell>
          <cell r="AV185">
            <v>558383.91</v>
          </cell>
          <cell r="AW185">
            <v>392709.95</v>
          </cell>
          <cell r="AX185">
            <v>41099.839999999997</v>
          </cell>
          <cell r="AY185">
            <v>366</v>
          </cell>
          <cell r="AZ185">
            <v>40733.839999999997</v>
          </cell>
          <cell r="BA185">
            <v>992193.7</v>
          </cell>
          <cell r="BB185">
            <v>558749.91</v>
          </cell>
          <cell r="BC185">
            <v>433443.79</v>
          </cell>
          <cell r="BJ185">
            <v>0</v>
          </cell>
          <cell r="BK185">
            <v>37879</v>
          </cell>
        </row>
        <row r="186">
          <cell r="A186">
            <v>51857</v>
          </cell>
          <cell r="Q186">
            <v>0</v>
          </cell>
          <cell r="T186">
            <v>0</v>
          </cell>
          <cell r="W186">
            <v>0</v>
          </cell>
          <cell r="Z186">
            <v>0</v>
          </cell>
          <cell r="AC186">
            <v>0</v>
          </cell>
          <cell r="AF186">
            <v>0</v>
          </cell>
          <cell r="AL186">
            <v>0</v>
          </cell>
          <cell r="AN186">
            <v>0</v>
          </cell>
          <cell r="AO186">
            <v>0</v>
          </cell>
          <cell r="AR186">
            <v>56803</v>
          </cell>
          <cell r="AS186">
            <v>56803</v>
          </cell>
          <cell r="AT186" t="str">
            <v>Pojistné služební vozy (INSURANCE COMPANY CARS)</v>
          </cell>
          <cell r="AU186">
            <v>162336</v>
          </cell>
          <cell r="AV186">
            <v>0</v>
          </cell>
          <cell r="AW186">
            <v>162336</v>
          </cell>
          <cell r="AX186">
            <v>5335</v>
          </cell>
          <cell r="AY186">
            <v>0</v>
          </cell>
          <cell r="AZ186">
            <v>5335</v>
          </cell>
          <cell r="BA186">
            <v>167671</v>
          </cell>
          <cell r="BB186">
            <v>0</v>
          </cell>
          <cell r="BC186">
            <v>167671</v>
          </cell>
          <cell r="BJ186">
            <v>0</v>
          </cell>
          <cell r="BK186">
            <v>37879</v>
          </cell>
        </row>
        <row r="187">
          <cell r="A187">
            <v>51858</v>
          </cell>
          <cell r="Q187">
            <v>0</v>
          </cell>
          <cell r="T187">
            <v>0</v>
          </cell>
          <cell r="W187">
            <v>0</v>
          </cell>
          <cell r="Z187">
            <v>0</v>
          </cell>
          <cell r="AC187">
            <v>0</v>
          </cell>
          <cell r="AF187">
            <v>0</v>
          </cell>
          <cell r="AL187">
            <v>0</v>
          </cell>
          <cell r="AN187">
            <v>0</v>
          </cell>
          <cell r="AO187">
            <v>0</v>
          </cell>
          <cell r="AR187">
            <v>56804</v>
          </cell>
          <cell r="AS187">
            <v>56804</v>
          </cell>
          <cell r="AT187" t="str">
            <v>Pojistné ostatní (OTHER INSURANCE)</v>
          </cell>
          <cell r="AU187">
            <v>806713</v>
          </cell>
          <cell r="AV187">
            <v>0</v>
          </cell>
          <cell r="AW187">
            <v>806713</v>
          </cell>
          <cell r="AX187">
            <v>80386</v>
          </cell>
          <cell r="AY187">
            <v>0</v>
          </cell>
          <cell r="AZ187">
            <v>80386</v>
          </cell>
          <cell r="BA187">
            <v>887099</v>
          </cell>
          <cell r="BB187">
            <v>0</v>
          </cell>
          <cell r="BC187">
            <v>887099</v>
          </cell>
          <cell r="BJ187">
            <v>0</v>
          </cell>
          <cell r="BK187">
            <v>37879</v>
          </cell>
        </row>
        <row r="188">
          <cell r="A188">
            <v>51859</v>
          </cell>
          <cell r="Q188">
            <v>0</v>
          </cell>
          <cell r="T188">
            <v>0</v>
          </cell>
          <cell r="W188">
            <v>0</v>
          </cell>
          <cell r="Z188">
            <v>0</v>
          </cell>
          <cell r="AC188">
            <v>0</v>
          </cell>
          <cell r="AF188">
            <v>0</v>
          </cell>
          <cell r="AL188">
            <v>0</v>
          </cell>
          <cell r="AN188">
            <v>0</v>
          </cell>
          <cell r="AO188">
            <v>0</v>
          </cell>
          <cell r="AR188">
            <v>56805</v>
          </cell>
          <cell r="AS188">
            <v>56805</v>
          </cell>
          <cell r="AT188" t="str">
            <v>Povinné ruč. - vozy zah. (OBBLIG. INSURANCE - IMPORTED CARS)</v>
          </cell>
          <cell r="AU188">
            <v>150</v>
          </cell>
          <cell r="AV188">
            <v>0</v>
          </cell>
          <cell r="AW188">
            <v>150</v>
          </cell>
          <cell r="AX188">
            <v>0</v>
          </cell>
          <cell r="AY188">
            <v>0</v>
          </cell>
          <cell r="AZ188">
            <v>0</v>
          </cell>
          <cell r="BA188">
            <v>150</v>
          </cell>
          <cell r="BB188">
            <v>0</v>
          </cell>
          <cell r="BC188">
            <v>150</v>
          </cell>
          <cell r="BJ188">
            <v>0</v>
          </cell>
          <cell r="BK188">
            <v>37879</v>
          </cell>
        </row>
        <row r="189">
          <cell r="A189">
            <v>51860</v>
          </cell>
          <cell r="B189" t="str">
            <v>x</v>
          </cell>
          <cell r="C189" t="str">
            <v>x</v>
          </cell>
          <cell r="Q189">
            <v>0</v>
          </cell>
          <cell r="T189">
            <v>0</v>
          </cell>
          <cell r="W189">
            <v>0</v>
          </cell>
          <cell r="Z189">
            <v>0</v>
          </cell>
          <cell r="AC189">
            <v>0</v>
          </cell>
          <cell r="AF189">
            <v>0</v>
          </cell>
          <cell r="AL189">
            <v>0</v>
          </cell>
          <cell r="AN189">
            <v>0</v>
          </cell>
          <cell r="AO189">
            <v>0</v>
          </cell>
          <cell r="AR189">
            <v>56810</v>
          </cell>
          <cell r="AS189">
            <v>56810</v>
          </cell>
          <cell r="AT189" t="str">
            <v>Ostatní finanční náklady (OTHER FINANCIAL COST)</v>
          </cell>
          <cell r="AU189">
            <v>0</v>
          </cell>
          <cell r="AV189">
            <v>0</v>
          </cell>
          <cell r="AW189">
            <v>0</v>
          </cell>
          <cell r="AX189">
            <v>0</v>
          </cell>
          <cell r="AY189">
            <v>0</v>
          </cell>
          <cell r="AZ189">
            <v>0</v>
          </cell>
          <cell r="BA189">
            <v>0</v>
          </cell>
          <cell r="BB189">
            <v>0</v>
          </cell>
          <cell r="BC189">
            <v>0</v>
          </cell>
          <cell r="BJ189">
            <v>0</v>
          </cell>
          <cell r="BK189">
            <v>37879</v>
          </cell>
        </row>
        <row r="190">
          <cell r="A190">
            <v>51861</v>
          </cell>
          <cell r="B190" t="str">
            <v>x</v>
          </cell>
          <cell r="C190" t="str">
            <v>x</v>
          </cell>
          <cell r="D190" t="str">
            <v>x</v>
          </cell>
          <cell r="Q190">
            <v>0</v>
          </cell>
          <cell r="T190">
            <v>0</v>
          </cell>
          <cell r="W190">
            <v>0</v>
          </cell>
          <cell r="Z190">
            <v>0</v>
          </cell>
          <cell r="AC190">
            <v>0</v>
          </cell>
          <cell r="AF190">
            <v>0</v>
          </cell>
          <cell r="AL190">
            <v>0</v>
          </cell>
          <cell r="AN190">
            <v>0</v>
          </cell>
          <cell r="AO190">
            <v>0</v>
          </cell>
          <cell r="AR190">
            <v>56811</v>
          </cell>
          <cell r="AS190">
            <v>56811</v>
          </cell>
          <cell r="AT190" t="str">
            <v>Povinné ručení - vozy na skladě(OBLIG.INSURANCE-WAREH.CAR)</v>
          </cell>
          <cell r="AU190">
            <v>139474</v>
          </cell>
          <cell r="AV190">
            <v>0</v>
          </cell>
          <cell r="AW190">
            <v>139474</v>
          </cell>
          <cell r="AX190">
            <v>0</v>
          </cell>
          <cell r="AY190">
            <v>0</v>
          </cell>
          <cell r="AZ190">
            <v>0</v>
          </cell>
          <cell r="BA190">
            <v>139474</v>
          </cell>
          <cell r="BB190">
            <v>0</v>
          </cell>
          <cell r="BC190">
            <v>139474</v>
          </cell>
          <cell r="BD190" t="str">
            <v>OBLIGATION INSURANCE - WAREHOUSE CARS</v>
          </cell>
          <cell r="BJ190">
            <v>0</v>
          </cell>
          <cell r="BK190">
            <v>37879</v>
          </cell>
        </row>
        <row r="191">
          <cell r="A191">
            <v>518610</v>
          </cell>
          <cell r="B191" t="str">
            <v>OST</v>
          </cell>
          <cell r="Q191">
            <v>0</v>
          </cell>
          <cell r="T191">
            <v>0</v>
          </cell>
          <cell r="W191">
            <v>0</v>
          </cell>
          <cell r="Z191">
            <v>0</v>
          </cell>
          <cell r="AC191">
            <v>0</v>
          </cell>
          <cell r="AF191">
            <v>0</v>
          </cell>
          <cell r="AL191">
            <v>0</v>
          </cell>
          <cell r="AN191">
            <v>0</v>
          </cell>
          <cell r="AO191">
            <v>0</v>
          </cell>
          <cell r="AR191" t="e">
            <v>#N/A</v>
          </cell>
          <cell r="AS191">
            <v>59</v>
          </cell>
          <cell r="AT191" t="str">
            <v>Daně z příjmů a přev. účty (INCOME TAX ND TRANSIT ACCOUNTS)</v>
          </cell>
          <cell r="AU191">
            <v>0</v>
          </cell>
          <cell r="AV191">
            <v>0</v>
          </cell>
          <cell r="AW191">
            <v>0</v>
          </cell>
          <cell r="AX191">
            <v>747199</v>
          </cell>
          <cell r="AY191">
            <v>0</v>
          </cell>
          <cell r="AZ191">
            <v>747199</v>
          </cell>
          <cell r="BA191">
            <v>747199</v>
          </cell>
          <cell r="BB191">
            <v>0</v>
          </cell>
          <cell r="BC191">
            <v>747199</v>
          </cell>
          <cell r="BJ191">
            <v>5681</v>
          </cell>
          <cell r="BK191">
            <v>38422</v>
          </cell>
        </row>
        <row r="192">
          <cell r="A192">
            <v>51870</v>
          </cell>
          <cell r="B192" t="str">
            <v>x</v>
          </cell>
          <cell r="C192" t="str">
            <v>x</v>
          </cell>
          <cell r="D192" t="str">
            <v>x</v>
          </cell>
          <cell r="E192">
            <v>117897.78300000001</v>
          </cell>
          <cell r="F192">
            <v>149237.70000000001</v>
          </cell>
          <cell r="H192">
            <v>246620.42250000002</v>
          </cell>
          <cell r="I192">
            <v>312177.75</v>
          </cell>
          <cell r="K192">
            <v>269088.2121</v>
          </cell>
          <cell r="L192">
            <v>340617.99</v>
          </cell>
          <cell r="N192">
            <v>215672.25940000001</v>
          </cell>
          <cell r="O192">
            <v>273002.86</v>
          </cell>
          <cell r="Q192">
            <v>194892.73930000002</v>
          </cell>
          <cell r="R192">
            <v>246699.67</v>
          </cell>
          <cell r="T192">
            <v>365037.38560000004</v>
          </cell>
          <cell r="U192">
            <v>462072.64</v>
          </cell>
          <cell r="W192">
            <v>357681.94840000005</v>
          </cell>
          <cell r="X192">
            <v>452761.96</v>
          </cell>
          <cell r="Z192">
            <v>497636.49190000002</v>
          </cell>
          <cell r="AA192">
            <v>629919.61</v>
          </cell>
          <cell r="AC192">
            <v>201250.48550000001</v>
          </cell>
          <cell r="AD192">
            <v>254747.45</v>
          </cell>
          <cell r="AF192">
            <v>241661.94800000003</v>
          </cell>
          <cell r="AG192">
            <v>305901.2</v>
          </cell>
          <cell r="AI192">
            <v>256794.77720000001</v>
          </cell>
          <cell r="AJ192">
            <v>325056.68</v>
          </cell>
          <cell r="AL192">
            <v>-2964234.4528999999</v>
          </cell>
          <cell r="AM192">
            <v>-3752195.51</v>
          </cell>
          <cell r="AN192">
            <v>-2264527.2421999997</v>
          </cell>
          <cell r="AO192">
            <v>53496.964500000002</v>
          </cell>
          <cell r="AP192">
            <v>254747.45</v>
          </cell>
          <cell r="AR192" t="e">
            <v>#N/A</v>
          </cell>
          <cell r="AS192">
            <v>592</v>
          </cell>
          <cell r="AT192" t="str">
            <v>DzPř z běž. čin. -odlož.(INCOME TAX FROM CURR. OPER.-deff.)</v>
          </cell>
          <cell r="AU192">
            <v>0</v>
          </cell>
          <cell r="AV192">
            <v>0</v>
          </cell>
          <cell r="AW192">
            <v>0</v>
          </cell>
          <cell r="AX192">
            <v>747199</v>
          </cell>
          <cell r="AY192">
            <v>0</v>
          </cell>
          <cell r="AZ192">
            <v>747199</v>
          </cell>
          <cell r="BA192">
            <v>747199</v>
          </cell>
          <cell r="BB192">
            <v>0</v>
          </cell>
          <cell r="BC192">
            <v>747199</v>
          </cell>
          <cell r="BJ192">
            <v>5681</v>
          </cell>
          <cell r="BK192">
            <v>38422</v>
          </cell>
        </row>
        <row r="193">
          <cell r="A193">
            <v>518703</v>
          </cell>
          <cell r="Q193">
            <v>0</v>
          </cell>
          <cell r="T193">
            <v>0</v>
          </cell>
          <cell r="W193">
            <v>16388.415700000001</v>
          </cell>
          <cell r="X193">
            <v>20744.830000000002</v>
          </cell>
          <cell r="Z193">
            <v>0</v>
          </cell>
          <cell r="AC193">
            <v>42740.129700000005</v>
          </cell>
          <cell r="AD193">
            <v>54101.43</v>
          </cell>
          <cell r="AF193">
            <v>92383.184600000008</v>
          </cell>
          <cell r="AG193">
            <v>116940.74</v>
          </cell>
          <cell r="AI193">
            <v>58762.728000000003</v>
          </cell>
          <cell r="AJ193">
            <v>74383.199999999997</v>
          </cell>
          <cell r="AL193">
            <v>-210274.45800000001</v>
          </cell>
          <cell r="AM193">
            <v>-266170.2</v>
          </cell>
          <cell r="AN193">
            <v>-16388.415699999983</v>
          </cell>
          <cell r="AO193">
            <v>-42740.129700000005</v>
          </cell>
          <cell r="AR193">
            <v>59201</v>
          </cell>
          <cell r="AS193">
            <v>59201</v>
          </cell>
          <cell r="AT193" t="str">
            <v>DzPř z běž. čin.-odlož.odpisy(INCOME TAX-deffered)</v>
          </cell>
          <cell r="AU193">
            <v>0</v>
          </cell>
          <cell r="AV193">
            <v>0</v>
          </cell>
          <cell r="AW193">
            <v>0</v>
          </cell>
          <cell r="AX193">
            <v>747199</v>
          </cell>
          <cell r="AY193">
            <v>0</v>
          </cell>
          <cell r="AZ193">
            <v>747199</v>
          </cell>
          <cell r="BA193">
            <v>747199</v>
          </cell>
          <cell r="BB193">
            <v>0</v>
          </cell>
          <cell r="BC193">
            <v>747199</v>
          </cell>
          <cell r="BJ193">
            <v>0</v>
          </cell>
          <cell r="BK193">
            <v>37879</v>
          </cell>
        </row>
        <row r="194">
          <cell r="A194">
            <v>51871</v>
          </cell>
          <cell r="H194">
            <v>94405</v>
          </cell>
          <cell r="I194">
            <v>119500</v>
          </cell>
          <cell r="K194">
            <v>144307.08800000002</v>
          </cell>
          <cell r="L194">
            <v>182667.2</v>
          </cell>
          <cell r="N194">
            <v>214957.33310000002</v>
          </cell>
          <cell r="O194">
            <v>272097.89</v>
          </cell>
          <cell r="Q194">
            <v>233843.11260000002</v>
          </cell>
          <cell r="R194">
            <v>296003.94</v>
          </cell>
          <cell r="T194">
            <v>191267.927</v>
          </cell>
          <cell r="U194">
            <v>242111.3</v>
          </cell>
          <cell r="W194">
            <v>193571.56700000001</v>
          </cell>
          <cell r="X194">
            <v>245027.3</v>
          </cell>
          <cell r="Z194">
            <v>253773.83300000001</v>
          </cell>
          <cell r="AA194">
            <v>321232.7</v>
          </cell>
          <cell r="AC194">
            <v>122567.789</v>
          </cell>
          <cell r="AD194">
            <v>155149.1</v>
          </cell>
          <cell r="AF194">
            <v>331103.78090000001</v>
          </cell>
          <cell r="AG194">
            <v>419118.71</v>
          </cell>
          <cell r="AI194">
            <v>264430.38</v>
          </cell>
          <cell r="AJ194">
            <v>334722</v>
          </cell>
          <cell r="AL194">
            <v>-1971073.8106000002</v>
          </cell>
          <cell r="AM194">
            <v>-2495030.14</v>
          </cell>
          <cell r="AN194">
            <v>-1252971.8607000001</v>
          </cell>
          <cell r="AO194">
            <v>32581.311000000002</v>
          </cell>
          <cell r="AP194">
            <v>155149.1</v>
          </cell>
          <cell r="AR194" t="e">
            <v>#N/A</v>
          </cell>
          <cell r="AS194">
            <v>6</v>
          </cell>
          <cell r="AT194" t="str">
            <v xml:space="preserve">Výnosy </v>
          </cell>
          <cell r="AU194">
            <v>-13.94</v>
          </cell>
          <cell r="AV194">
            <v>1292797011.96</v>
          </cell>
          <cell r="AW194">
            <v>1292797025.9000001</v>
          </cell>
          <cell r="AX194">
            <v>0</v>
          </cell>
          <cell r="AY194">
            <v>131480262.73</v>
          </cell>
          <cell r="AZ194">
            <v>131480262.73</v>
          </cell>
          <cell r="BA194">
            <v>-13.94</v>
          </cell>
          <cell r="BB194">
            <v>1424277274.6900001</v>
          </cell>
          <cell r="BC194">
            <v>1424277288.6300001</v>
          </cell>
          <cell r="BD194" t="str">
            <v>Revenues</v>
          </cell>
          <cell r="BJ194">
            <v>5681</v>
          </cell>
          <cell r="BK194">
            <v>38422</v>
          </cell>
        </row>
        <row r="195">
          <cell r="A195">
            <v>51872</v>
          </cell>
          <cell r="E195">
            <v>1874.3935000000001</v>
          </cell>
          <cell r="F195">
            <v>2372.65</v>
          </cell>
          <cell r="H195">
            <v>19193.287</v>
          </cell>
          <cell r="I195">
            <v>24295.3</v>
          </cell>
          <cell r="K195">
            <v>29351.8891</v>
          </cell>
          <cell r="L195">
            <v>37154.29</v>
          </cell>
          <cell r="N195">
            <v>91614.459300000002</v>
          </cell>
          <cell r="O195">
            <v>115967.67</v>
          </cell>
          <cell r="Q195">
            <v>55931.676099999997</v>
          </cell>
          <cell r="R195">
            <v>70799.59</v>
          </cell>
          <cell r="T195">
            <v>71266.761100000003</v>
          </cell>
          <cell r="U195">
            <v>90211.09</v>
          </cell>
          <cell r="W195">
            <v>82554.913100000005</v>
          </cell>
          <cell r="X195">
            <v>104499.89</v>
          </cell>
          <cell r="Z195">
            <v>98584.313300000009</v>
          </cell>
          <cell r="AA195">
            <v>124790.27</v>
          </cell>
          <cell r="AC195">
            <v>75646.947700000004</v>
          </cell>
          <cell r="AD195">
            <v>95755.63</v>
          </cell>
          <cell r="AF195">
            <v>59011.364699999998</v>
          </cell>
          <cell r="AG195">
            <v>74697.929999999993</v>
          </cell>
          <cell r="AI195">
            <v>73915.5916</v>
          </cell>
          <cell r="AJ195">
            <v>93564.04</v>
          </cell>
          <cell r="AL195">
            <v>-658945.59649999999</v>
          </cell>
          <cell r="AM195">
            <v>-834108.35</v>
          </cell>
          <cell r="AN195">
            <v>-450371.6925</v>
          </cell>
          <cell r="AO195">
            <v>20108.6823</v>
          </cell>
          <cell r="AP195">
            <v>95755.63</v>
          </cell>
          <cell r="AR195" t="e">
            <v>#N/A</v>
          </cell>
          <cell r="AS195">
            <v>60</v>
          </cell>
          <cell r="AT195" t="str">
            <v xml:space="preserve">Tržby za vlastní výkony a zboží </v>
          </cell>
          <cell r="AU195">
            <v>0</v>
          </cell>
          <cell r="AV195">
            <v>1289665757.77</v>
          </cell>
          <cell r="AW195">
            <v>1289665757.77</v>
          </cell>
          <cell r="AX195">
            <v>0</v>
          </cell>
          <cell r="AY195">
            <v>131118525.95</v>
          </cell>
          <cell r="AZ195">
            <v>131118525.95</v>
          </cell>
          <cell r="BA195">
            <v>0</v>
          </cell>
          <cell r="BB195">
            <v>1420784283.72</v>
          </cell>
          <cell r="BC195">
            <v>1420784283.72</v>
          </cell>
          <cell r="BD195" t="str">
            <v>Goods and services revenues</v>
          </cell>
          <cell r="BJ195">
            <v>5681</v>
          </cell>
          <cell r="BK195">
            <v>38422</v>
          </cell>
        </row>
        <row r="196">
          <cell r="A196">
            <v>518723</v>
          </cell>
          <cell r="Q196">
            <v>0</v>
          </cell>
          <cell r="T196">
            <v>0</v>
          </cell>
          <cell r="W196">
            <v>0</v>
          </cell>
          <cell r="Z196">
            <v>0</v>
          </cell>
          <cell r="AC196">
            <v>0</v>
          </cell>
          <cell r="AF196">
            <v>0</v>
          </cell>
          <cell r="AI196">
            <v>0</v>
          </cell>
          <cell r="AL196">
            <v>0</v>
          </cell>
          <cell r="AN196">
            <v>0</v>
          </cell>
          <cell r="AO196">
            <v>0</v>
          </cell>
          <cell r="AR196" t="e">
            <v>#N/A</v>
          </cell>
          <cell r="AS196">
            <v>602</v>
          </cell>
          <cell r="AT196" t="str">
            <v xml:space="preserve">Tržby z prodeje služeb </v>
          </cell>
          <cell r="AU196">
            <v>0</v>
          </cell>
          <cell r="AV196">
            <v>95128897.5</v>
          </cell>
          <cell r="AW196">
            <v>95128897.5</v>
          </cell>
          <cell r="AX196">
            <v>0</v>
          </cell>
          <cell r="AY196">
            <v>11367120.960000001</v>
          </cell>
          <cell r="AZ196">
            <v>11367120.960000001</v>
          </cell>
          <cell r="BA196">
            <v>0</v>
          </cell>
          <cell r="BB196">
            <v>106496018.45999999</v>
          </cell>
          <cell r="BC196">
            <v>106496018.45999999</v>
          </cell>
          <cell r="BD196" t="str">
            <v>Service revenues</v>
          </cell>
          <cell r="BJ196">
            <v>5681</v>
          </cell>
          <cell r="BK196">
            <v>38422</v>
          </cell>
        </row>
        <row r="197">
          <cell r="A197">
            <v>51873</v>
          </cell>
          <cell r="E197">
            <v>10058.517</v>
          </cell>
          <cell r="F197">
            <v>12732.3</v>
          </cell>
          <cell r="H197">
            <v>3323.1191999999996</v>
          </cell>
          <cell r="I197">
            <v>4206.4799999999996</v>
          </cell>
          <cell r="N197">
            <v>525.745</v>
          </cell>
          <cell r="O197">
            <v>665.5</v>
          </cell>
          <cell r="Q197">
            <v>0</v>
          </cell>
          <cell r="R197">
            <v>0</v>
          </cell>
          <cell r="T197">
            <v>0</v>
          </cell>
          <cell r="U197">
            <v>0</v>
          </cell>
          <cell r="W197">
            <v>0</v>
          </cell>
          <cell r="X197">
            <v>0</v>
          </cell>
          <cell r="Z197">
            <v>0</v>
          </cell>
          <cell r="AA197">
            <v>0</v>
          </cell>
          <cell r="AC197">
            <v>0</v>
          </cell>
          <cell r="AD197">
            <v>0</v>
          </cell>
          <cell r="AF197">
            <v>655.93700000000001</v>
          </cell>
          <cell r="AG197">
            <v>830.3</v>
          </cell>
          <cell r="AI197">
            <v>0</v>
          </cell>
          <cell r="AJ197">
            <v>0</v>
          </cell>
          <cell r="AL197">
            <v>2129.761</v>
          </cell>
          <cell r="AM197">
            <v>2695.9</v>
          </cell>
          <cell r="AN197">
            <v>2785.6979999999999</v>
          </cell>
          <cell r="AO197">
            <v>0</v>
          </cell>
          <cell r="AP197">
            <v>0</v>
          </cell>
          <cell r="AR197" t="e">
            <v>#N/A</v>
          </cell>
          <cell r="AS197">
            <v>6021</v>
          </cell>
          <cell r="AT197" t="str">
            <v xml:space="preserve">Ostatní provize </v>
          </cell>
          <cell r="AU197">
            <v>0</v>
          </cell>
          <cell r="AV197">
            <v>1451094.97</v>
          </cell>
          <cell r="AW197">
            <v>1451094.97</v>
          </cell>
          <cell r="AX197">
            <v>0</v>
          </cell>
          <cell r="AY197">
            <v>2676921</v>
          </cell>
          <cell r="AZ197">
            <v>2676921</v>
          </cell>
          <cell r="BA197">
            <v>0</v>
          </cell>
          <cell r="BB197">
            <v>4128015.97</v>
          </cell>
          <cell r="BC197">
            <v>4128015.97</v>
          </cell>
          <cell r="BD197" t="str">
            <v>Other Commissions</v>
          </cell>
          <cell r="BJ197">
            <v>2</v>
          </cell>
          <cell r="BK197">
            <v>38197</v>
          </cell>
        </row>
        <row r="198">
          <cell r="A198">
            <v>51874</v>
          </cell>
          <cell r="Q198">
            <v>0</v>
          </cell>
          <cell r="T198">
            <v>-23700</v>
          </cell>
          <cell r="U198">
            <v>-30000</v>
          </cell>
          <cell r="W198">
            <v>9835.5</v>
          </cell>
          <cell r="X198">
            <v>12450</v>
          </cell>
          <cell r="Z198">
            <v>0</v>
          </cell>
          <cell r="AA198">
            <v>0</v>
          </cell>
          <cell r="AC198">
            <v>0</v>
          </cell>
          <cell r="AD198">
            <v>0</v>
          </cell>
          <cell r="AF198">
            <v>0</v>
          </cell>
          <cell r="AG198">
            <v>0</v>
          </cell>
          <cell r="AI198">
            <v>0</v>
          </cell>
          <cell r="AJ198">
            <v>0</v>
          </cell>
          <cell r="AL198">
            <v>0</v>
          </cell>
          <cell r="AM198">
            <v>0</v>
          </cell>
          <cell r="AN198">
            <v>0</v>
          </cell>
          <cell r="AO198">
            <v>0</v>
          </cell>
          <cell r="AP198">
            <v>0</v>
          </cell>
          <cell r="AR198">
            <v>60215</v>
          </cell>
          <cell r="AS198">
            <v>60215</v>
          </cell>
          <cell r="AT198" t="str">
            <v>Odměna za kom. prodej ABA + GAS</v>
          </cell>
          <cell r="AU198">
            <v>0</v>
          </cell>
          <cell r="AV198">
            <v>1336321.07</v>
          </cell>
          <cell r="AW198">
            <v>1336321.07</v>
          </cell>
          <cell r="AX198">
            <v>0</v>
          </cell>
          <cell r="AY198">
            <v>167040</v>
          </cell>
          <cell r="AZ198">
            <v>167040</v>
          </cell>
          <cell r="BA198">
            <v>0</v>
          </cell>
          <cell r="BB198">
            <v>1503361.07</v>
          </cell>
          <cell r="BC198">
            <v>1503361.07</v>
          </cell>
          <cell r="BD198" t="str">
            <v>ABA + GAS Commissions</v>
          </cell>
          <cell r="BJ198">
            <v>2</v>
          </cell>
          <cell r="BK198">
            <v>38197</v>
          </cell>
        </row>
        <row r="199">
          <cell r="A199">
            <v>5187466</v>
          </cell>
          <cell r="Q199">
            <v>0</v>
          </cell>
          <cell r="T199">
            <v>0</v>
          </cell>
          <cell r="W199">
            <v>0</v>
          </cell>
          <cell r="Z199">
            <v>0</v>
          </cell>
          <cell r="AC199">
            <v>0</v>
          </cell>
          <cell r="AF199">
            <v>0</v>
          </cell>
          <cell r="AI199">
            <v>0</v>
          </cell>
          <cell r="AL199">
            <v>0</v>
          </cell>
          <cell r="AN199">
            <v>0</v>
          </cell>
          <cell r="AO199">
            <v>0</v>
          </cell>
          <cell r="AR199">
            <v>60219</v>
          </cell>
          <cell r="AS199">
            <v>60219</v>
          </cell>
          <cell r="AT199" t="str">
            <v>Ostatní provize</v>
          </cell>
          <cell r="AU199">
            <v>0</v>
          </cell>
          <cell r="AV199">
            <v>114773.9</v>
          </cell>
          <cell r="AW199">
            <v>114773.9</v>
          </cell>
          <cell r="AX199">
            <v>0</v>
          </cell>
          <cell r="AY199">
            <v>2509881</v>
          </cell>
          <cell r="AZ199">
            <v>2509881</v>
          </cell>
          <cell r="BA199">
            <v>0</v>
          </cell>
          <cell r="BB199">
            <v>2624654.9</v>
          </cell>
          <cell r="BC199">
            <v>2624654.9</v>
          </cell>
          <cell r="BD199" t="str">
            <v>Other Commissions</v>
          </cell>
          <cell r="BJ199">
            <v>2</v>
          </cell>
          <cell r="BK199">
            <v>38197</v>
          </cell>
        </row>
        <row r="200">
          <cell r="A200" t="str">
            <v>5187466 oth.</v>
          </cell>
          <cell r="Q200">
            <v>0</v>
          </cell>
          <cell r="R200">
            <v>0</v>
          </cell>
          <cell r="T200">
            <v>0</v>
          </cell>
          <cell r="W200">
            <v>0</v>
          </cell>
          <cell r="Z200">
            <v>0</v>
          </cell>
          <cell r="AC200">
            <v>0</v>
          </cell>
          <cell r="AF200">
            <v>0</v>
          </cell>
          <cell r="AI200">
            <v>0</v>
          </cell>
          <cell r="AL200">
            <v>0</v>
          </cell>
          <cell r="AN200">
            <v>0</v>
          </cell>
          <cell r="AR200" t="e">
            <v>#N/A</v>
          </cell>
          <cell r="AS200">
            <v>6022</v>
          </cell>
          <cell r="AT200" t="str">
            <v xml:space="preserve">Provize leasing </v>
          </cell>
          <cell r="AU200">
            <v>0</v>
          </cell>
          <cell r="AV200">
            <v>88303936</v>
          </cell>
          <cell r="AW200">
            <v>88303936</v>
          </cell>
          <cell r="AX200">
            <v>0</v>
          </cell>
          <cell r="AY200">
            <v>8416801</v>
          </cell>
          <cell r="AZ200">
            <v>8416801</v>
          </cell>
          <cell r="BA200">
            <v>0</v>
          </cell>
          <cell r="BB200">
            <v>96720737</v>
          </cell>
          <cell r="BC200">
            <v>96720737</v>
          </cell>
          <cell r="BD200" t="str">
            <v>Other Commissions</v>
          </cell>
          <cell r="BE200" t="str">
            <v>Leasing Commissions</v>
          </cell>
          <cell r="BJ200">
            <v>2</v>
          </cell>
          <cell r="BK200">
            <v>38197</v>
          </cell>
        </row>
        <row r="201">
          <cell r="A201">
            <v>51875</v>
          </cell>
          <cell r="Q201">
            <v>0</v>
          </cell>
          <cell r="R201">
            <v>0</v>
          </cell>
          <cell r="T201">
            <v>0</v>
          </cell>
          <cell r="W201">
            <v>0</v>
          </cell>
          <cell r="Z201">
            <v>0</v>
          </cell>
          <cell r="AC201">
            <v>0</v>
          </cell>
          <cell r="AF201">
            <v>0</v>
          </cell>
          <cell r="AI201">
            <v>0</v>
          </cell>
          <cell r="AL201">
            <v>0</v>
          </cell>
          <cell r="AN201">
            <v>0</v>
          </cell>
          <cell r="AR201">
            <v>60222</v>
          </cell>
          <cell r="AS201">
            <v>60222</v>
          </cell>
          <cell r="AT201" t="str">
            <v>Provize OTP Leasing</v>
          </cell>
          <cell r="AU201">
            <v>0</v>
          </cell>
          <cell r="AV201">
            <v>19466739</v>
          </cell>
          <cell r="AW201">
            <v>19466739</v>
          </cell>
          <cell r="AX201">
            <v>0</v>
          </cell>
          <cell r="AY201">
            <v>1908577</v>
          </cell>
          <cell r="AZ201">
            <v>1908577</v>
          </cell>
          <cell r="BA201">
            <v>0</v>
          </cell>
          <cell r="BB201">
            <v>21375316</v>
          </cell>
          <cell r="BC201">
            <v>21375316</v>
          </cell>
          <cell r="BD201" t="str">
            <v>OTP Leasing Commissions</v>
          </cell>
          <cell r="BJ201">
            <v>2</v>
          </cell>
          <cell r="BK201">
            <v>38197</v>
          </cell>
        </row>
        <row r="202">
          <cell r="A202">
            <v>5187566</v>
          </cell>
          <cell r="Q202">
            <v>0</v>
          </cell>
          <cell r="R202">
            <v>0</v>
          </cell>
          <cell r="T202">
            <v>0</v>
          </cell>
          <cell r="W202">
            <v>0</v>
          </cell>
          <cell r="Z202">
            <v>0</v>
          </cell>
          <cell r="AC202">
            <v>0</v>
          </cell>
          <cell r="AF202">
            <v>0</v>
          </cell>
          <cell r="AI202">
            <v>0</v>
          </cell>
          <cell r="AL202">
            <v>0</v>
          </cell>
          <cell r="AN202">
            <v>0</v>
          </cell>
          <cell r="AR202">
            <v>60224</v>
          </cell>
          <cell r="AS202">
            <v>60224</v>
          </cell>
          <cell r="AT202" t="str">
            <v>Zprostředkování úvěrů</v>
          </cell>
          <cell r="AU202">
            <v>0</v>
          </cell>
          <cell r="AV202">
            <v>68837197</v>
          </cell>
          <cell r="AW202">
            <v>68837197</v>
          </cell>
          <cell r="AX202">
            <v>0</v>
          </cell>
          <cell r="AY202">
            <v>6508224</v>
          </cell>
          <cell r="AZ202">
            <v>6508224</v>
          </cell>
          <cell r="BA202">
            <v>0</v>
          </cell>
          <cell r="BB202">
            <v>75345421</v>
          </cell>
          <cell r="BC202">
            <v>75345421</v>
          </cell>
          <cell r="BD202" t="str">
            <v>Loans Fees</v>
          </cell>
          <cell r="BJ202">
            <v>2</v>
          </cell>
          <cell r="BK202">
            <v>38197</v>
          </cell>
        </row>
        <row r="203">
          <cell r="A203">
            <v>51877</v>
          </cell>
          <cell r="Q203">
            <v>0</v>
          </cell>
          <cell r="T203">
            <v>0</v>
          </cell>
          <cell r="W203">
            <v>0</v>
          </cell>
          <cell r="Z203">
            <v>0</v>
          </cell>
          <cell r="AC203">
            <v>0</v>
          </cell>
          <cell r="AF203">
            <v>0</v>
          </cell>
          <cell r="AI203">
            <v>0</v>
          </cell>
          <cell r="AL203">
            <v>0</v>
          </cell>
          <cell r="AN203">
            <v>0</v>
          </cell>
          <cell r="AO203">
            <v>0</v>
          </cell>
          <cell r="AR203" t="e">
            <v>#N/A</v>
          </cell>
          <cell r="AS203">
            <v>6024</v>
          </cell>
          <cell r="AT203" t="str">
            <v>Ostatní služby - vozy</v>
          </cell>
          <cell r="AU203">
            <v>0</v>
          </cell>
          <cell r="AV203">
            <v>5222910.53</v>
          </cell>
          <cell r="AW203">
            <v>5222910.53</v>
          </cell>
          <cell r="AX203">
            <v>0</v>
          </cell>
          <cell r="AY203">
            <v>194206.06</v>
          </cell>
          <cell r="AZ203">
            <v>194206.06</v>
          </cell>
          <cell r="BA203">
            <v>0</v>
          </cell>
          <cell r="BB203">
            <v>5417116.5899999999</v>
          </cell>
          <cell r="BC203">
            <v>5417116.5899999999</v>
          </cell>
          <cell r="BD203" t="str">
            <v>Insurance Commissions</v>
          </cell>
          <cell r="BE203" t="str">
            <v>Other Car Services</v>
          </cell>
          <cell r="BJ203">
            <v>2</v>
          </cell>
          <cell r="BK203">
            <v>38197</v>
          </cell>
        </row>
        <row r="204">
          <cell r="A204">
            <v>5187766</v>
          </cell>
          <cell r="Q204">
            <v>0</v>
          </cell>
          <cell r="T204">
            <v>0</v>
          </cell>
          <cell r="W204">
            <v>0</v>
          </cell>
          <cell r="Z204">
            <v>0</v>
          </cell>
          <cell r="AC204">
            <v>0</v>
          </cell>
          <cell r="AF204">
            <v>0</v>
          </cell>
          <cell r="AI204">
            <v>0</v>
          </cell>
          <cell r="AL204">
            <v>0</v>
          </cell>
          <cell r="AN204">
            <v>0</v>
          </cell>
          <cell r="AO204">
            <v>0</v>
          </cell>
          <cell r="AR204">
            <v>60240</v>
          </cell>
          <cell r="AS204">
            <v>60240</v>
          </cell>
          <cell r="AT204" t="str">
            <v xml:space="preserve">Cebia osvědčení  </v>
          </cell>
          <cell r="AU204">
            <v>0</v>
          </cell>
          <cell r="AV204">
            <v>240184.72</v>
          </cell>
          <cell r="AW204">
            <v>240184.72</v>
          </cell>
          <cell r="AX204">
            <v>0</v>
          </cell>
          <cell r="AY204">
            <v>0</v>
          </cell>
          <cell r="AZ204">
            <v>0</v>
          </cell>
          <cell r="BA204">
            <v>0</v>
          </cell>
          <cell r="BB204">
            <v>240184.72</v>
          </cell>
          <cell r="BC204">
            <v>240184.72</v>
          </cell>
          <cell r="BD204" t="str">
            <v>Car Checking Service CEBIA</v>
          </cell>
          <cell r="BJ204">
            <v>2</v>
          </cell>
          <cell r="BK204">
            <v>38197</v>
          </cell>
        </row>
        <row r="205">
          <cell r="A205">
            <v>51888</v>
          </cell>
          <cell r="Q205">
            <v>0</v>
          </cell>
          <cell r="T205">
            <v>0</v>
          </cell>
          <cell r="W205">
            <v>0</v>
          </cell>
          <cell r="Z205">
            <v>0</v>
          </cell>
          <cell r="AC205">
            <v>0</v>
          </cell>
          <cell r="AF205">
            <v>0</v>
          </cell>
          <cell r="AI205">
            <v>0</v>
          </cell>
          <cell r="AL205">
            <v>0</v>
          </cell>
          <cell r="AN205">
            <v>0</v>
          </cell>
          <cell r="AO205">
            <v>0</v>
          </cell>
          <cell r="AR205">
            <v>60244</v>
          </cell>
          <cell r="AS205">
            <v>60244</v>
          </cell>
          <cell r="AT205" t="str">
            <v xml:space="preserve">Pronájem vozů  </v>
          </cell>
          <cell r="AU205">
            <v>0</v>
          </cell>
          <cell r="AV205">
            <v>16806.72</v>
          </cell>
          <cell r="AW205">
            <v>16806.72</v>
          </cell>
          <cell r="AX205">
            <v>0</v>
          </cell>
          <cell r="AY205">
            <v>0</v>
          </cell>
          <cell r="AZ205">
            <v>0</v>
          </cell>
          <cell r="BA205">
            <v>0</v>
          </cell>
          <cell r="BB205">
            <v>16806.72</v>
          </cell>
          <cell r="BC205">
            <v>16806.72</v>
          </cell>
          <cell r="BD205" t="str">
            <v>Car Rental</v>
          </cell>
          <cell r="BJ205">
            <v>2</v>
          </cell>
          <cell r="BK205">
            <v>38197</v>
          </cell>
        </row>
        <row r="206">
          <cell r="A206">
            <v>5188866</v>
          </cell>
          <cell r="Q206">
            <v>0</v>
          </cell>
          <cell r="T206">
            <v>0</v>
          </cell>
          <cell r="W206">
            <v>0</v>
          </cell>
          <cell r="Z206">
            <v>0</v>
          </cell>
          <cell r="AC206">
            <v>0</v>
          </cell>
          <cell r="AF206">
            <v>0</v>
          </cell>
          <cell r="AI206">
            <v>0</v>
          </cell>
          <cell r="AL206">
            <v>0</v>
          </cell>
          <cell r="AN206">
            <v>0</v>
          </cell>
          <cell r="AO206">
            <v>0</v>
          </cell>
          <cell r="AR206">
            <v>60245</v>
          </cell>
          <cell r="AS206">
            <v>60245</v>
          </cell>
          <cell r="AT206" t="str">
            <v xml:space="preserve">Ostatní poplatky, služby  </v>
          </cell>
          <cell r="AU206">
            <v>0</v>
          </cell>
          <cell r="AV206">
            <v>4965919.09</v>
          </cell>
          <cell r="AW206">
            <v>4965919.09</v>
          </cell>
          <cell r="AX206">
            <v>0</v>
          </cell>
          <cell r="AY206">
            <v>194206.06</v>
          </cell>
          <cell r="AZ206">
            <v>194206.06</v>
          </cell>
          <cell r="BA206">
            <v>0</v>
          </cell>
          <cell r="BB206">
            <v>5160125.1500000004</v>
          </cell>
          <cell r="BC206">
            <v>5160125.1500000004</v>
          </cell>
          <cell r="BD206" t="str">
            <v>Other Fees, Other Services</v>
          </cell>
          <cell r="BJ206">
            <v>2</v>
          </cell>
          <cell r="BK206">
            <v>38197</v>
          </cell>
        </row>
        <row r="207">
          <cell r="A207">
            <v>51893</v>
          </cell>
          <cell r="K207">
            <v>7110</v>
          </cell>
          <cell r="L207">
            <v>9000</v>
          </cell>
          <cell r="Q207">
            <v>0</v>
          </cell>
          <cell r="T207">
            <v>0</v>
          </cell>
          <cell r="U207">
            <v>0</v>
          </cell>
          <cell r="W207">
            <v>468640.64</v>
          </cell>
          <cell r="X207">
            <v>593216</v>
          </cell>
          <cell r="Z207">
            <v>63200</v>
          </cell>
          <cell r="AA207">
            <v>80000</v>
          </cell>
          <cell r="AC207">
            <v>118500</v>
          </cell>
          <cell r="AD207">
            <v>150000</v>
          </cell>
          <cell r="AF207">
            <v>47123.5</v>
          </cell>
          <cell r="AG207">
            <v>59650</v>
          </cell>
          <cell r="AI207">
            <v>47123.5</v>
          </cell>
          <cell r="AJ207">
            <v>59650</v>
          </cell>
          <cell r="AL207">
            <v>85688.930000000008</v>
          </cell>
          <cell r="AM207">
            <v>108467</v>
          </cell>
          <cell r="AN207">
            <v>298435.93</v>
          </cell>
          <cell r="AO207">
            <v>31500</v>
          </cell>
          <cell r="AP207">
            <v>150000</v>
          </cell>
          <cell r="AR207" t="e">
            <v>#N/A</v>
          </cell>
          <cell r="AS207">
            <v>6025</v>
          </cell>
          <cell r="AT207" t="str">
            <v>Ostatní služby - Servis</v>
          </cell>
          <cell r="AU207">
            <v>0</v>
          </cell>
          <cell r="AV207">
            <v>131591</v>
          </cell>
          <cell r="AW207">
            <v>131591</v>
          </cell>
          <cell r="AX207">
            <v>0</v>
          </cell>
          <cell r="AY207">
            <v>4650</v>
          </cell>
          <cell r="AZ207">
            <v>4650</v>
          </cell>
          <cell r="BA207">
            <v>0</v>
          </cell>
          <cell r="BB207">
            <v>136241</v>
          </cell>
          <cell r="BC207">
            <v>136241</v>
          </cell>
          <cell r="BD207" t="str">
            <v>Insurance Commissions</v>
          </cell>
          <cell r="BE207" t="str">
            <v>Waranty and Other Servicing</v>
          </cell>
          <cell r="BJ207">
            <v>2</v>
          </cell>
          <cell r="BK207">
            <v>38197</v>
          </cell>
        </row>
        <row r="208">
          <cell r="A208">
            <v>51898</v>
          </cell>
          <cell r="B208" t="str">
            <v>Tony</v>
          </cell>
          <cell r="F208">
            <v>0</v>
          </cell>
          <cell r="H208">
            <v>124527.77900000001</v>
          </cell>
          <cell r="I208">
            <v>157630.1</v>
          </cell>
          <cell r="Q208">
            <v>0</v>
          </cell>
          <cell r="T208">
            <v>0</v>
          </cell>
          <cell r="U208">
            <v>0</v>
          </cell>
          <cell r="W208">
            <v>0</v>
          </cell>
          <cell r="X208">
            <v>0</v>
          </cell>
          <cell r="Z208">
            <v>0</v>
          </cell>
          <cell r="AA208">
            <v>0</v>
          </cell>
          <cell r="AC208">
            <v>0</v>
          </cell>
          <cell r="AD208">
            <v>0</v>
          </cell>
          <cell r="AF208">
            <v>0</v>
          </cell>
          <cell r="AG208">
            <v>0</v>
          </cell>
          <cell r="AI208">
            <v>0</v>
          </cell>
          <cell r="AJ208">
            <v>0</v>
          </cell>
          <cell r="AL208">
            <v>673.15899999999999</v>
          </cell>
          <cell r="AM208">
            <v>852.1</v>
          </cell>
          <cell r="AN208">
            <v>673.15899999999999</v>
          </cell>
          <cell r="AO208">
            <v>0</v>
          </cell>
          <cell r="AP208">
            <v>0</v>
          </cell>
          <cell r="AR208">
            <v>60250</v>
          </cell>
          <cell r="AS208">
            <v>60250</v>
          </cell>
          <cell r="AT208" t="str">
            <v xml:space="preserve">Cena práce - Garance </v>
          </cell>
          <cell r="AU208">
            <v>0</v>
          </cell>
          <cell r="AV208">
            <v>131591</v>
          </cell>
          <cell r="AW208">
            <v>131591</v>
          </cell>
          <cell r="AX208">
            <v>0</v>
          </cell>
          <cell r="AY208">
            <v>4650</v>
          </cell>
          <cell r="AZ208">
            <v>4650</v>
          </cell>
          <cell r="BA208">
            <v>0</v>
          </cell>
          <cell r="BB208">
            <v>136241</v>
          </cell>
          <cell r="BC208">
            <v>136241</v>
          </cell>
          <cell r="BD208" t="str">
            <v>Waranty - Labour</v>
          </cell>
          <cell r="BJ208">
            <v>2</v>
          </cell>
          <cell r="BK208">
            <v>38197</v>
          </cell>
        </row>
        <row r="209">
          <cell r="A209">
            <v>5189866</v>
          </cell>
          <cell r="Q209">
            <v>0</v>
          </cell>
          <cell r="T209">
            <v>0</v>
          </cell>
          <cell r="W209">
            <v>0</v>
          </cell>
          <cell r="Z209">
            <v>0</v>
          </cell>
          <cell r="AC209">
            <v>0</v>
          </cell>
          <cell r="AF209">
            <v>0</v>
          </cell>
          <cell r="AI209">
            <v>0</v>
          </cell>
          <cell r="AL209">
            <v>0</v>
          </cell>
          <cell r="AN209">
            <v>0</v>
          </cell>
          <cell r="AO209">
            <v>0</v>
          </cell>
          <cell r="AR209" t="e">
            <v>#N/A</v>
          </cell>
          <cell r="AS209">
            <v>6026</v>
          </cell>
          <cell r="AT209" t="str">
            <v>Ostatní služby</v>
          </cell>
          <cell r="AU209">
            <v>0</v>
          </cell>
          <cell r="AV209">
            <v>14365</v>
          </cell>
          <cell r="AW209">
            <v>14365</v>
          </cell>
          <cell r="AX209">
            <v>0</v>
          </cell>
          <cell r="AY209">
            <v>4542.8999999999996</v>
          </cell>
          <cell r="AZ209">
            <v>4542.8999999999996</v>
          </cell>
          <cell r="BA209">
            <v>0</v>
          </cell>
          <cell r="BB209">
            <v>18907.900000000001</v>
          </cell>
          <cell r="BC209">
            <v>18907.900000000001</v>
          </cell>
          <cell r="BD209" t="str">
            <v>Other Service Income</v>
          </cell>
          <cell r="BJ209">
            <v>2</v>
          </cell>
          <cell r="BK209">
            <v>38197</v>
          </cell>
        </row>
        <row r="210">
          <cell r="A210" t="str">
            <v>51899 MA</v>
          </cell>
          <cell r="Q210">
            <v>0</v>
          </cell>
          <cell r="T210">
            <v>0</v>
          </cell>
          <cell r="W210">
            <v>0</v>
          </cell>
          <cell r="Z210">
            <v>0</v>
          </cell>
          <cell r="AC210">
            <v>0</v>
          </cell>
          <cell r="AF210">
            <v>0</v>
          </cell>
          <cell r="AI210">
            <v>0</v>
          </cell>
          <cell r="AL210">
            <v>0</v>
          </cell>
          <cell r="AN210">
            <v>0</v>
          </cell>
          <cell r="AO210">
            <v>0</v>
          </cell>
          <cell r="AR210">
            <v>60260</v>
          </cell>
          <cell r="AS210">
            <v>60260</v>
          </cell>
          <cell r="AT210" t="str">
            <v xml:space="preserve">Ostatní služby </v>
          </cell>
          <cell r="AU210">
            <v>0</v>
          </cell>
          <cell r="AV210">
            <v>14365</v>
          </cell>
          <cell r="AW210">
            <v>14365</v>
          </cell>
          <cell r="AX210">
            <v>0</v>
          </cell>
          <cell r="AY210">
            <v>4542.8999999999996</v>
          </cell>
          <cell r="AZ210">
            <v>4542.8999999999996</v>
          </cell>
          <cell r="BA210">
            <v>0</v>
          </cell>
          <cell r="BB210">
            <v>18907.900000000001</v>
          </cell>
          <cell r="BC210">
            <v>18907.900000000001</v>
          </cell>
          <cell r="BD210" t="str">
            <v>Other services</v>
          </cell>
          <cell r="BJ210">
            <v>2</v>
          </cell>
          <cell r="BK210">
            <v>38197</v>
          </cell>
        </row>
        <row r="211">
          <cell r="A211">
            <v>51899</v>
          </cell>
          <cell r="B211" t="str">
            <v>x</v>
          </cell>
          <cell r="C211" t="str">
            <v>x</v>
          </cell>
          <cell r="D211" t="str">
            <v>x</v>
          </cell>
          <cell r="N211">
            <v>10902.79</v>
          </cell>
          <cell r="O211">
            <v>13801</v>
          </cell>
          <cell r="Q211">
            <v>0</v>
          </cell>
          <cell r="T211">
            <v>0</v>
          </cell>
          <cell r="U211">
            <v>0</v>
          </cell>
          <cell r="W211">
            <v>0</v>
          </cell>
          <cell r="X211">
            <v>0</v>
          </cell>
          <cell r="Z211">
            <v>6291.2124000000003</v>
          </cell>
          <cell r="AA211">
            <v>7963.56</v>
          </cell>
          <cell r="AC211">
            <v>0</v>
          </cell>
          <cell r="AD211">
            <v>0</v>
          </cell>
          <cell r="AF211">
            <v>0</v>
          </cell>
          <cell r="AG211">
            <v>0</v>
          </cell>
          <cell r="AI211">
            <v>0</v>
          </cell>
          <cell r="AJ211">
            <v>0</v>
          </cell>
          <cell r="AL211">
            <v>0</v>
          </cell>
          <cell r="AM211">
            <v>0</v>
          </cell>
          <cell r="AN211">
            <v>0</v>
          </cell>
          <cell r="AO211">
            <v>0</v>
          </cell>
          <cell r="AP211">
            <v>0</v>
          </cell>
          <cell r="AR211" t="e">
            <v>#N/A</v>
          </cell>
          <cell r="AS211">
            <v>6029</v>
          </cell>
          <cell r="AT211" t="str">
            <v>Ostatní režie (Facilities Rental Income)</v>
          </cell>
          <cell r="AU211">
            <v>0</v>
          </cell>
          <cell r="AV211">
            <v>5000</v>
          </cell>
          <cell r="AW211">
            <v>5000</v>
          </cell>
          <cell r="AX211">
            <v>0</v>
          </cell>
          <cell r="AY211">
            <v>70000</v>
          </cell>
          <cell r="AZ211">
            <v>70000</v>
          </cell>
          <cell r="BA211">
            <v>0</v>
          </cell>
          <cell r="BB211">
            <v>75000</v>
          </cell>
          <cell r="BC211">
            <v>75000</v>
          </cell>
          <cell r="BD211" t="str">
            <v>Facilities Rental Income</v>
          </cell>
          <cell r="BJ211">
            <v>2</v>
          </cell>
          <cell r="BK211">
            <v>38197</v>
          </cell>
        </row>
        <row r="212">
          <cell r="A212">
            <v>5189966</v>
          </cell>
          <cell r="Q212">
            <v>0</v>
          </cell>
          <cell r="T212">
            <v>0</v>
          </cell>
          <cell r="W212">
            <v>0</v>
          </cell>
          <cell r="Z212">
            <v>0</v>
          </cell>
          <cell r="AC212">
            <v>0</v>
          </cell>
          <cell r="AF212">
            <v>0</v>
          </cell>
          <cell r="AI212">
            <v>0</v>
          </cell>
          <cell r="AL212">
            <v>0</v>
          </cell>
          <cell r="AN212">
            <v>0</v>
          </cell>
          <cell r="AO212">
            <v>0</v>
          </cell>
          <cell r="AR212">
            <v>60290</v>
          </cell>
          <cell r="AS212">
            <v>60290</v>
          </cell>
          <cell r="AT212" t="str">
            <v xml:space="preserve">Pronájem budov </v>
          </cell>
          <cell r="AU212">
            <v>0</v>
          </cell>
          <cell r="AV212">
            <v>5000</v>
          </cell>
          <cell r="AW212">
            <v>5000</v>
          </cell>
          <cell r="AX212">
            <v>0</v>
          </cell>
          <cell r="AY212">
            <v>0</v>
          </cell>
          <cell r="AZ212">
            <v>0</v>
          </cell>
          <cell r="BA212">
            <v>0</v>
          </cell>
          <cell r="BB212">
            <v>5000</v>
          </cell>
          <cell r="BC212">
            <v>5000</v>
          </cell>
          <cell r="BD212" t="str">
            <v>Building Rental Income</v>
          </cell>
          <cell r="BJ212">
            <v>2</v>
          </cell>
          <cell r="BK212">
            <v>38197</v>
          </cell>
        </row>
        <row r="213">
          <cell r="A213">
            <v>51899660</v>
          </cell>
          <cell r="Q213">
            <v>0</v>
          </cell>
          <cell r="T213">
            <v>0</v>
          </cell>
          <cell r="W213">
            <v>0</v>
          </cell>
          <cell r="Z213">
            <v>0</v>
          </cell>
          <cell r="AC213">
            <v>0</v>
          </cell>
          <cell r="AF213">
            <v>0</v>
          </cell>
          <cell r="AI213">
            <v>0</v>
          </cell>
          <cell r="AL213">
            <v>0</v>
          </cell>
          <cell r="AN213">
            <v>0</v>
          </cell>
          <cell r="AO213">
            <v>0</v>
          </cell>
          <cell r="AR213">
            <v>60291</v>
          </cell>
          <cell r="AS213">
            <v>60291</v>
          </cell>
          <cell r="AT213" t="str">
            <v xml:space="preserve">Ost.pronájem majetku </v>
          </cell>
          <cell r="AU213">
            <v>0</v>
          </cell>
          <cell r="AV213">
            <v>0</v>
          </cell>
          <cell r="AW213">
            <v>0</v>
          </cell>
          <cell r="AX213">
            <v>0</v>
          </cell>
          <cell r="AY213">
            <v>10000</v>
          </cell>
          <cell r="AZ213">
            <v>10000</v>
          </cell>
          <cell r="BA213">
            <v>0</v>
          </cell>
          <cell r="BB213">
            <v>10000</v>
          </cell>
          <cell r="BC213">
            <v>10000</v>
          </cell>
          <cell r="BD213" t="str">
            <v>Other Asset Rental Income</v>
          </cell>
          <cell r="BJ213">
            <v>2</v>
          </cell>
          <cell r="BK213">
            <v>38197</v>
          </cell>
        </row>
        <row r="214">
          <cell r="A214">
            <v>52101</v>
          </cell>
          <cell r="B214" t="str">
            <v>x</v>
          </cell>
          <cell r="C214" t="str">
            <v>x</v>
          </cell>
          <cell r="E214">
            <v>608617.58000000007</v>
          </cell>
          <cell r="F214">
            <v>770402</v>
          </cell>
          <cell r="H214">
            <v>1236387.92</v>
          </cell>
          <cell r="I214">
            <v>1565048</v>
          </cell>
          <cell r="K214">
            <v>1426533.02</v>
          </cell>
          <cell r="L214">
            <v>1805738</v>
          </cell>
          <cell r="N214">
            <v>2195668.33</v>
          </cell>
          <cell r="O214">
            <v>2779327</v>
          </cell>
          <cell r="Q214">
            <v>2272891.62</v>
          </cell>
          <cell r="R214">
            <v>2877078</v>
          </cell>
          <cell r="T214">
            <v>2450855.71</v>
          </cell>
          <cell r="U214">
            <v>3102349</v>
          </cell>
          <cell r="W214">
            <v>2602759.2800000003</v>
          </cell>
          <cell r="X214">
            <v>3294632</v>
          </cell>
          <cell r="Z214">
            <v>2791310.16</v>
          </cell>
          <cell r="AA214">
            <v>3533304</v>
          </cell>
          <cell r="AC214">
            <v>2841058.83</v>
          </cell>
          <cell r="AD214">
            <v>3596277</v>
          </cell>
          <cell r="AF214">
            <v>2851933.97</v>
          </cell>
          <cell r="AG214">
            <v>3610043</v>
          </cell>
          <cell r="AI214">
            <v>3297373.1</v>
          </cell>
          <cell r="AJ214">
            <v>4173890</v>
          </cell>
          <cell r="AL214">
            <v>3414481.12</v>
          </cell>
          <cell r="AM214">
            <v>4322128</v>
          </cell>
          <cell r="AN214">
            <v>12404847.02</v>
          </cell>
          <cell r="AO214">
            <v>755218.16999999993</v>
          </cell>
          <cell r="AP214">
            <v>3596277</v>
          </cell>
          <cell r="AR214">
            <v>60295</v>
          </cell>
          <cell r="AS214">
            <v>60295</v>
          </cell>
          <cell r="AT214" t="str">
            <v xml:space="preserve">Účetní služby  </v>
          </cell>
          <cell r="AU214">
            <v>0</v>
          </cell>
          <cell r="AV214">
            <v>0</v>
          </cell>
          <cell r="AW214">
            <v>0</v>
          </cell>
          <cell r="AX214">
            <v>0</v>
          </cell>
          <cell r="AY214">
            <v>60000</v>
          </cell>
          <cell r="AZ214">
            <v>60000</v>
          </cell>
          <cell r="BA214">
            <v>0</v>
          </cell>
          <cell r="BB214">
            <v>60000</v>
          </cell>
          <cell r="BC214">
            <v>60000</v>
          </cell>
          <cell r="BD214" t="str">
            <v>Accounting Services Revenue</v>
          </cell>
          <cell r="BJ214">
            <v>2</v>
          </cell>
          <cell r="BK214">
            <v>38197</v>
          </cell>
        </row>
        <row r="215">
          <cell r="A215">
            <v>52102</v>
          </cell>
          <cell r="Q215">
            <v>0</v>
          </cell>
          <cell r="T215">
            <v>0</v>
          </cell>
          <cell r="W215">
            <v>0</v>
          </cell>
          <cell r="Z215">
            <v>0</v>
          </cell>
          <cell r="AC215">
            <v>0</v>
          </cell>
          <cell r="AF215">
            <v>0</v>
          </cell>
          <cell r="AI215">
            <v>0</v>
          </cell>
          <cell r="AL215">
            <v>0</v>
          </cell>
          <cell r="AN215">
            <v>0</v>
          </cell>
          <cell r="AO215">
            <v>0</v>
          </cell>
          <cell r="AR215" t="e">
            <v>#N/A</v>
          </cell>
          <cell r="AS215">
            <v>604</v>
          </cell>
          <cell r="AT215" t="str">
            <v xml:space="preserve">Tržby za zboží </v>
          </cell>
          <cell r="AU215">
            <v>0</v>
          </cell>
          <cell r="AV215">
            <v>1194536860.27</v>
          </cell>
          <cell r="AW215">
            <v>1194536860.27</v>
          </cell>
          <cell r="AX215">
            <v>0</v>
          </cell>
          <cell r="AY215">
            <v>119751404.98999999</v>
          </cell>
          <cell r="AZ215">
            <v>119751404.98999999</v>
          </cell>
          <cell r="BA215">
            <v>0</v>
          </cell>
          <cell r="BB215">
            <v>1314288265.26</v>
          </cell>
          <cell r="BC215">
            <v>1314288265.26</v>
          </cell>
          <cell r="BD215" t="str">
            <v xml:space="preserve">Revenues From Goods Sold </v>
          </cell>
          <cell r="BJ215">
            <v>5681</v>
          </cell>
          <cell r="BK215">
            <v>38422</v>
          </cell>
        </row>
        <row r="216">
          <cell r="A216">
            <v>5210366</v>
          </cell>
          <cell r="Q216">
            <v>0</v>
          </cell>
          <cell r="T216">
            <v>0</v>
          </cell>
          <cell r="W216">
            <v>0</v>
          </cell>
          <cell r="Z216">
            <v>0</v>
          </cell>
          <cell r="AC216">
            <v>0</v>
          </cell>
          <cell r="AF216">
            <v>0</v>
          </cell>
          <cell r="AI216">
            <v>0</v>
          </cell>
          <cell r="AL216">
            <v>0</v>
          </cell>
          <cell r="AN216">
            <v>0</v>
          </cell>
          <cell r="AO216">
            <v>0</v>
          </cell>
          <cell r="AR216" t="e">
            <v>#N/A</v>
          </cell>
          <cell r="AS216">
            <v>6040</v>
          </cell>
          <cell r="AT216" t="str">
            <v>Prodej vozů (Sales of Cars)</v>
          </cell>
          <cell r="AU216">
            <v>0</v>
          </cell>
          <cell r="AV216">
            <v>1194102933.1800001</v>
          </cell>
          <cell r="AW216">
            <v>1194102933.1800001</v>
          </cell>
          <cell r="AX216">
            <v>0</v>
          </cell>
          <cell r="AY216">
            <v>119653546.76000001</v>
          </cell>
          <cell r="AZ216">
            <v>119653546.76000001</v>
          </cell>
          <cell r="BA216">
            <v>0</v>
          </cell>
          <cell r="BB216">
            <v>1313756479.9400001</v>
          </cell>
          <cell r="BC216">
            <v>1313756479.9400001</v>
          </cell>
          <cell r="BD216" t="str">
            <v>Sales of Cars</v>
          </cell>
          <cell r="BJ216">
            <v>2</v>
          </cell>
          <cell r="BK216">
            <v>38197</v>
          </cell>
        </row>
        <row r="217">
          <cell r="A217">
            <v>52301</v>
          </cell>
          <cell r="B217" t="str">
            <v>x</v>
          </cell>
          <cell r="C217" t="str">
            <v>x</v>
          </cell>
          <cell r="Q217">
            <v>0</v>
          </cell>
          <cell r="T217">
            <v>0</v>
          </cell>
          <cell r="W217">
            <v>0</v>
          </cell>
          <cell r="Z217">
            <v>0</v>
          </cell>
          <cell r="AC217">
            <v>0</v>
          </cell>
          <cell r="AF217">
            <v>0</v>
          </cell>
          <cell r="AI217">
            <v>0</v>
          </cell>
          <cell r="AL217">
            <v>0</v>
          </cell>
          <cell r="AN217">
            <v>0</v>
          </cell>
          <cell r="AO217">
            <v>0</v>
          </cell>
          <cell r="AR217">
            <v>60401</v>
          </cell>
          <cell r="AS217">
            <v>60401</v>
          </cell>
          <cell r="AT217" t="str">
            <v xml:space="preserve">Tržby za zboží - vozy bez DPH </v>
          </cell>
          <cell r="AU217">
            <v>0</v>
          </cell>
          <cell r="AV217">
            <v>1003060442.4400001</v>
          </cell>
          <cell r="AW217">
            <v>1003060442.4400001</v>
          </cell>
          <cell r="AX217">
            <v>0</v>
          </cell>
          <cell r="AY217">
            <v>106703970.90000001</v>
          </cell>
          <cell r="AZ217">
            <v>106703970.90000001</v>
          </cell>
          <cell r="BA217">
            <v>0</v>
          </cell>
          <cell r="BB217">
            <v>1109764413.3399999</v>
          </cell>
          <cell r="BC217">
            <v>1109764413.3399999</v>
          </cell>
          <cell r="BD217" t="str">
            <v>Cars Sold without DPH</v>
          </cell>
          <cell r="BJ217">
            <v>2</v>
          </cell>
          <cell r="BK217">
            <v>38197</v>
          </cell>
        </row>
        <row r="218">
          <cell r="A218">
            <v>52401</v>
          </cell>
          <cell r="B218" t="str">
            <v>x</v>
          </cell>
          <cell r="C218" t="str">
            <v>x</v>
          </cell>
          <cell r="E218">
            <v>58242.75</v>
          </cell>
          <cell r="F218">
            <v>73725</v>
          </cell>
          <cell r="H218">
            <v>107075.81</v>
          </cell>
          <cell r="I218">
            <v>135539</v>
          </cell>
          <cell r="K218">
            <v>196307.1</v>
          </cell>
          <cell r="L218">
            <v>248490</v>
          </cell>
          <cell r="N218">
            <v>186513.47</v>
          </cell>
          <cell r="O218">
            <v>236093</v>
          </cell>
          <cell r="Q218">
            <v>216095.02000000002</v>
          </cell>
          <cell r="R218">
            <v>273538</v>
          </cell>
          <cell r="T218">
            <v>232393.51</v>
          </cell>
          <cell r="U218">
            <v>294169</v>
          </cell>
          <cell r="W218">
            <v>246738.33000000002</v>
          </cell>
          <cell r="X218">
            <v>312327</v>
          </cell>
          <cell r="Z218">
            <v>261897.64</v>
          </cell>
          <cell r="AA218">
            <v>331516</v>
          </cell>
          <cell r="AC218">
            <v>262893.83</v>
          </cell>
          <cell r="AD218">
            <v>332777</v>
          </cell>
          <cell r="AF218">
            <v>273560.41000000003</v>
          </cell>
          <cell r="AG218">
            <v>346279</v>
          </cell>
          <cell r="AI218">
            <v>310090.8</v>
          </cell>
          <cell r="AJ218">
            <v>392520</v>
          </cell>
          <cell r="AL218">
            <v>321604.26</v>
          </cell>
          <cell r="AM218">
            <v>407094</v>
          </cell>
          <cell r="AN218">
            <v>1168149.3</v>
          </cell>
          <cell r="AO218">
            <v>69883.169999999984</v>
          </cell>
          <cell r="AP218">
            <v>332777</v>
          </cell>
          <cell r="AR218">
            <v>60402</v>
          </cell>
          <cell r="AS218">
            <v>60402</v>
          </cell>
          <cell r="AT218" t="str">
            <v>Tržby za zboží - dodávky s DPH</v>
          </cell>
          <cell r="AU218">
            <v>0</v>
          </cell>
          <cell r="AV218">
            <v>45881783.049999997</v>
          </cell>
          <cell r="AW218">
            <v>45881783.049999997</v>
          </cell>
          <cell r="AX218">
            <v>0</v>
          </cell>
          <cell r="AY218">
            <v>4467102.7</v>
          </cell>
          <cell r="AZ218">
            <v>4467102.7</v>
          </cell>
          <cell r="BA218">
            <v>0</v>
          </cell>
          <cell r="BB218">
            <v>50348885.75</v>
          </cell>
          <cell r="BC218">
            <v>50348885.75</v>
          </cell>
          <cell r="BD218" t="str">
            <v>Vans Sold with DPH</v>
          </cell>
          <cell r="BJ218">
            <v>2</v>
          </cell>
          <cell r="BK218">
            <v>38197</v>
          </cell>
        </row>
        <row r="219">
          <cell r="A219">
            <v>52402</v>
          </cell>
          <cell r="B219" t="str">
            <v>x</v>
          </cell>
          <cell r="C219" t="str">
            <v>x</v>
          </cell>
          <cell r="E219">
            <v>144702.72</v>
          </cell>
          <cell r="F219">
            <v>183168</v>
          </cell>
          <cell r="H219">
            <v>267682.81</v>
          </cell>
          <cell r="I219">
            <v>338839</v>
          </cell>
          <cell r="K219">
            <v>280609.58</v>
          </cell>
          <cell r="L219">
            <v>355202</v>
          </cell>
          <cell r="N219">
            <v>426153.65</v>
          </cell>
          <cell r="O219">
            <v>539435</v>
          </cell>
          <cell r="Q219">
            <v>538279.14</v>
          </cell>
          <cell r="R219">
            <v>681366</v>
          </cell>
          <cell r="T219">
            <v>579482.38</v>
          </cell>
          <cell r="U219">
            <v>733522</v>
          </cell>
          <cell r="W219">
            <v>623573.07000000007</v>
          </cell>
          <cell r="X219">
            <v>789333</v>
          </cell>
          <cell r="Z219">
            <v>663008.29</v>
          </cell>
          <cell r="AA219">
            <v>839251</v>
          </cell>
          <cell r="AC219">
            <v>669413.61</v>
          </cell>
          <cell r="AD219">
            <v>847359</v>
          </cell>
          <cell r="AF219">
            <v>690337.55</v>
          </cell>
          <cell r="AG219">
            <v>873845</v>
          </cell>
          <cell r="AI219">
            <v>828108.02</v>
          </cell>
          <cell r="AJ219">
            <v>1048238</v>
          </cell>
          <cell r="AL219">
            <v>815386.65</v>
          </cell>
          <cell r="AM219">
            <v>1032135</v>
          </cell>
          <cell r="AN219">
            <v>3003245.83</v>
          </cell>
          <cell r="AO219">
            <v>177945.39</v>
          </cell>
          <cell r="AP219">
            <v>847359</v>
          </cell>
          <cell r="AR219">
            <v>60403</v>
          </cell>
          <cell r="AS219">
            <v>60403</v>
          </cell>
          <cell r="AT219" t="str">
            <v xml:space="preserve">Tržby za zboží - vozy zahraniční </v>
          </cell>
          <cell r="AU219">
            <v>0</v>
          </cell>
          <cell r="AV219">
            <v>133181859.33</v>
          </cell>
          <cell r="AW219">
            <v>133181859.33</v>
          </cell>
          <cell r="AX219">
            <v>0</v>
          </cell>
          <cell r="AY219">
            <v>8219563.9199999999</v>
          </cell>
          <cell r="AZ219">
            <v>8219563.9199999999</v>
          </cell>
          <cell r="BA219">
            <v>0</v>
          </cell>
          <cell r="BB219">
            <v>141401423.25</v>
          </cell>
          <cell r="BC219">
            <v>141401423.25</v>
          </cell>
          <cell r="BD219" t="str">
            <v>Imported Cars Sold</v>
          </cell>
          <cell r="BJ219">
            <v>2</v>
          </cell>
          <cell r="BK219">
            <v>38197</v>
          </cell>
        </row>
        <row r="220">
          <cell r="A220">
            <v>5240366</v>
          </cell>
          <cell r="Q220">
            <v>0</v>
          </cell>
          <cell r="T220">
            <v>0</v>
          </cell>
          <cell r="W220">
            <v>0</v>
          </cell>
          <cell r="Z220">
            <v>0</v>
          </cell>
          <cell r="AC220">
            <v>0</v>
          </cell>
          <cell r="AF220">
            <v>0</v>
          </cell>
          <cell r="AI220">
            <v>0</v>
          </cell>
          <cell r="AL220">
            <v>0</v>
          </cell>
          <cell r="AN220">
            <v>0</v>
          </cell>
          <cell r="AO220">
            <v>0</v>
          </cell>
          <cell r="AR220">
            <v>60407</v>
          </cell>
          <cell r="AS220">
            <v>60407</v>
          </cell>
          <cell r="AT220" t="str">
            <v xml:space="preserve">Tržby za zboží - vozy s DPH </v>
          </cell>
          <cell r="AU220">
            <v>0</v>
          </cell>
          <cell r="AV220">
            <v>11978848.359999999</v>
          </cell>
          <cell r="AW220">
            <v>11978848.359999999</v>
          </cell>
          <cell r="AX220">
            <v>0</v>
          </cell>
          <cell r="AY220">
            <v>262909.24</v>
          </cell>
          <cell r="AZ220">
            <v>262909.24</v>
          </cell>
          <cell r="BA220">
            <v>0</v>
          </cell>
          <cell r="BB220">
            <v>12241757.6</v>
          </cell>
          <cell r="BC220">
            <v>12241757.6</v>
          </cell>
          <cell r="BD220" t="str">
            <v>Cars Sold with DPH</v>
          </cell>
          <cell r="BJ220">
            <v>2</v>
          </cell>
          <cell r="BK220">
            <v>38197</v>
          </cell>
        </row>
        <row r="221">
          <cell r="A221">
            <v>52701</v>
          </cell>
          <cell r="B221" t="str">
            <v>x</v>
          </cell>
          <cell r="C221" t="str">
            <v>x</v>
          </cell>
          <cell r="Q221">
            <v>0</v>
          </cell>
          <cell r="T221">
            <v>0</v>
          </cell>
          <cell r="W221">
            <v>1745.268</v>
          </cell>
          <cell r="X221">
            <v>2209.1999999999998</v>
          </cell>
          <cell r="Z221">
            <v>0</v>
          </cell>
          <cell r="AC221">
            <v>1785.163</v>
          </cell>
          <cell r="AD221">
            <v>2259.6999999999998</v>
          </cell>
          <cell r="AF221">
            <v>73110.376199999999</v>
          </cell>
          <cell r="AG221">
            <v>92544.78</v>
          </cell>
          <cell r="AI221">
            <v>0</v>
          </cell>
          <cell r="AJ221">
            <v>0</v>
          </cell>
          <cell r="AL221">
            <v>0</v>
          </cell>
          <cell r="AM221">
            <v>0</v>
          </cell>
          <cell r="AN221">
            <v>74895.539199999999</v>
          </cell>
          <cell r="AO221">
            <v>-1785.163</v>
          </cell>
          <cell r="AR221" t="e">
            <v>#N/A</v>
          </cell>
          <cell r="AS221">
            <v>6041</v>
          </cell>
          <cell r="AT221" t="str">
            <v xml:space="preserve">Náh. díly a příslušenstí </v>
          </cell>
          <cell r="AU221">
            <v>0</v>
          </cell>
          <cell r="AV221">
            <v>433927.09</v>
          </cell>
          <cell r="AW221">
            <v>433927.09</v>
          </cell>
          <cell r="AX221">
            <v>0</v>
          </cell>
          <cell r="AY221">
            <v>97858.23</v>
          </cell>
          <cell r="AZ221">
            <v>97858.23</v>
          </cell>
          <cell r="BA221">
            <v>0</v>
          </cell>
          <cell r="BB221">
            <v>531785.31999999995</v>
          </cell>
          <cell r="BC221">
            <v>531785.31999999995</v>
          </cell>
          <cell r="BD221" t="str">
            <v>Spares and Accessories</v>
          </cell>
          <cell r="BJ221">
            <v>2</v>
          </cell>
          <cell r="BK221">
            <v>38197</v>
          </cell>
        </row>
        <row r="222">
          <cell r="A222">
            <v>52702</v>
          </cell>
          <cell r="B222" t="str">
            <v>x</v>
          </cell>
          <cell r="C222" t="str">
            <v>x</v>
          </cell>
          <cell r="Q222">
            <v>0</v>
          </cell>
          <cell r="T222">
            <v>0</v>
          </cell>
          <cell r="W222">
            <v>1201.5900000000001</v>
          </cell>
          <cell r="X222">
            <v>1521</v>
          </cell>
          <cell r="Z222">
            <v>1384.712</v>
          </cell>
          <cell r="AA222">
            <v>1752.8</v>
          </cell>
          <cell r="AC222">
            <v>1010.4100000000001</v>
          </cell>
          <cell r="AD222">
            <v>1279</v>
          </cell>
          <cell r="AF222">
            <v>1145.184</v>
          </cell>
          <cell r="AG222">
            <v>1449.6</v>
          </cell>
          <cell r="AI222">
            <v>0</v>
          </cell>
          <cell r="AJ222">
            <v>0</v>
          </cell>
          <cell r="AL222">
            <v>0</v>
          </cell>
          <cell r="AM222">
            <v>0</v>
          </cell>
          <cell r="AN222">
            <v>2155.5940000000001</v>
          </cell>
          <cell r="AO222">
            <v>-1010.4100000000001</v>
          </cell>
          <cell r="AR222">
            <v>60410</v>
          </cell>
          <cell r="AS222">
            <v>60410</v>
          </cell>
          <cell r="AT222" t="str">
            <v xml:space="preserve">Tržby za zboží - autodoplňky </v>
          </cell>
          <cell r="AU222">
            <v>0</v>
          </cell>
          <cell r="AV222">
            <v>427577.46</v>
          </cell>
          <cell r="AW222">
            <v>427577.46</v>
          </cell>
          <cell r="AX222">
            <v>0</v>
          </cell>
          <cell r="AY222">
            <v>97858.23</v>
          </cell>
          <cell r="AZ222">
            <v>97858.23</v>
          </cell>
          <cell r="BA222">
            <v>0</v>
          </cell>
          <cell r="BB222">
            <v>525435.68999999994</v>
          </cell>
          <cell r="BC222">
            <v>525435.68999999994</v>
          </cell>
          <cell r="BD222" t="str">
            <v>Car Accessories Sold</v>
          </cell>
          <cell r="BJ222">
            <v>2</v>
          </cell>
          <cell r="BK222">
            <v>38197</v>
          </cell>
        </row>
        <row r="223">
          <cell r="A223">
            <v>52703</v>
          </cell>
          <cell r="B223" t="str">
            <v>x</v>
          </cell>
          <cell r="C223" t="str">
            <v>x</v>
          </cell>
          <cell r="H223">
            <v>6455.09</v>
          </cell>
          <cell r="I223">
            <v>8171</v>
          </cell>
          <cell r="N223">
            <v>2206.4700000000003</v>
          </cell>
          <cell r="O223">
            <v>2793</v>
          </cell>
          <cell r="Q223">
            <v>-113.76</v>
          </cell>
          <cell r="R223">
            <v>-144</v>
          </cell>
          <cell r="T223">
            <v>11661.19</v>
          </cell>
          <cell r="U223">
            <v>14761</v>
          </cell>
          <cell r="W223">
            <v>9574.01</v>
          </cell>
          <cell r="X223">
            <v>12119</v>
          </cell>
          <cell r="Z223">
            <v>5929.74</v>
          </cell>
          <cell r="AA223">
            <v>7506</v>
          </cell>
          <cell r="AC223">
            <v>4957.25</v>
          </cell>
          <cell r="AD223">
            <v>6275</v>
          </cell>
          <cell r="AF223">
            <v>12773.51</v>
          </cell>
          <cell r="AG223">
            <v>16169</v>
          </cell>
          <cell r="AI223">
            <v>11483.44</v>
          </cell>
          <cell r="AJ223">
            <v>14536</v>
          </cell>
          <cell r="AL223">
            <v>0</v>
          </cell>
          <cell r="AM223">
            <v>0</v>
          </cell>
          <cell r="AN223">
            <v>29214.200000000004</v>
          </cell>
          <cell r="AO223">
            <v>1317.75</v>
          </cell>
          <cell r="AP223">
            <v>6275</v>
          </cell>
          <cell r="AR223">
            <v>60412</v>
          </cell>
          <cell r="AS223">
            <v>60412</v>
          </cell>
          <cell r="AT223" t="str">
            <v xml:space="preserve">Tržby za zboží - díly a ostatní  </v>
          </cell>
          <cell r="AU223">
            <v>0</v>
          </cell>
          <cell r="AV223">
            <v>6349.63</v>
          </cell>
          <cell r="AW223">
            <v>6349.63</v>
          </cell>
          <cell r="AX223">
            <v>0</v>
          </cell>
          <cell r="AY223">
            <v>0</v>
          </cell>
          <cell r="AZ223">
            <v>0</v>
          </cell>
          <cell r="BA223">
            <v>0</v>
          </cell>
          <cell r="BB223">
            <v>6349.63</v>
          </cell>
          <cell r="BC223">
            <v>6349.63</v>
          </cell>
          <cell r="BD223" t="str">
            <v>Spares - Tires etc. Sold</v>
          </cell>
          <cell r="BJ223">
            <v>2</v>
          </cell>
          <cell r="BK223">
            <v>38197</v>
          </cell>
        </row>
        <row r="224">
          <cell r="A224">
            <v>52704</v>
          </cell>
          <cell r="B224" t="str">
            <v>x</v>
          </cell>
          <cell r="C224" t="str">
            <v>x</v>
          </cell>
          <cell r="Q224">
            <v>0</v>
          </cell>
          <cell r="T224">
            <v>0</v>
          </cell>
          <cell r="W224">
            <v>0</v>
          </cell>
          <cell r="Z224">
            <v>0</v>
          </cell>
          <cell r="AC224">
            <v>0</v>
          </cell>
          <cell r="AF224">
            <v>0</v>
          </cell>
          <cell r="AI224">
            <v>0</v>
          </cell>
          <cell r="AL224">
            <v>0</v>
          </cell>
          <cell r="AN224">
            <v>0</v>
          </cell>
          <cell r="AO224">
            <v>0</v>
          </cell>
          <cell r="AR224" t="e">
            <v>#N/A</v>
          </cell>
          <cell r="AS224">
            <v>62</v>
          </cell>
          <cell r="AT224" t="str">
            <v>Aktivace (Revenuisation)</v>
          </cell>
          <cell r="AU224">
            <v>0</v>
          </cell>
          <cell r="AV224">
            <v>2026065.15</v>
          </cell>
          <cell r="AW224">
            <v>2026065.15</v>
          </cell>
          <cell r="AX224">
            <v>0</v>
          </cell>
          <cell r="AY224">
            <v>265000</v>
          </cell>
          <cell r="AZ224">
            <v>265000</v>
          </cell>
          <cell r="BA224">
            <v>0</v>
          </cell>
          <cell r="BB224">
            <v>2291065.15</v>
          </cell>
          <cell r="BC224">
            <v>2291065.15</v>
          </cell>
          <cell r="BD224" t="str">
            <v>Revenuisation</v>
          </cell>
          <cell r="BJ224">
            <v>5681</v>
          </cell>
          <cell r="BK224">
            <v>38422</v>
          </cell>
        </row>
        <row r="225">
          <cell r="A225">
            <v>52705</v>
          </cell>
          <cell r="F225">
            <v>0</v>
          </cell>
          <cell r="Q225">
            <v>0</v>
          </cell>
          <cell r="R225">
            <v>0</v>
          </cell>
          <cell r="T225">
            <v>302209.44400000002</v>
          </cell>
          <cell r="U225">
            <v>382543.6</v>
          </cell>
          <cell r="W225">
            <v>0</v>
          </cell>
          <cell r="X225">
            <v>0</v>
          </cell>
          <cell r="Z225">
            <v>0</v>
          </cell>
          <cell r="AA225">
            <v>0</v>
          </cell>
          <cell r="AC225">
            <v>0</v>
          </cell>
          <cell r="AD225">
            <v>0</v>
          </cell>
          <cell r="AF225">
            <v>0</v>
          </cell>
          <cell r="AG225">
            <v>0</v>
          </cell>
          <cell r="AI225">
            <v>390959.15</v>
          </cell>
          <cell r="AJ225">
            <v>494885</v>
          </cell>
          <cell r="AL225">
            <v>353628.01600000006</v>
          </cell>
          <cell r="AM225">
            <v>447630.4</v>
          </cell>
          <cell r="AN225">
            <v>744587.16600000008</v>
          </cell>
          <cell r="AO225">
            <v>0</v>
          </cell>
          <cell r="AP225">
            <v>0</v>
          </cell>
          <cell r="AR225">
            <v>62101</v>
          </cell>
          <cell r="AS225">
            <v>62101</v>
          </cell>
          <cell r="AT225" t="str">
            <v xml:space="preserve">Aktivace materiálu a zboží </v>
          </cell>
          <cell r="AU225">
            <v>0</v>
          </cell>
          <cell r="AV225">
            <v>2026065.15</v>
          </cell>
          <cell r="AW225">
            <v>2026065.15</v>
          </cell>
          <cell r="AX225">
            <v>0</v>
          </cell>
          <cell r="AY225">
            <v>265000</v>
          </cell>
          <cell r="AZ225">
            <v>265000</v>
          </cell>
          <cell r="BA225">
            <v>0</v>
          </cell>
          <cell r="BB225">
            <v>2291065.15</v>
          </cell>
          <cell r="BC225">
            <v>2291065.15</v>
          </cell>
          <cell r="BD225" t="str">
            <v>Revenuisation of Material and Goods</v>
          </cell>
          <cell r="BJ225">
            <v>2</v>
          </cell>
          <cell r="BK225">
            <v>38251</v>
          </cell>
        </row>
        <row r="226">
          <cell r="A226">
            <v>52706</v>
          </cell>
          <cell r="Q226">
            <v>0</v>
          </cell>
          <cell r="T226">
            <v>0</v>
          </cell>
          <cell r="W226">
            <v>0</v>
          </cell>
          <cell r="Z226">
            <v>0</v>
          </cell>
          <cell r="AC226">
            <v>0</v>
          </cell>
          <cell r="AF226">
            <v>0</v>
          </cell>
          <cell r="AI226">
            <v>0</v>
          </cell>
          <cell r="AL226">
            <v>0</v>
          </cell>
          <cell r="AN226">
            <v>0</v>
          </cell>
          <cell r="AO226">
            <v>0</v>
          </cell>
          <cell r="AR226" t="e">
            <v>#N/A</v>
          </cell>
          <cell r="AS226">
            <v>64</v>
          </cell>
          <cell r="AT226" t="str">
            <v>Jiné provozní výnosy (Other Operating Income)</v>
          </cell>
          <cell r="AU226">
            <v>-13.94</v>
          </cell>
          <cell r="AV226">
            <v>704057.66</v>
          </cell>
          <cell r="AW226">
            <v>704071.6</v>
          </cell>
          <cell r="AX226">
            <v>0</v>
          </cell>
          <cell r="AY226">
            <v>29197.27</v>
          </cell>
          <cell r="AZ226">
            <v>29197.27</v>
          </cell>
          <cell r="BA226">
            <v>-13.94</v>
          </cell>
          <cell r="BB226">
            <v>733254.93</v>
          </cell>
          <cell r="BC226">
            <v>733268.87</v>
          </cell>
          <cell r="BD226" t="str">
            <v>Other Operating Income</v>
          </cell>
          <cell r="BJ226">
            <v>5681</v>
          </cell>
          <cell r="BK226">
            <v>38422</v>
          </cell>
        </row>
        <row r="227">
          <cell r="A227">
            <v>52707</v>
          </cell>
          <cell r="E227">
            <v>3594.5</v>
          </cell>
          <cell r="F227">
            <v>4550</v>
          </cell>
          <cell r="H227">
            <v>7262.47</v>
          </cell>
          <cell r="I227">
            <v>9193</v>
          </cell>
          <cell r="K227">
            <v>8276.0400000000009</v>
          </cell>
          <cell r="L227">
            <v>10476</v>
          </cell>
          <cell r="N227">
            <v>13087.140000000001</v>
          </cell>
          <cell r="O227">
            <v>16566</v>
          </cell>
          <cell r="Q227">
            <v>13540.6</v>
          </cell>
          <cell r="R227">
            <v>17140</v>
          </cell>
          <cell r="T227">
            <v>14513.09</v>
          </cell>
          <cell r="U227">
            <v>18371</v>
          </cell>
          <cell r="W227">
            <v>14622.900000000001</v>
          </cell>
          <cell r="X227">
            <v>18510</v>
          </cell>
          <cell r="Z227">
            <v>15551.94</v>
          </cell>
          <cell r="AA227">
            <v>19686</v>
          </cell>
          <cell r="AC227">
            <v>16100.990000000002</v>
          </cell>
          <cell r="AD227">
            <v>20381</v>
          </cell>
          <cell r="AF227">
            <v>16535.490000000002</v>
          </cell>
          <cell r="AG227">
            <v>20931</v>
          </cell>
          <cell r="AI227">
            <v>19521.690000000002</v>
          </cell>
          <cell r="AJ227">
            <v>24711</v>
          </cell>
          <cell r="AL227">
            <v>18513.650000000001</v>
          </cell>
          <cell r="AM227">
            <v>23435</v>
          </cell>
          <cell r="AN227">
            <v>70671.820000000007</v>
          </cell>
          <cell r="AO227">
            <v>4280.0099999999984</v>
          </cell>
          <cell r="AP227">
            <v>20381</v>
          </cell>
          <cell r="AR227" t="e">
            <v>#N/A</v>
          </cell>
          <cell r="AS227">
            <v>641</v>
          </cell>
          <cell r="AT227" t="str">
            <v>Tržby z prodeje DNM, DHM (Fixed Assets Sold)</v>
          </cell>
          <cell r="AU227">
            <v>0</v>
          </cell>
          <cell r="AV227">
            <v>407977</v>
          </cell>
          <cell r="AW227">
            <v>407977</v>
          </cell>
          <cell r="AX227">
            <v>0</v>
          </cell>
          <cell r="AY227">
            <v>0</v>
          </cell>
          <cell r="AZ227">
            <v>0</v>
          </cell>
          <cell r="BA227">
            <v>0</v>
          </cell>
          <cell r="BB227">
            <v>407977</v>
          </cell>
          <cell r="BC227">
            <v>407977</v>
          </cell>
          <cell r="BJ227">
            <v>2</v>
          </cell>
          <cell r="BK227">
            <v>38251</v>
          </cell>
        </row>
        <row r="228">
          <cell r="A228">
            <v>52801</v>
          </cell>
          <cell r="B228" t="str">
            <v>x</v>
          </cell>
          <cell r="C228" t="str">
            <v>x</v>
          </cell>
          <cell r="Q228">
            <v>0</v>
          </cell>
          <cell r="T228">
            <v>0</v>
          </cell>
          <cell r="W228">
            <v>0</v>
          </cell>
          <cell r="Z228">
            <v>0</v>
          </cell>
          <cell r="AC228">
            <v>0</v>
          </cell>
          <cell r="AF228">
            <v>0</v>
          </cell>
          <cell r="AI228">
            <v>0</v>
          </cell>
          <cell r="AL228">
            <v>0</v>
          </cell>
          <cell r="AN228">
            <v>0</v>
          </cell>
          <cell r="AO228">
            <v>0</v>
          </cell>
          <cell r="AR228">
            <v>64101</v>
          </cell>
          <cell r="AS228">
            <v>64101</v>
          </cell>
          <cell r="AT228" t="str">
            <v>Tržby z prodeje majetku</v>
          </cell>
          <cell r="AU228">
            <v>0</v>
          </cell>
          <cell r="AV228">
            <v>407977</v>
          </cell>
          <cell r="AW228">
            <v>407977</v>
          </cell>
          <cell r="AX228">
            <v>0</v>
          </cell>
          <cell r="AY228">
            <v>0</v>
          </cell>
          <cell r="AZ228">
            <v>0</v>
          </cell>
          <cell r="BA228">
            <v>0</v>
          </cell>
          <cell r="BB228">
            <v>407977</v>
          </cell>
          <cell r="BC228">
            <v>407977</v>
          </cell>
          <cell r="BD228" t="str">
            <v>Sales of Tangible Assets Sold</v>
          </cell>
          <cell r="BJ228">
            <v>2</v>
          </cell>
          <cell r="BK228">
            <v>38251</v>
          </cell>
        </row>
        <row r="229">
          <cell r="A229">
            <v>53101</v>
          </cell>
          <cell r="B229" t="str">
            <v>x</v>
          </cell>
          <cell r="C229" t="str">
            <v>x</v>
          </cell>
          <cell r="F229">
            <v>0</v>
          </cell>
          <cell r="Q229">
            <v>13367.59</v>
          </cell>
          <cell r="R229">
            <v>16921</v>
          </cell>
          <cell r="T229">
            <v>0</v>
          </cell>
          <cell r="U229">
            <v>0</v>
          </cell>
          <cell r="W229">
            <v>2886.6600000000003</v>
          </cell>
          <cell r="X229">
            <v>3654</v>
          </cell>
          <cell r="Z229">
            <v>0</v>
          </cell>
          <cell r="AA229">
            <v>0</v>
          </cell>
          <cell r="AC229">
            <v>0</v>
          </cell>
          <cell r="AD229">
            <v>0</v>
          </cell>
          <cell r="AF229">
            <v>0</v>
          </cell>
          <cell r="AG229">
            <v>0</v>
          </cell>
          <cell r="AI229">
            <v>0</v>
          </cell>
          <cell r="AJ229">
            <v>0</v>
          </cell>
          <cell r="AL229">
            <v>2464.8000000000002</v>
          </cell>
          <cell r="AM229">
            <v>3120</v>
          </cell>
          <cell r="AN229">
            <v>2464.8000000000002</v>
          </cell>
          <cell r="AO229">
            <v>0</v>
          </cell>
          <cell r="AP229">
            <v>0</v>
          </cell>
          <cell r="AR229" t="e">
            <v>#N/A</v>
          </cell>
          <cell r="AS229">
            <v>642</v>
          </cell>
          <cell r="AT229" t="str">
            <v>Tržby z prodeje materiálu</v>
          </cell>
          <cell r="AU229">
            <v>0</v>
          </cell>
          <cell r="AV229">
            <v>220136.66</v>
          </cell>
          <cell r="AW229">
            <v>220136.66</v>
          </cell>
          <cell r="AX229">
            <v>0</v>
          </cell>
          <cell r="AY229">
            <v>13346.16</v>
          </cell>
          <cell r="AZ229">
            <v>13346.16</v>
          </cell>
          <cell r="BA229">
            <v>0</v>
          </cell>
          <cell r="BB229">
            <v>233482.82</v>
          </cell>
          <cell r="BC229">
            <v>233482.82</v>
          </cell>
          <cell r="BD229" t="str">
            <v>Stock Materials Sold</v>
          </cell>
          <cell r="BJ229">
            <v>2</v>
          </cell>
          <cell r="BK229">
            <v>38251</v>
          </cell>
        </row>
        <row r="230">
          <cell r="A230">
            <v>53201</v>
          </cell>
          <cell r="B230" t="str">
            <v>x</v>
          </cell>
          <cell r="C230" t="str">
            <v>x</v>
          </cell>
          <cell r="N230">
            <v>184120.56</v>
          </cell>
          <cell r="O230">
            <v>233064</v>
          </cell>
          <cell r="Q230">
            <v>0</v>
          </cell>
          <cell r="R230">
            <v>0</v>
          </cell>
          <cell r="T230">
            <v>0</v>
          </cell>
          <cell r="U230">
            <v>0</v>
          </cell>
          <cell r="W230">
            <v>0</v>
          </cell>
          <cell r="X230">
            <v>0</v>
          </cell>
          <cell r="Z230">
            <v>0</v>
          </cell>
          <cell r="AA230">
            <v>0</v>
          </cell>
          <cell r="AC230">
            <v>0</v>
          </cell>
          <cell r="AD230">
            <v>0</v>
          </cell>
          <cell r="AF230">
            <v>0</v>
          </cell>
          <cell r="AG230">
            <v>0</v>
          </cell>
          <cell r="AI230">
            <v>0</v>
          </cell>
          <cell r="AJ230">
            <v>0</v>
          </cell>
          <cell r="AL230">
            <v>0</v>
          </cell>
          <cell r="AM230">
            <v>0</v>
          </cell>
          <cell r="AN230">
            <v>0</v>
          </cell>
          <cell r="AO230">
            <v>0</v>
          </cell>
          <cell r="AP230">
            <v>0</v>
          </cell>
          <cell r="AR230">
            <v>64201</v>
          </cell>
          <cell r="AS230">
            <v>64201</v>
          </cell>
          <cell r="AT230" t="str">
            <v xml:space="preserve">Tržby z prodeje materiálu </v>
          </cell>
          <cell r="AU230">
            <v>0</v>
          </cell>
          <cell r="AV230">
            <v>587.39</v>
          </cell>
          <cell r="AW230">
            <v>587.39</v>
          </cell>
          <cell r="AX230">
            <v>0</v>
          </cell>
          <cell r="AY230">
            <v>0</v>
          </cell>
          <cell r="AZ230">
            <v>0</v>
          </cell>
          <cell r="BA230">
            <v>0</v>
          </cell>
          <cell r="BB230">
            <v>587.39</v>
          </cell>
          <cell r="BC230">
            <v>587.39</v>
          </cell>
          <cell r="BD230" t="str">
            <v>Sales of Other Stock Materials</v>
          </cell>
          <cell r="BJ230">
            <v>2</v>
          </cell>
          <cell r="BK230">
            <v>38251</v>
          </cell>
        </row>
        <row r="231">
          <cell r="A231">
            <v>53202</v>
          </cell>
          <cell r="F231">
            <v>0</v>
          </cell>
          <cell r="Q231">
            <v>0</v>
          </cell>
          <cell r="T231">
            <v>0</v>
          </cell>
          <cell r="W231">
            <v>0</v>
          </cell>
          <cell r="Z231">
            <v>0</v>
          </cell>
          <cell r="AC231">
            <v>0</v>
          </cell>
          <cell r="AF231">
            <v>0</v>
          </cell>
          <cell r="AI231">
            <v>0</v>
          </cell>
          <cell r="AL231">
            <v>0</v>
          </cell>
          <cell r="AN231">
            <v>0</v>
          </cell>
          <cell r="AO231">
            <v>0</v>
          </cell>
          <cell r="AR231">
            <v>64250</v>
          </cell>
          <cell r="AS231">
            <v>64250</v>
          </cell>
          <cell r="AT231" t="str">
            <v xml:space="preserve">Náhr.díly Garance </v>
          </cell>
          <cell r="AU231">
            <v>0</v>
          </cell>
          <cell r="AV231">
            <v>214457.37</v>
          </cell>
          <cell r="AW231">
            <v>214457.37</v>
          </cell>
          <cell r="AX231">
            <v>0</v>
          </cell>
          <cell r="AY231">
            <v>13346.16</v>
          </cell>
          <cell r="AZ231">
            <v>13346.16</v>
          </cell>
          <cell r="BA231">
            <v>0</v>
          </cell>
          <cell r="BB231">
            <v>227803.53</v>
          </cell>
          <cell r="BC231">
            <v>227803.53</v>
          </cell>
          <cell r="BD231" t="str">
            <v>Sale of Parts for Warranty</v>
          </cell>
          <cell r="BJ231">
            <v>2</v>
          </cell>
          <cell r="BK231">
            <v>38251</v>
          </cell>
        </row>
        <row r="232">
          <cell r="A232">
            <v>53801</v>
          </cell>
          <cell r="B232" t="str">
            <v>x</v>
          </cell>
          <cell r="C232" t="str">
            <v>x</v>
          </cell>
          <cell r="E232">
            <v>1817</v>
          </cell>
          <cell r="F232">
            <v>2300</v>
          </cell>
          <cell r="H232">
            <v>9365.3947000000007</v>
          </cell>
          <cell r="I232">
            <v>11854.93</v>
          </cell>
          <cell r="K232">
            <v>155356.66</v>
          </cell>
          <cell r="L232">
            <v>196654</v>
          </cell>
          <cell r="N232">
            <v>405001.55800000002</v>
          </cell>
          <cell r="O232">
            <v>512660.2</v>
          </cell>
          <cell r="Q232">
            <v>280421.63899999997</v>
          </cell>
          <cell r="R232">
            <v>354964.1</v>
          </cell>
          <cell r="T232">
            <v>473102.79700000008</v>
          </cell>
          <cell r="U232">
            <v>598864.30000000005</v>
          </cell>
          <cell r="W232">
            <v>437517.72100000002</v>
          </cell>
          <cell r="X232">
            <v>553819.9</v>
          </cell>
          <cell r="Z232">
            <v>383872.85</v>
          </cell>
          <cell r="AA232">
            <v>485915</v>
          </cell>
          <cell r="AC232">
            <v>366770.85100000002</v>
          </cell>
          <cell r="AD232">
            <v>464266.9</v>
          </cell>
          <cell r="AF232">
            <v>282558.93660000002</v>
          </cell>
          <cell r="AG232">
            <v>357669.54</v>
          </cell>
          <cell r="AI232">
            <v>158879.15150000001</v>
          </cell>
          <cell r="AJ232">
            <v>201112.85</v>
          </cell>
          <cell r="AL232">
            <v>361837.69600000005</v>
          </cell>
          <cell r="AM232">
            <v>458022.40000000002</v>
          </cell>
          <cell r="AN232">
            <v>1170046.6351000001</v>
          </cell>
          <cell r="AO232">
            <v>97496.048999999999</v>
          </cell>
          <cell r="AP232">
            <v>464266.9</v>
          </cell>
          <cell r="AR232">
            <v>64251</v>
          </cell>
          <cell r="AS232">
            <v>64251</v>
          </cell>
          <cell r="AT232" t="str">
            <v>Náhr.díly servis</v>
          </cell>
          <cell r="AU232">
            <v>0</v>
          </cell>
          <cell r="AV232">
            <v>5091.8999999999996</v>
          </cell>
          <cell r="AW232">
            <v>5091.8999999999996</v>
          </cell>
          <cell r="AX232">
            <v>0</v>
          </cell>
          <cell r="AY232">
            <v>0</v>
          </cell>
          <cell r="AZ232">
            <v>0</v>
          </cell>
          <cell r="BA232">
            <v>0</v>
          </cell>
          <cell r="BB232">
            <v>5091.8999999999996</v>
          </cell>
          <cell r="BC232">
            <v>5091.8999999999996</v>
          </cell>
          <cell r="BD232" t="str">
            <v>Sale of Parts for Service</v>
          </cell>
          <cell r="BJ232">
            <v>2</v>
          </cell>
          <cell r="BK232">
            <v>38251</v>
          </cell>
        </row>
        <row r="233">
          <cell r="A233">
            <v>53802</v>
          </cell>
          <cell r="B233" t="str">
            <v>x</v>
          </cell>
          <cell r="C233" t="str">
            <v>x</v>
          </cell>
          <cell r="E233">
            <v>27705.300000000003</v>
          </cell>
          <cell r="F233">
            <v>35070</v>
          </cell>
          <cell r="H233">
            <v>31647.4</v>
          </cell>
          <cell r="I233">
            <v>40060</v>
          </cell>
          <cell r="K233">
            <v>38809.224000000002</v>
          </cell>
          <cell r="L233">
            <v>49125.599999999999</v>
          </cell>
          <cell r="N233">
            <v>553</v>
          </cell>
          <cell r="O233">
            <v>700</v>
          </cell>
          <cell r="Q233">
            <v>0</v>
          </cell>
          <cell r="R233">
            <v>0</v>
          </cell>
          <cell r="T233">
            <v>0</v>
          </cell>
          <cell r="U233">
            <v>0</v>
          </cell>
          <cell r="W233">
            <v>0</v>
          </cell>
          <cell r="X233">
            <v>0</v>
          </cell>
          <cell r="Z233">
            <v>0</v>
          </cell>
          <cell r="AA233">
            <v>0</v>
          </cell>
          <cell r="AC233">
            <v>0</v>
          </cell>
          <cell r="AD233">
            <v>0</v>
          </cell>
          <cell r="AF233">
            <v>0</v>
          </cell>
          <cell r="AG233">
            <v>0</v>
          </cell>
          <cell r="AI233">
            <v>2089.5500000000002</v>
          </cell>
          <cell r="AJ233">
            <v>2645</v>
          </cell>
          <cell r="AL233">
            <v>16678.638000000003</v>
          </cell>
          <cell r="AM233">
            <v>21112.2</v>
          </cell>
          <cell r="AN233">
            <v>18768.188000000002</v>
          </cell>
          <cell r="AO233">
            <v>0</v>
          </cell>
          <cell r="AP233">
            <v>0</v>
          </cell>
          <cell r="AR233" t="e">
            <v>#N/A</v>
          </cell>
          <cell r="AS233">
            <v>644</v>
          </cell>
          <cell r="AT233" t="str">
            <v xml:space="preserve">Smluvní pokuty a úroky z prodlení </v>
          </cell>
          <cell r="AU233">
            <v>0</v>
          </cell>
          <cell r="AV233">
            <v>5000</v>
          </cell>
          <cell r="AW233">
            <v>5000</v>
          </cell>
          <cell r="AX233">
            <v>0</v>
          </cell>
          <cell r="AY233">
            <v>0</v>
          </cell>
          <cell r="AZ233">
            <v>0</v>
          </cell>
          <cell r="BA233">
            <v>0</v>
          </cell>
          <cell r="BB233">
            <v>5000</v>
          </cell>
          <cell r="BC233">
            <v>5000</v>
          </cell>
          <cell r="BD233" t="str">
            <v>Contractual Penalties Income</v>
          </cell>
          <cell r="BJ233">
            <v>2</v>
          </cell>
          <cell r="BK233">
            <v>38251</v>
          </cell>
        </row>
        <row r="234">
          <cell r="A234">
            <v>53803</v>
          </cell>
          <cell r="Q234">
            <v>0</v>
          </cell>
          <cell r="T234">
            <v>0</v>
          </cell>
          <cell r="W234">
            <v>0</v>
          </cell>
          <cell r="Z234">
            <v>0</v>
          </cell>
          <cell r="AC234">
            <v>0</v>
          </cell>
          <cell r="AF234">
            <v>0</v>
          </cell>
          <cell r="AI234">
            <v>0</v>
          </cell>
          <cell r="AL234">
            <v>4766.0700000000006</v>
          </cell>
          <cell r="AM234">
            <v>6033</v>
          </cell>
          <cell r="AN234">
            <v>4766.0700000000006</v>
          </cell>
          <cell r="AO234">
            <v>0</v>
          </cell>
          <cell r="AR234">
            <v>64402</v>
          </cell>
          <cell r="AS234">
            <v>64402</v>
          </cell>
          <cell r="AT234" t="str">
            <v>Ostatní pokuty - Ostatní</v>
          </cell>
          <cell r="AU234">
            <v>0</v>
          </cell>
          <cell r="AV234">
            <v>5000</v>
          </cell>
          <cell r="AW234">
            <v>5000</v>
          </cell>
          <cell r="AX234">
            <v>0</v>
          </cell>
          <cell r="AY234">
            <v>0</v>
          </cell>
          <cell r="AZ234">
            <v>0</v>
          </cell>
          <cell r="BA234">
            <v>0</v>
          </cell>
          <cell r="BB234">
            <v>5000</v>
          </cell>
          <cell r="BC234">
            <v>5000</v>
          </cell>
          <cell r="BD234" t="str">
            <v>Other Contractual Penalties</v>
          </cell>
          <cell r="BJ234">
            <v>2</v>
          </cell>
          <cell r="BK234">
            <v>38251</v>
          </cell>
        </row>
        <row r="235">
          <cell r="A235">
            <v>53805</v>
          </cell>
          <cell r="Q235">
            <v>0</v>
          </cell>
          <cell r="T235">
            <v>0</v>
          </cell>
          <cell r="W235">
            <v>0</v>
          </cell>
          <cell r="Z235">
            <v>0</v>
          </cell>
          <cell r="AC235">
            <v>0</v>
          </cell>
          <cell r="AF235">
            <v>0</v>
          </cell>
          <cell r="AI235">
            <v>0</v>
          </cell>
          <cell r="AL235">
            <v>0</v>
          </cell>
          <cell r="AN235">
            <v>0</v>
          </cell>
          <cell r="AO235">
            <v>0</v>
          </cell>
          <cell r="AR235" t="e">
            <v>#N/A</v>
          </cell>
          <cell r="AS235">
            <v>648</v>
          </cell>
          <cell r="AT235" t="str">
            <v xml:space="preserve">Ostatní provozní výnosy </v>
          </cell>
          <cell r="AU235">
            <v>-13.94</v>
          </cell>
          <cell r="AV235">
            <v>70944</v>
          </cell>
          <cell r="AW235">
            <v>70957.94</v>
          </cell>
          <cell r="AX235">
            <v>0</v>
          </cell>
          <cell r="AY235">
            <v>15851.11</v>
          </cell>
          <cell r="AZ235">
            <v>15851.11</v>
          </cell>
          <cell r="BA235">
            <v>-13.94</v>
          </cell>
          <cell r="BB235">
            <v>86795.11</v>
          </cell>
          <cell r="BC235">
            <v>86809.05</v>
          </cell>
          <cell r="BD235" t="str">
            <v>Other Operating Receipts</v>
          </cell>
          <cell r="BJ235">
            <v>2</v>
          </cell>
          <cell r="BK235">
            <v>38251</v>
          </cell>
        </row>
        <row r="236">
          <cell r="A236">
            <v>53899</v>
          </cell>
          <cell r="Q236">
            <v>0</v>
          </cell>
          <cell r="T236">
            <v>0</v>
          </cell>
          <cell r="W236">
            <v>0</v>
          </cell>
          <cell r="Z236">
            <v>0</v>
          </cell>
          <cell r="AC236">
            <v>0</v>
          </cell>
          <cell r="AF236">
            <v>0</v>
          </cell>
          <cell r="AI236">
            <v>0</v>
          </cell>
          <cell r="AL236">
            <v>39.5</v>
          </cell>
          <cell r="AM236">
            <v>50</v>
          </cell>
          <cell r="AN236">
            <v>39.5</v>
          </cell>
          <cell r="AO236">
            <v>0</v>
          </cell>
          <cell r="AR236">
            <v>64801</v>
          </cell>
          <cell r="AS236">
            <v>64801</v>
          </cell>
          <cell r="AT236" t="str">
            <v>Ostatní provozní výnosy</v>
          </cell>
          <cell r="AU236">
            <v>-9.5</v>
          </cell>
          <cell r="AV236">
            <v>59217.8</v>
          </cell>
          <cell r="AW236">
            <v>59227.3</v>
          </cell>
          <cell r="AX236">
            <v>0</v>
          </cell>
          <cell r="AY236">
            <v>483.2</v>
          </cell>
          <cell r="AZ236">
            <v>483.2</v>
          </cell>
          <cell r="BA236">
            <v>-9.5</v>
          </cell>
          <cell r="BB236">
            <v>59701</v>
          </cell>
          <cell r="BC236">
            <v>59710.5</v>
          </cell>
          <cell r="BD236" t="str">
            <v>Other Operating Receipts</v>
          </cell>
          <cell r="BJ236">
            <v>2</v>
          </cell>
          <cell r="BK236">
            <v>38251</v>
          </cell>
        </row>
        <row r="237">
          <cell r="A237">
            <v>54101</v>
          </cell>
          <cell r="B237" t="str">
            <v>x</v>
          </cell>
          <cell r="C237" t="str">
            <v>x</v>
          </cell>
          <cell r="K237">
            <v>0</v>
          </cell>
          <cell r="L237">
            <v>0</v>
          </cell>
          <cell r="Q237">
            <v>14880.20300000001</v>
          </cell>
          <cell r="R237">
            <v>18835.700000000012</v>
          </cell>
          <cell r="T237">
            <v>0</v>
          </cell>
          <cell r="U237">
            <v>0</v>
          </cell>
          <cell r="W237">
            <v>0</v>
          </cell>
          <cell r="X237">
            <v>0</v>
          </cell>
          <cell r="Z237">
            <v>0</v>
          </cell>
          <cell r="AA237">
            <v>0</v>
          </cell>
          <cell r="AC237">
            <v>496850.35500000004</v>
          </cell>
          <cell r="AD237">
            <v>628924.5</v>
          </cell>
          <cell r="AF237">
            <v>198419.56</v>
          </cell>
          <cell r="AG237">
            <v>251164</v>
          </cell>
          <cell r="AI237">
            <v>0</v>
          </cell>
          <cell r="AJ237">
            <v>0</v>
          </cell>
          <cell r="AL237">
            <v>0</v>
          </cell>
          <cell r="AM237">
            <v>0</v>
          </cell>
          <cell r="AN237">
            <v>695269.91500000004</v>
          </cell>
          <cell r="AO237">
            <v>132074.14499999996</v>
          </cell>
          <cell r="AP237">
            <v>628924.5</v>
          </cell>
          <cell r="AR237">
            <v>64802</v>
          </cell>
          <cell r="AS237">
            <v>64802</v>
          </cell>
          <cell r="AT237" t="str">
            <v>Ostatní provozní výnosy - přebytky</v>
          </cell>
          <cell r="AU237">
            <v>0</v>
          </cell>
          <cell r="AV237">
            <v>10180</v>
          </cell>
          <cell r="AW237">
            <v>10180</v>
          </cell>
          <cell r="AX237">
            <v>0</v>
          </cell>
          <cell r="AY237">
            <v>15365</v>
          </cell>
          <cell r="AZ237">
            <v>15365</v>
          </cell>
          <cell r="BA237">
            <v>0</v>
          </cell>
          <cell r="BB237">
            <v>25545</v>
          </cell>
          <cell r="BC237">
            <v>25545</v>
          </cell>
          <cell r="BD237" t="str">
            <v>Other Operating Receipts From Stock</v>
          </cell>
          <cell r="BJ237">
            <v>2</v>
          </cell>
          <cell r="BK237">
            <v>38251</v>
          </cell>
        </row>
        <row r="238">
          <cell r="A238">
            <v>54199</v>
          </cell>
          <cell r="B238" t="str">
            <v>x</v>
          </cell>
          <cell r="C238" t="str">
            <v>x</v>
          </cell>
          <cell r="F238">
            <v>0</v>
          </cell>
          <cell r="Q238">
            <v>0</v>
          </cell>
          <cell r="T238">
            <v>0</v>
          </cell>
          <cell r="W238">
            <v>0</v>
          </cell>
          <cell r="Z238">
            <v>0</v>
          </cell>
          <cell r="AC238">
            <v>0</v>
          </cell>
          <cell r="AF238">
            <v>0</v>
          </cell>
          <cell r="AI238">
            <v>0</v>
          </cell>
          <cell r="AL238">
            <v>0</v>
          </cell>
          <cell r="AN238">
            <v>0</v>
          </cell>
          <cell r="AO238">
            <v>0</v>
          </cell>
          <cell r="AR238">
            <v>64804</v>
          </cell>
          <cell r="AS238">
            <v>64804</v>
          </cell>
          <cell r="AT238" t="str">
            <v xml:space="preserve">Haléřové vyrovnání </v>
          </cell>
          <cell r="AU238">
            <v>-4.4400000000000004</v>
          </cell>
          <cell r="AV238">
            <v>1546.2</v>
          </cell>
          <cell r="AW238">
            <v>1550.64</v>
          </cell>
          <cell r="AX238">
            <v>0</v>
          </cell>
          <cell r="AY238">
            <v>2.91</v>
          </cell>
          <cell r="AZ238">
            <v>2.91</v>
          </cell>
          <cell r="BA238">
            <v>-4.4400000000000004</v>
          </cell>
          <cell r="BB238">
            <v>1549.11</v>
          </cell>
          <cell r="BC238">
            <v>1553.55</v>
          </cell>
          <cell r="BD238" t="str">
            <v>Write - Off Roundings</v>
          </cell>
          <cell r="BJ238">
            <v>2</v>
          </cell>
          <cell r="BK238">
            <v>38251</v>
          </cell>
        </row>
        <row r="239">
          <cell r="A239">
            <v>54301</v>
          </cell>
          <cell r="B239" t="str">
            <v>x</v>
          </cell>
          <cell r="C239" t="str">
            <v>x</v>
          </cell>
          <cell r="Q239">
            <v>0</v>
          </cell>
          <cell r="T239">
            <v>0</v>
          </cell>
          <cell r="W239">
            <v>0</v>
          </cell>
          <cell r="Z239">
            <v>0</v>
          </cell>
          <cell r="AC239">
            <v>0</v>
          </cell>
          <cell r="AF239">
            <v>0</v>
          </cell>
          <cell r="AI239">
            <v>0</v>
          </cell>
          <cell r="AL239">
            <v>0</v>
          </cell>
          <cell r="AN239">
            <v>0</v>
          </cell>
          <cell r="AO239">
            <v>0</v>
          </cell>
          <cell r="AR239" t="e">
            <v>#N/A</v>
          </cell>
          <cell r="AS239">
            <v>66</v>
          </cell>
          <cell r="AT239" t="str">
            <v xml:space="preserve">Finanční výnosy </v>
          </cell>
          <cell r="AU239">
            <v>0</v>
          </cell>
          <cell r="AV239">
            <v>401131.38</v>
          </cell>
          <cell r="AW239">
            <v>401131.38</v>
          </cell>
          <cell r="AX239">
            <v>0</v>
          </cell>
          <cell r="AY239">
            <v>67539.509999999995</v>
          </cell>
          <cell r="AZ239">
            <v>67539.509999999995</v>
          </cell>
          <cell r="BA239">
            <v>0</v>
          </cell>
          <cell r="BB239">
            <v>468670.89</v>
          </cell>
          <cell r="BC239">
            <v>468670.89</v>
          </cell>
          <cell r="BD239" t="str">
            <v>Financial Income</v>
          </cell>
          <cell r="BJ239">
            <v>5681</v>
          </cell>
          <cell r="BK239">
            <v>38422</v>
          </cell>
        </row>
        <row r="240">
          <cell r="A240">
            <v>54302</v>
          </cell>
          <cell r="B240" t="str">
            <v>x</v>
          </cell>
          <cell r="C240" t="str">
            <v>x</v>
          </cell>
          <cell r="Q240">
            <v>0</v>
          </cell>
          <cell r="T240">
            <v>0</v>
          </cell>
          <cell r="W240">
            <v>0</v>
          </cell>
          <cell r="Z240">
            <v>0</v>
          </cell>
          <cell r="AC240">
            <v>0</v>
          </cell>
          <cell r="AF240">
            <v>0</v>
          </cell>
          <cell r="AI240">
            <v>0</v>
          </cell>
          <cell r="AL240">
            <v>0</v>
          </cell>
          <cell r="AN240">
            <v>0</v>
          </cell>
          <cell r="AO240">
            <v>0</v>
          </cell>
          <cell r="AR240" t="e">
            <v>#N/A</v>
          </cell>
          <cell r="AS240">
            <v>662</v>
          </cell>
          <cell r="AT240" t="str">
            <v xml:space="preserve">Úroky </v>
          </cell>
          <cell r="AU240">
            <v>0</v>
          </cell>
          <cell r="AV240">
            <v>232168.56</v>
          </cell>
          <cell r="AW240">
            <v>232168.56</v>
          </cell>
          <cell r="AX240">
            <v>0</v>
          </cell>
          <cell r="AY240">
            <v>66.88</v>
          </cell>
          <cell r="AZ240">
            <v>66.88</v>
          </cell>
          <cell r="BA240">
            <v>0</v>
          </cell>
          <cell r="BB240">
            <v>232235.44</v>
          </cell>
          <cell r="BC240">
            <v>232235.44</v>
          </cell>
          <cell r="BD240" t="str">
            <v>Interest Income</v>
          </cell>
          <cell r="BJ240">
            <v>5681</v>
          </cell>
          <cell r="BK240">
            <v>38422</v>
          </cell>
        </row>
        <row r="241">
          <cell r="A241">
            <v>54303</v>
          </cell>
          <cell r="B241" t="str">
            <v>x</v>
          </cell>
          <cell r="C241" t="str">
            <v>x</v>
          </cell>
          <cell r="K241">
            <v>972.64800000000002</v>
          </cell>
          <cell r="L241">
            <v>1231.2</v>
          </cell>
          <cell r="Q241">
            <v>0</v>
          </cell>
          <cell r="T241">
            <v>0</v>
          </cell>
          <cell r="U241">
            <v>0</v>
          </cell>
          <cell r="W241">
            <v>0</v>
          </cell>
          <cell r="X241">
            <v>0</v>
          </cell>
          <cell r="Z241">
            <v>0</v>
          </cell>
          <cell r="AA241">
            <v>0</v>
          </cell>
          <cell r="AC241">
            <v>0</v>
          </cell>
          <cell r="AD241">
            <v>0</v>
          </cell>
          <cell r="AF241">
            <v>0</v>
          </cell>
          <cell r="AG241">
            <v>0</v>
          </cell>
          <cell r="AI241">
            <v>0</v>
          </cell>
          <cell r="AJ241">
            <v>0</v>
          </cell>
          <cell r="AL241">
            <v>0</v>
          </cell>
          <cell r="AM241">
            <v>0</v>
          </cell>
          <cell r="AN241">
            <v>0</v>
          </cell>
          <cell r="AO241">
            <v>0</v>
          </cell>
          <cell r="AP241">
            <v>0</v>
          </cell>
          <cell r="AR241">
            <v>66201</v>
          </cell>
          <cell r="AS241">
            <v>66201</v>
          </cell>
          <cell r="AT241" t="str">
            <v>Výnosové úroky - banky</v>
          </cell>
          <cell r="AU241">
            <v>0</v>
          </cell>
          <cell r="AV241">
            <v>232168.56</v>
          </cell>
          <cell r="AW241">
            <v>232168.56</v>
          </cell>
          <cell r="AX241">
            <v>0</v>
          </cell>
          <cell r="AY241">
            <v>66.88</v>
          </cell>
          <cell r="AZ241">
            <v>66.88</v>
          </cell>
          <cell r="BA241">
            <v>0</v>
          </cell>
          <cell r="BB241">
            <v>232235.44</v>
          </cell>
          <cell r="BC241">
            <v>232235.44</v>
          </cell>
          <cell r="BD241" t="str">
            <v>Net Interest Received</v>
          </cell>
          <cell r="BJ241">
            <v>2</v>
          </cell>
          <cell r="BK241">
            <v>38252</v>
          </cell>
        </row>
        <row r="242">
          <cell r="A242">
            <v>54304</v>
          </cell>
          <cell r="B242" t="str">
            <v>x</v>
          </cell>
          <cell r="C242" t="str">
            <v>x</v>
          </cell>
          <cell r="Q242">
            <v>0</v>
          </cell>
          <cell r="T242">
            <v>0</v>
          </cell>
          <cell r="W242">
            <v>0</v>
          </cell>
          <cell r="Z242">
            <v>0</v>
          </cell>
          <cell r="AC242">
            <v>0</v>
          </cell>
          <cell r="AF242">
            <v>0</v>
          </cell>
          <cell r="AI242">
            <v>0</v>
          </cell>
          <cell r="AL242">
            <v>0</v>
          </cell>
          <cell r="AN242">
            <v>0</v>
          </cell>
          <cell r="AO242">
            <v>0</v>
          </cell>
          <cell r="AR242" t="e">
            <v>#N/A</v>
          </cell>
          <cell r="AS242">
            <v>663</v>
          </cell>
          <cell r="AT242" t="str">
            <v>Kursové zisky (EXCHANGE RATE GAINS)</v>
          </cell>
          <cell r="AU242">
            <v>0</v>
          </cell>
          <cell r="AV242">
            <v>153200.82</v>
          </cell>
          <cell r="AW242">
            <v>153200.82</v>
          </cell>
          <cell r="AX242">
            <v>0</v>
          </cell>
          <cell r="AY242">
            <v>67472.63</v>
          </cell>
          <cell r="AZ242">
            <v>67472.63</v>
          </cell>
          <cell r="BA242">
            <v>0</v>
          </cell>
          <cell r="BB242">
            <v>220673.45</v>
          </cell>
          <cell r="BC242">
            <v>220673.45</v>
          </cell>
          <cell r="BJ242">
            <v>5681</v>
          </cell>
          <cell r="BK242">
            <v>38422</v>
          </cell>
        </row>
        <row r="243">
          <cell r="A243">
            <v>54401</v>
          </cell>
          <cell r="B243" t="str">
            <v>x</v>
          </cell>
          <cell r="C243" t="str">
            <v>x</v>
          </cell>
          <cell r="E243">
            <v>39.5</v>
          </cell>
          <cell r="F243">
            <v>50</v>
          </cell>
          <cell r="K243">
            <v>39.5</v>
          </cell>
          <cell r="L243">
            <v>50</v>
          </cell>
          <cell r="N243">
            <v>202.24</v>
          </cell>
          <cell r="O243">
            <v>256</v>
          </cell>
          <cell r="Q243">
            <v>263.07</v>
          </cell>
          <cell r="R243">
            <v>333</v>
          </cell>
          <cell r="T243">
            <v>2923.1579999999999</v>
          </cell>
          <cell r="U243">
            <v>3700.2</v>
          </cell>
          <cell r="W243">
            <v>0</v>
          </cell>
          <cell r="X243">
            <v>0</v>
          </cell>
          <cell r="Z243">
            <v>0</v>
          </cell>
          <cell r="AA243">
            <v>0</v>
          </cell>
          <cell r="AC243">
            <v>80.738</v>
          </cell>
          <cell r="AD243">
            <v>102.2</v>
          </cell>
          <cell r="AF243">
            <v>0</v>
          </cell>
          <cell r="AG243">
            <v>0</v>
          </cell>
          <cell r="AI243">
            <v>39.5</v>
          </cell>
          <cell r="AJ243">
            <v>50</v>
          </cell>
          <cell r="AL243">
            <v>0</v>
          </cell>
          <cell r="AM243">
            <v>0</v>
          </cell>
          <cell r="AN243">
            <v>120.238</v>
          </cell>
          <cell r="AO243">
            <v>21.462000000000003</v>
          </cell>
          <cell r="AP243">
            <v>102.2</v>
          </cell>
          <cell r="AR243" t="e">
            <v>#N/A</v>
          </cell>
          <cell r="AS243" t="str">
            <v>Účet</v>
          </cell>
          <cell r="AT243" t="str">
            <v>Název</v>
          </cell>
          <cell r="AU243" t="str">
            <v>Před obdobím MD</v>
          </cell>
          <cell r="AV243" t="str">
            <v>Před obdobím D</v>
          </cell>
          <cell r="AW243" t="str">
            <v>Před obdobím</v>
          </cell>
          <cell r="AX243" t="str">
            <v>Za období MD</v>
          </cell>
          <cell r="AY243" t="str">
            <v>Za období D</v>
          </cell>
          <cell r="AZ243" t="str">
            <v>Za období</v>
          </cell>
          <cell r="BA243" t="str">
            <v>Stav MD</v>
          </cell>
          <cell r="BB243" t="str">
            <v>Stav D</v>
          </cell>
          <cell r="BC243" t="str">
            <v>Stav</v>
          </cell>
          <cell r="BD243" t="str">
            <v>Název (2)</v>
          </cell>
          <cell r="BE243" t="str">
            <v>Název (3)</v>
          </cell>
          <cell r="BF243" t="str">
            <v>Atribut1</v>
          </cell>
          <cell r="BG243" t="str">
            <v>Atribut2</v>
          </cell>
          <cell r="BH243" t="str">
            <v>Atribut3</v>
          </cell>
          <cell r="BI243" t="str">
            <v>Atribut4</v>
          </cell>
          <cell r="BJ243" t="str">
            <v>Zapsal</v>
          </cell>
          <cell r="BK243" t="str">
            <v>Zapsáno</v>
          </cell>
        </row>
        <row r="244">
          <cell r="A244">
            <v>54501</v>
          </cell>
          <cell r="B244" t="str">
            <v>x</v>
          </cell>
          <cell r="C244" t="str">
            <v>x</v>
          </cell>
          <cell r="N244">
            <v>790</v>
          </cell>
          <cell r="O244">
            <v>1000</v>
          </cell>
          <cell r="Q244">
            <v>1111.53</v>
          </cell>
          <cell r="R244">
            <v>1407</v>
          </cell>
          <cell r="T244">
            <v>126795</v>
          </cell>
          <cell r="U244">
            <v>160500</v>
          </cell>
          <cell r="W244">
            <v>396580</v>
          </cell>
          <cell r="X244">
            <v>502000</v>
          </cell>
          <cell r="Z244">
            <v>0</v>
          </cell>
          <cell r="AA244">
            <v>0</v>
          </cell>
          <cell r="AC244">
            <v>1975</v>
          </cell>
          <cell r="AD244">
            <v>2500</v>
          </cell>
          <cell r="AF244">
            <v>0</v>
          </cell>
          <cell r="AG244">
            <v>0</v>
          </cell>
          <cell r="AI244">
            <v>829.5</v>
          </cell>
          <cell r="AJ244">
            <v>1050</v>
          </cell>
          <cell r="AL244">
            <v>43.45</v>
          </cell>
          <cell r="AM244">
            <v>55</v>
          </cell>
          <cell r="AN244">
            <v>2847.95</v>
          </cell>
          <cell r="AO244">
            <v>525</v>
          </cell>
          <cell r="AP244">
            <v>2500</v>
          </cell>
          <cell r="AR244">
            <v>66301</v>
          </cell>
          <cell r="AS244">
            <v>66301</v>
          </cell>
          <cell r="AT244" t="str">
            <v>Kursové zisky (EXCHANGE RATE GAINS)</v>
          </cell>
          <cell r="AU244">
            <v>0</v>
          </cell>
          <cell r="AV244">
            <v>146878.76</v>
          </cell>
          <cell r="AW244">
            <v>146878.76</v>
          </cell>
          <cell r="AX244">
            <v>0</v>
          </cell>
          <cell r="AY244">
            <v>59403.14</v>
          </cell>
          <cell r="AZ244">
            <v>59403.14</v>
          </cell>
          <cell r="BA244">
            <v>0</v>
          </cell>
          <cell r="BB244">
            <v>206281.9</v>
          </cell>
          <cell r="BC244">
            <v>206281.9</v>
          </cell>
          <cell r="BJ244">
            <v>0</v>
          </cell>
          <cell r="BK244">
            <v>37879</v>
          </cell>
        </row>
        <row r="245">
          <cell r="A245">
            <v>54601</v>
          </cell>
          <cell r="F245">
            <v>0</v>
          </cell>
          <cell r="Q245">
            <v>0</v>
          </cell>
          <cell r="T245">
            <v>0</v>
          </cell>
          <cell r="W245">
            <v>0</v>
          </cell>
          <cell r="Z245">
            <v>0</v>
          </cell>
          <cell r="AC245">
            <v>0</v>
          </cell>
          <cell r="AF245">
            <v>0</v>
          </cell>
          <cell r="AI245">
            <v>0</v>
          </cell>
          <cell r="AL245">
            <v>0</v>
          </cell>
          <cell r="AN245">
            <v>0</v>
          </cell>
          <cell r="AO245">
            <v>0</v>
          </cell>
          <cell r="AR245">
            <v>66303</v>
          </cell>
          <cell r="AS245">
            <v>66303</v>
          </cell>
          <cell r="AT245" t="str">
            <v>Kursové zisky-dovoz (EXCHANGE RATE GAINS-IMPORT.CARS)</v>
          </cell>
          <cell r="AU245">
            <v>0</v>
          </cell>
          <cell r="AV245">
            <v>6322.06</v>
          </cell>
          <cell r="AW245">
            <v>6322.06</v>
          </cell>
          <cell r="AX245">
            <v>0</v>
          </cell>
          <cell r="AY245">
            <v>8069.49</v>
          </cell>
          <cell r="AZ245">
            <v>8069.49</v>
          </cell>
          <cell r="BA245">
            <v>0</v>
          </cell>
          <cell r="BB245">
            <v>14391.55</v>
          </cell>
          <cell r="BC245">
            <v>14391.55</v>
          </cell>
          <cell r="BJ245">
            <v>0</v>
          </cell>
          <cell r="BK245">
            <v>37879</v>
          </cell>
        </row>
        <row r="246">
          <cell r="A246">
            <v>54602</v>
          </cell>
          <cell r="Q246">
            <v>0</v>
          </cell>
          <cell r="T246">
            <v>0</v>
          </cell>
          <cell r="W246">
            <v>0</v>
          </cell>
          <cell r="Z246">
            <v>0</v>
          </cell>
          <cell r="AC246">
            <v>0</v>
          </cell>
          <cell r="AF246">
            <v>0</v>
          </cell>
          <cell r="AI246">
            <v>0</v>
          </cell>
          <cell r="AL246">
            <v>0</v>
          </cell>
          <cell r="AN246">
            <v>0</v>
          </cell>
          <cell r="AO246">
            <v>0</v>
          </cell>
          <cell r="AR246" t="e">
            <v>#N/A</v>
          </cell>
          <cell r="AS246">
            <v>668</v>
          </cell>
          <cell r="AT246" t="str">
            <v>Ostatní finanční výnosy (OTHER FINANCIAL INCOME)</v>
          </cell>
          <cell r="AU246">
            <v>0</v>
          </cell>
          <cell r="AV246">
            <v>15762</v>
          </cell>
          <cell r="AW246">
            <v>15762</v>
          </cell>
          <cell r="AX246">
            <v>0</v>
          </cell>
          <cell r="AY246">
            <v>0</v>
          </cell>
          <cell r="AZ246">
            <v>0</v>
          </cell>
          <cell r="BA246">
            <v>0</v>
          </cell>
          <cell r="BB246">
            <v>15762</v>
          </cell>
          <cell r="BC246">
            <v>15762</v>
          </cell>
          <cell r="BJ246">
            <v>5681</v>
          </cell>
          <cell r="BK246">
            <v>38422</v>
          </cell>
        </row>
        <row r="247">
          <cell r="A247">
            <v>54603</v>
          </cell>
          <cell r="Q247">
            <v>0</v>
          </cell>
          <cell r="T247">
            <v>0</v>
          </cell>
          <cell r="W247">
            <v>0</v>
          </cell>
          <cell r="Z247">
            <v>0</v>
          </cell>
          <cell r="AC247">
            <v>0</v>
          </cell>
          <cell r="AF247">
            <v>0</v>
          </cell>
          <cell r="AI247">
            <v>0</v>
          </cell>
          <cell r="AL247">
            <v>0</v>
          </cell>
          <cell r="AN247">
            <v>0</v>
          </cell>
          <cell r="AO247">
            <v>0</v>
          </cell>
          <cell r="AR247">
            <v>66801</v>
          </cell>
          <cell r="AS247">
            <v>66801</v>
          </cell>
          <cell r="AT247" t="str">
            <v>Ostatní finanční výnosy (OTHER FINANCIAL INCOME)</v>
          </cell>
          <cell r="AU247">
            <v>0</v>
          </cell>
          <cell r="AV247">
            <v>15762</v>
          </cell>
          <cell r="AW247">
            <v>15762</v>
          </cell>
          <cell r="AX247">
            <v>0</v>
          </cell>
          <cell r="AY247">
            <v>0</v>
          </cell>
          <cell r="AZ247">
            <v>0</v>
          </cell>
          <cell r="BA247">
            <v>0</v>
          </cell>
          <cell r="BB247">
            <v>15762</v>
          </cell>
          <cell r="BC247">
            <v>15762</v>
          </cell>
          <cell r="BJ247">
            <v>0</v>
          </cell>
          <cell r="BK247">
            <v>37879</v>
          </cell>
        </row>
        <row r="248">
          <cell r="A248">
            <v>54801</v>
          </cell>
          <cell r="N248">
            <v>7.9000000000000015E-2</v>
          </cell>
          <cell r="O248">
            <v>0.1</v>
          </cell>
          <cell r="Q248">
            <v>-7.9000000000000015E-2</v>
          </cell>
          <cell r="R248">
            <v>-0.1</v>
          </cell>
          <cell r="T248">
            <v>0</v>
          </cell>
          <cell r="W248">
            <v>0</v>
          </cell>
          <cell r="Z248">
            <v>0</v>
          </cell>
          <cell r="AC248">
            <v>0</v>
          </cell>
          <cell r="AF248">
            <v>0</v>
          </cell>
          <cell r="AI248">
            <v>0</v>
          </cell>
          <cell r="AL248">
            <v>-52.882600000000004</v>
          </cell>
          <cell r="AM248">
            <v>-66.94</v>
          </cell>
          <cell r="AN248">
            <v>-52.882600000000004</v>
          </cell>
          <cell r="AO248">
            <v>0</v>
          </cell>
          <cell r="AT248" t="str">
            <v>Zisk (+)/ztráta (-)</v>
          </cell>
          <cell r="AW248">
            <v>62649547.380000003</v>
          </cell>
          <cell r="AZ248">
            <v>-2176368.27</v>
          </cell>
          <cell r="BC248">
            <v>60473179.109999999</v>
          </cell>
        </row>
        <row r="249">
          <cell r="A249">
            <v>54802</v>
          </cell>
          <cell r="B249" t="str">
            <v>x</v>
          </cell>
          <cell r="C249" t="str">
            <v>x</v>
          </cell>
          <cell r="E249">
            <v>2370</v>
          </cell>
          <cell r="F249">
            <v>3000</v>
          </cell>
          <cell r="N249">
            <v>113760</v>
          </cell>
          <cell r="O249">
            <v>144000</v>
          </cell>
          <cell r="Q249">
            <v>154677.26</v>
          </cell>
          <cell r="R249">
            <v>195794</v>
          </cell>
          <cell r="T249">
            <v>123240</v>
          </cell>
          <cell r="U249">
            <v>156000</v>
          </cell>
          <cell r="W249">
            <v>308147.47899999999</v>
          </cell>
          <cell r="X249">
            <v>390060.1</v>
          </cell>
          <cell r="Z249">
            <v>226730</v>
          </cell>
          <cell r="AA249">
            <v>287000</v>
          </cell>
          <cell r="AC249">
            <v>95589.984200000006</v>
          </cell>
          <cell r="AD249">
            <v>120999.98</v>
          </cell>
          <cell r="AF249">
            <v>57670</v>
          </cell>
          <cell r="AG249">
            <v>73000</v>
          </cell>
          <cell r="AI249">
            <v>26860</v>
          </cell>
          <cell r="AJ249">
            <v>34000</v>
          </cell>
          <cell r="AL249">
            <v>47426.07</v>
          </cell>
          <cell r="AM249">
            <v>60033</v>
          </cell>
          <cell r="AN249">
            <v>227546.05420000001</v>
          </cell>
          <cell r="AO249">
            <v>25409.99579999999</v>
          </cell>
          <cell r="AP249">
            <v>120999.98</v>
          </cell>
        </row>
        <row r="250">
          <cell r="A250">
            <v>54803</v>
          </cell>
          <cell r="B250" t="str">
            <v>x</v>
          </cell>
          <cell r="C250" t="str">
            <v>x</v>
          </cell>
          <cell r="Q250">
            <v>0</v>
          </cell>
          <cell r="T250">
            <v>0</v>
          </cell>
          <cell r="W250">
            <v>0</v>
          </cell>
          <cell r="Z250">
            <v>0</v>
          </cell>
          <cell r="AC250">
            <v>0</v>
          </cell>
          <cell r="AF250">
            <v>0</v>
          </cell>
          <cell r="AI250">
            <v>0</v>
          </cell>
          <cell r="AL250">
            <v>0</v>
          </cell>
          <cell r="AN250">
            <v>0</v>
          </cell>
          <cell r="AO250">
            <v>0</v>
          </cell>
        </row>
        <row r="251">
          <cell r="A251">
            <v>54804</v>
          </cell>
          <cell r="E251">
            <v>12365.712</v>
          </cell>
          <cell r="F251">
            <v>15652.8</v>
          </cell>
          <cell r="H251">
            <v>15804.621499999999</v>
          </cell>
          <cell r="I251">
            <v>20005.849999999999</v>
          </cell>
          <cell r="K251">
            <v>-6.3200000000000006E-2</v>
          </cell>
          <cell r="L251">
            <v>-0.08</v>
          </cell>
          <cell r="N251">
            <v>241.47140000000002</v>
          </cell>
          <cell r="O251">
            <v>305.66000000000003</v>
          </cell>
          <cell r="Q251">
            <v>0.75839999999999996</v>
          </cell>
          <cell r="R251">
            <v>0.96</v>
          </cell>
          <cell r="T251">
            <v>-11.052100000000001</v>
          </cell>
          <cell r="U251">
            <v>-13.99</v>
          </cell>
          <cell r="W251">
            <v>-15457.1005</v>
          </cell>
          <cell r="X251">
            <v>-19565.95</v>
          </cell>
          <cell r="Z251">
            <v>643.56560000000002</v>
          </cell>
          <cell r="AA251">
            <v>814.64</v>
          </cell>
          <cell r="AC251">
            <v>158.77420000000001</v>
          </cell>
          <cell r="AD251">
            <v>200.98</v>
          </cell>
          <cell r="AF251">
            <v>-5.6642999999999999</v>
          </cell>
          <cell r="AG251">
            <v>-7.17</v>
          </cell>
          <cell r="AI251">
            <v>-17.1509</v>
          </cell>
          <cell r="AJ251">
            <v>-21.71</v>
          </cell>
          <cell r="AL251">
            <v>-166.46880000000002</v>
          </cell>
          <cell r="AM251">
            <v>-210.72</v>
          </cell>
          <cell r="AN251">
            <v>-30.509800000000013</v>
          </cell>
          <cell r="AO251">
            <v>42.205799999999982</v>
          </cell>
          <cell r="AP251">
            <v>200.98</v>
          </cell>
        </row>
        <row r="252">
          <cell r="A252">
            <v>5480466</v>
          </cell>
          <cell r="Q252">
            <v>0</v>
          </cell>
          <cell r="T252">
            <v>0</v>
          </cell>
          <cell r="W252">
            <v>0</v>
          </cell>
          <cell r="Z252">
            <v>0</v>
          </cell>
          <cell r="AC252">
            <v>0</v>
          </cell>
          <cell r="AF252">
            <v>0</v>
          </cell>
          <cell r="AI252">
            <v>0</v>
          </cell>
          <cell r="AL252">
            <v>0</v>
          </cell>
          <cell r="AN252">
            <v>0</v>
          </cell>
          <cell r="AO252">
            <v>0</v>
          </cell>
        </row>
        <row r="253">
          <cell r="A253">
            <v>54805</v>
          </cell>
          <cell r="E253">
            <v>0.31600000000000006</v>
          </cell>
          <cell r="F253">
            <v>0.4</v>
          </cell>
          <cell r="Q253">
            <v>0</v>
          </cell>
          <cell r="R253">
            <v>0</v>
          </cell>
          <cell r="T253">
            <v>0</v>
          </cell>
          <cell r="U253">
            <v>0</v>
          </cell>
          <cell r="W253">
            <v>0</v>
          </cell>
          <cell r="X253">
            <v>0</v>
          </cell>
          <cell r="Z253">
            <v>0</v>
          </cell>
          <cell r="AA253">
            <v>0</v>
          </cell>
          <cell r="AC253">
            <v>0</v>
          </cell>
          <cell r="AD253">
            <v>0</v>
          </cell>
          <cell r="AF253">
            <v>0</v>
          </cell>
          <cell r="AG253">
            <v>0</v>
          </cell>
          <cell r="AI253">
            <v>0</v>
          </cell>
          <cell r="AJ253">
            <v>0</v>
          </cell>
          <cell r="AL253">
            <v>0</v>
          </cell>
          <cell r="AM253">
            <v>0</v>
          </cell>
          <cell r="AN253">
            <v>0</v>
          </cell>
          <cell r="AO253">
            <v>0</v>
          </cell>
          <cell r="AP253">
            <v>0</v>
          </cell>
        </row>
        <row r="254">
          <cell r="A254">
            <v>54806</v>
          </cell>
          <cell r="AF254">
            <v>48980</v>
          </cell>
          <cell r="AG254">
            <v>62000</v>
          </cell>
          <cell r="AI254">
            <v>11850</v>
          </cell>
          <cell r="AJ254">
            <v>15000</v>
          </cell>
          <cell r="AL254">
            <v>7110</v>
          </cell>
          <cell r="AM254">
            <v>9000</v>
          </cell>
        </row>
        <row r="255">
          <cell r="A255">
            <v>54899</v>
          </cell>
          <cell r="F255">
            <v>0</v>
          </cell>
          <cell r="K255">
            <v>32657.968000000001</v>
          </cell>
          <cell r="L255">
            <v>41339.199999999997</v>
          </cell>
          <cell r="Q255">
            <v>2591.4607000000001</v>
          </cell>
          <cell r="R255">
            <v>3280.33</v>
          </cell>
          <cell r="T255">
            <v>15800</v>
          </cell>
          <cell r="U255">
            <v>20000</v>
          </cell>
          <cell r="W255">
            <v>252.24700000000001</v>
          </cell>
          <cell r="X255">
            <v>319.3</v>
          </cell>
          <cell r="Z255">
            <v>0</v>
          </cell>
          <cell r="AA255">
            <v>0</v>
          </cell>
          <cell r="AC255">
            <v>16547.418999999998</v>
          </cell>
          <cell r="AD255">
            <v>20946.099999999999</v>
          </cell>
          <cell r="AF255">
            <v>2002.65</v>
          </cell>
          <cell r="AG255">
            <v>2535</v>
          </cell>
          <cell r="AI255">
            <v>0</v>
          </cell>
          <cell r="AJ255">
            <v>0</v>
          </cell>
          <cell r="AL255">
            <v>81541.667000000001</v>
          </cell>
          <cell r="AM255">
            <v>103217.3</v>
          </cell>
          <cell r="AN255">
            <v>100091.736</v>
          </cell>
          <cell r="AO255">
            <v>4398.6810000000005</v>
          </cell>
          <cell r="AP255">
            <v>20946.099999999999</v>
          </cell>
        </row>
        <row r="256">
          <cell r="A256">
            <v>54901</v>
          </cell>
          <cell r="Q256">
            <v>0</v>
          </cell>
          <cell r="T256">
            <v>4740</v>
          </cell>
          <cell r="U256">
            <v>6000</v>
          </cell>
          <cell r="W256">
            <v>0</v>
          </cell>
          <cell r="X256">
            <v>0</v>
          </cell>
          <cell r="Z256">
            <v>0</v>
          </cell>
          <cell r="AA256">
            <v>0</v>
          </cell>
          <cell r="AC256">
            <v>0</v>
          </cell>
          <cell r="AD256">
            <v>0</v>
          </cell>
          <cell r="AF256">
            <v>0</v>
          </cell>
          <cell r="AG256">
            <v>0</v>
          </cell>
          <cell r="AI256">
            <v>0</v>
          </cell>
          <cell r="AJ256">
            <v>0</v>
          </cell>
          <cell r="AL256">
            <v>0</v>
          </cell>
          <cell r="AM256">
            <v>0</v>
          </cell>
          <cell r="AN256">
            <v>0</v>
          </cell>
          <cell r="AO256">
            <v>0</v>
          </cell>
          <cell r="AP256">
            <v>0</v>
          </cell>
        </row>
        <row r="257">
          <cell r="A257">
            <v>55101</v>
          </cell>
          <cell r="E257">
            <v>30398.41</v>
          </cell>
          <cell r="F257">
            <v>38479</v>
          </cell>
          <cell r="H257">
            <v>30398.41</v>
          </cell>
          <cell r="I257">
            <v>38479</v>
          </cell>
          <cell r="K257">
            <v>30398.41</v>
          </cell>
          <cell r="L257">
            <v>38479</v>
          </cell>
          <cell r="N257">
            <v>24063.4</v>
          </cell>
          <cell r="O257">
            <v>30460</v>
          </cell>
          <cell r="Q257">
            <v>24063.4</v>
          </cell>
          <cell r="R257">
            <v>30460</v>
          </cell>
          <cell r="T257">
            <v>33657.160000000003</v>
          </cell>
          <cell r="U257">
            <v>42604</v>
          </cell>
          <cell r="W257">
            <v>41706.47</v>
          </cell>
          <cell r="X257">
            <v>52793</v>
          </cell>
          <cell r="Z257">
            <v>43846.58</v>
          </cell>
          <cell r="AA257">
            <v>55502</v>
          </cell>
          <cell r="AC257">
            <v>43846.58</v>
          </cell>
          <cell r="AD257">
            <v>55502</v>
          </cell>
          <cell r="AF257">
            <v>37227.96</v>
          </cell>
          <cell r="AG257">
            <v>47124</v>
          </cell>
          <cell r="AI257">
            <v>32717.850000000002</v>
          </cell>
          <cell r="AJ257">
            <v>41415</v>
          </cell>
          <cell r="AL257">
            <v>0</v>
          </cell>
          <cell r="AM257">
            <v>0</v>
          </cell>
          <cell r="AN257">
            <v>113792.39000000001</v>
          </cell>
          <cell r="AO257">
            <v>11655.419999999998</v>
          </cell>
          <cell r="AP257">
            <v>55502</v>
          </cell>
        </row>
        <row r="258">
          <cell r="A258">
            <v>55102</v>
          </cell>
          <cell r="E258">
            <v>15897.960000000001</v>
          </cell>
          <cell r="F258">
            <v>20124</v>
          </cell>
          <cell r="H258">
            <v>15897.96</v>
          </cell>
          <cell r="I258">
            <v>20124</v>
          </cell>
          <cell r="K258">
            <v>15897.96</v>
          </cell>
          <cell r="L258">
            <v>20124</v>
          </cell>
          <cell r="N258">
            <v>15897.960000000001</v>
          </cell>
          <cell r="O258">
            <v>20124</v>
          </cell>
          <cell r="Q258">
            <v>15890.85</v>
          </cell>
          <cell r="R258">
            <v>20115</v>
          </cell>
          <cell r="T258">
            <v>15890.85</v>
          </cell>
          <cell r="U258">
            <v>20115</v>
          </cell>
          <cell r="W258">
            <v>15890.85</v>
          </cell>
          <cell r="X258">
            <v>20115</v>
          </cell>
          <cell r="Z258">
            <v>15890.85</v>
          </cell>
          <cell r="AA258">
            <v>20115</v>
          </cell>
          <cell r="AC258">
            <v>14074.640000000001</v>
          </cell>
          <cell r="AD258">
            <v>17816</v>
          </cell>
          <cell r="AF258">
            <v>14074.640000000001</v>
          </cell>
          <cell r="AG258">
            <v>17816</v>
          </cell>
          <cell r="AI258">
            <v>14074.640000000001</v>
          </cell>
          <cell r="AJ258">
            <v>17816</v>
          </cell>
          <cell r="AL258">
            <v>14074.640000000001</v>
          </cell>
          <cell r="AM258">
            <v>17816</v>
          </cell>
          <cell r="AN258">
            <v>56298.560000000005</v>
          </cell>
          <cell r="AO258">
            <v>3741.3599999999988</v>
          </cell>
          <cell r="AP258">
            <v>17816</v>
          </cell>
        </row>
        <row r="259">
          <cell r="A259">
            <v>55103</v>
          </cell>
          <cell r="E259">
            <v>11264.61</v>
          </cell>
          <cell r="F259">
            <v>14259</v>
          </cell>
          <cell r="H259">
            <v>11264.61</v>
          </cell>
          <cell r="I259">
            <v>14259</v>
          </cell>
          <cell r="K259">
            <v>11264.61</v>
          </cell>
          <cell r="L259">
            <v>14259</v>
          </cell>
          <cell r="N259">
            <v>11264.61</v>
          </cell>
          <cell r="O259">
            <v>14259</v>
          </cell>
          <cell r="Q259">
            <v>11259.87</v>
          </cell>
          <cell r="R259">
            <v>14253</v>
          </cell>
          <cell r="T259">
            <v>12376.140000000001</v>
          </cell>
          <cell r="U259">
            <v>15666</v>
          </cell>
          <cell r="W259">
            <v>12802.74</v>
          </cell>
          <cell r="X259">
            <v>16206</v>
          </cell>
          <cell r="Z259">
            <v>14499.66</v>
          </cell>
          <cell r="AA259">
            <v>18354</v>
          </cell>
          <cell r="AC259">
            <v>15916.130000000001</v>
          </cell>
          <cell r="AD259">
            <v>20147</v>
          </cell>
          <cell r="AF259">
            <v>15916.130000000001</v>
          </cell>
          <cell r="AG259">
            <v>20147</v>
          </cell>
          <cell r="AI259">
            <v>17731.55</v>
          </cell>
          <cell r="AJ259">
            <v>22445</v>
          </cell>
          <cell r="AL259">
            <v>33039.380000000005</v>
          </cell>
          <cell r="AM259">
            <v>41822</v>
          </cell>
          <cell r="AN259">
            <v>82603.19</v>
          </cell>
          <cell r="AO259">
            <v>4230.869999999999</v>
          </cell>
          <cell r="AP259">
            <v>20147</v>
          </cell>
        </row>
        <row r="260">
          <cell r="A260">
            <v>55104</v>
          </cell>
          <cell r="Q260">
            <v>0</v>
          </cell>
          <cell r="T260">
            <v>16799.350000000002</v>
          </cell>
          <cell r="U260">
            <v>21265</v>
          </cell>
          <cell r="W260">
            <v>16799.350000000002</v>
          </cell>
          <cell r="X260">
            <v>21265</v>
          </cell>
          <cell r="Z260">
            <v>18230.830000000002</v>
          </cell>
          <cell r="AA260">
            <v>23077</v>
          </cell>
          <cell r="AC260">
            <v>20074.690000000002</v>
          </cell>
          <cell r="AD260">
            <v>25411</v>
          </cell>
          <cell r="AF260">
            <v>20074.690000000002</v>
          </cell>
          <cell r="AG260">
            <v>25411</v>
          </cell>
          <cell r="AI260">
            <v>20074.690000000002</v>
          </cell>
          <cell r="AJ260">
            <v>25411</v>
          </cell>
          <cell r="AL260">
            <v>0</v>
          </cell>
          <cell r="AM260">
            <v>0</v>
          </cell>
          <cell r="AN260">
            <v>60224.070000000007</v>
          </cell>
          <cell r="AO260">
            <v>5336.3099999999977</v>
          </cell>
          <cell r="AP260">
            <v>25411</v>
          </cell>
        </row>
        <row r="261">
          <cell r="A261">
            <v>55105</v>
          </cell>
          <cell r="E261">
            <v>7181.1</v>
          </cell>
          <cell r="F261">
            <v>9090</v>
          </cell>
          <cell r="H261">
            <v>7181.1</v>
          </cell>
          <cell r="I261">
            <v>9090</v>
          </cell>
          <cell r="K261">
            <v>7181.1</v>
          </cell>
          <cell r="L261">
            <v>9090</v>
          </cell>
          <cell r="N261">
            <v>7181.1</v>
          </cell>
          <cell r="O261">
            <v>9090</v>
          </cell>
          <cell r="Q261">
            <v>11789.17</v>
          </cell>
          <cell r="R261">
            <v>14923</v>
          </cell>
          <cell r="T261">
            <v>47667.020000000004</v>
          </cell>
          <cell r="U261">
            <v>60338</v>
          </cell>
          <cell r="W261">
            <v>49320.490000000005</v>
          </cell>
          <cell r="X261">
            <v>62431</v>
          </cell>
          <cell r="Z261">
            <v>49671.25</v>
          </cell>
          <cell r="AA261">
            <v>62875</v>
          </cell>
          <cell r="AC261">
            <v>49847.420000000006</v>
          </cell>
          <cell r="AD261">
            <v>63098</v>
          </cell>
          <cell r="AF261">
            <v>50108.12</v>
          </cell>
          <cell r="AG261">
            <v>63428</v>
          </cell>
          <cell r="AI261">
            <v>67942.37000000001</v>
          </cell>
          <cell r="AJ261">
            <v>86003</v>
          </cell>
          <cell r="AL261">
            <v>81949.070000000007</v>
          </cell>
          <cell r="AM261">
            <v>103733</v>
          </cell>
          <cell r="AN261">
            <v>249846.98000000004</v>
          </cell>
          <cell r="AO261">
            <v>13250.579999999994</v>
          </cell>
          <cell r="AP261">
            <v>63098</v>
          </cell>
        </row>
        <row r="262">
          <cell r="A262">
            <v>55111</v>
          </cell>
          <cell r="Q262">
            <v>0</v>
          </cell>
          <cell r="T262">
            <v>0</v>
          </cell>
          <cell r="W262">
            <v>0</v>
          </cell>
          <cell r="Z262">
            <v>0</v>
          </cell>
          <cell r="AC262">
            <v>0</v>
          </cell>
          <cell r="AF262">
            <v>0</v>
          </cell>
          <cell r="AI262">
            <v>0</v>
          </cell>
          <cell r="AL262">
            <v>0</v>
          </cell>
          <cell r="AN262">
            <v>0</v>
          </cell>
          <cell r="AO262">
            <v>0</v>
          </cell>
        </row>
        <row r="263">
          <cell r="A263">
            <v>55112</v>
          </cell>
          <cell r="Q263">
            <v>0</v>
          </cell>
          <cell r="T263">
            <v>0</v>
          </cell>
          <cell r="W263">
            <v>0</v>
          </cell>
          <cell r="Z263">
            <v>0</v>
          </cell>
          <cell r="AC263">
            <v>0</v>
          </cell>
          <cell r="AF263">
            <v>0</v>
          </cell>
          <cell r="AI263">
            <v>0</v>
          </cell>
          <cell r="AL263">
            <v>0</v>
          </cell>
          <cell r="AN263">
            <v>0</v>
          </cell>
          <cell r="AO263">
            <v>0</v>
          </cell>
        </row>
        <row r="264">
          <cell r="A264">
            <v>55113</v>
          </cell>
          <cell r="Q264">
            <v>0</v>
          </cell>
          <cell r="T264">
            <v>0</v>
          </cell>
          <cell r="W264">
            <v>0</v>
          </cell>
          <cell r="Z264">
            <v>0</v>
          </cell>
          <cell r="AC264">
            <v>0</v>
          </cell>
          <cell r="AF264">
            <v>0</v>
          </cell>
          <cell r="AI264">
            <v>0</v>
          </cell>
          <cell r="AL264">
            <v>0</v>
          </cell>
          <cell r="AN264">
            <v>0</v>
          </cell>
          <cell r="AO264">
            <v>0</v>
          </cell>
        </row>
        <row r="265">
          <cell r="A265">
            <v>55114</v>
          </cell>
          <cell r="Q265">
            <v>0</v>
          </cell>
          <cell r="T265">
            <v>0</v>
          </cell>
          <cell r="W265">
            <v>0</v>
          </cell>
          <cell r="Z265">
            <v>0</v>
          </cell>
          <cell r="AC265">
            <v>0</v>
          </cell>
          <cell r="AF265">
            <v>0</v>
          </cell>
          <cell r="AI265">
            <v>0</v>
          </cell>
          <cell r="AL265">
            <v>0</v>
          </cell>
          <cell r="AN265">
            <v>0</v>
          </cell>
          <cell r="AO265">
            <v>0</v>
          </cell>
        </row>
        <row r="266">
          <cell r="A266">
            <v>55115</v>
          </cell>
          <cell r="Q266">
            <v>0</v>
          </cell>
          <cell r="T266">
            <v>0</v>
          </cell>
          <cell r="W266">
            <v>0</v>
          </cell>
          <cell r="Z266">
            <v>0</v>
          </cell>
          <cell r="AC266">
            <v>0</v>
          </cell>
          <cell r="AF266">
            <v>0</v>
          </cell>
          <cell r="AI266">
            <v>0</v>
          </cell>
          <cell r="AL266">
            <v>0</v>
          </cell>
          <cell r="AN266">
            <v>0</v>
          </cell>
          <cell r="AO266">
            <v>0</v>
          </cell>
        </row>
        <row r="267">
          <cell r="A267">
            <v>55121</v>
          </cell>
          <cell r="Q267">
            <v>0</v>
          </cell>
          <cell r="R267">
            <v>0</v>
          </cell>
          <cell r="T267">
            <v>0</v>
          </cell>
          <cell r="W267">
            <v>0</v>
          </cell>
          <cell r="Z267">
            <v>0</v>
          </cell>
          <cell r="AC267">
            <v>0</v>
          </cell>
          <cell r="AF267">
            <v>0</v>
          </cell>
          <cell r="AI267">
            <v>0</v>
          </cell>
          <cell r="AL267">
            <v>0</v>
          </cell>
          <cell r="AN267">
            <v>0</v>
          </cell>
          <cell r="AO267">
            <v>0</v>
          </cell>
        </row>
        <row r="268">
          <cell r="A268">
            <v>55125</v>
          </cell>
          <cell r="Q268">
            <v>0</v>
          </cell>
          <cell r="T268">
            <v>0</v>
          </cell>
          <cell r="W268">
            <v>0</v>
          </cell>
          <cell r="Z268">
            <v>0</v>
          </cell>
          <cell r="AC268">
            <v>0</v>
          </cell>
          <cell r="AF268">
            <v>0</v>
          </cell>
          <cell r="AI268">
            <v>0</v>
          </cell>
          <cell r="AL268">
            <v>0</v>
          </cell>
          <cell r="AN268">
            <v>0</v>
          </cell>
          <cell r="AO268">
            <v>0</v>
          </cell>
        </row>
        <row r="269">
          <cell r="A269">
            <v>55131</v>
          </cell>
          <cell r="Q269">
            <v>0</v>
          </cell>
          <cell r="T269">
            <v>0</v>
          </cell>
          <cell r="W269">
            <v>0</v>
          </cell>
          <cell r="Z269">
            <v>0</v>
          </cell>
          <cell r="AC269">
            <v>0</v>
          </cell>
          <cell r="AF269">
            <v>0</v>
          </cell>
          <cell r="AI269">
            <v>0</v>
          </cell>
          <cell r="AL269">
            <v>0</v>
          </cell>
          <cell r="AN269">
            <v>0</v>
          </cell>
          <cell r="AO269">
            <v>0</v>
          </cell>
        </row>
        <row r="270">
          <cell r="A270">
            <v>55135</v>
          </cell>
          <cell r="Q270">
            <v>0</v>
          </cell>
          <cell r="T270">
            <v>0</v>
          </cell>
          <cell r="W270">
            <v>0</v>
          </cell>
          <cell r="Z270">
            <v>0</v>
          </cell>
          <cell r="AC270">
            <v>0</v>
          </cell>
          <cell r="AF270">
            <v>0</v>
          </cell>
          <cell r="AI270">
            <v>0</v>
          </cell>
          <cell r="AL270">
            <v>0</v>
          </cell>
          <cell r="AN270">
            <v>0</v>
          </cell>
          <cell r="AO270">
            <v>0</v>
          </cell>
        </row>
        <row r="271">
          <cell r="A271">
            <v>55150</v>
          </cell>
          <cell r="E271">
            <v>1034.9000000000001</v>
          </cell>
          <cell r="F271">
            <v>1310</v>
          </cell>
          <cell r="H271">
            <v>1034.9000000000001</v>
          </cell>
          <cell r="I271">
            <v>1310</v>
          </cell>
          <cell r="K271">
            <v>1034.9000000000001</v>
          </cell>
          <cell r="L271">
            <v>1310</v>
          </cell>
          <cell r="N271">
            <v>1034.9000000000001</v>
          </cell>
          <cell r="O271">
            <v>1310</v>
          </cell>
          <cell r="Q271">
            <v>1034.9000000000001</v>
          </cell>
          <cell r="R271">
            <v>1310</v>
          </cell>
          <cell r="T271">
            <v>1034.9000000000001</v>
          </cell>
          <cell r="U271">
            <v>1310</v>
          </cell>
          <cell r="W271">
            <v>3128.4</v>
          </cell>
          <cell r="X271">
            <v>3960</v>
          </cell>
          <cell r="Z271">
            <v>3128.4</v>
          </cell>
          <cell r="AA271">
            <v>3960</v>
          </cell>
          <cell r="AC271">
            <v>4262.05</v>
          </cell>
          <cell r="AD271">
            <v>5395</v>
          </cell>
          <cell r="AF271">
            <v>4262.05</v>
          </cell>
          <cell r="AG271">
            <v>5395</v>
          </cell>
          <cell r="AI271">
            <v>4262.05</v>
          </cell>
          <cell r="AJ271">
            <v>5395</v>
          </cell>
          <cell r="AL271">
            <v>4262.05</v>
          </cell>
          <cell r="AM271">
            <v>5395</v>
          </cell>
          <cell r="AN271">
            <v>17048.2</v>
          </cell>
          <cell r="AO271">
            <v>1132.9499999999998</v>
          </cell>
          <cell r="AP271">
            <v>5395</v>
          </cell>
        </row>
        <row r="272">
          <cell r="A272">
            <v>55151</v>
          </cell>
          <cell r="Q272">
            <v>0</v>
          </cell>
          <cell r="T272">
            <v>0</v>
          </cell>
          <cell r="W272">
            <v>0</v>
          </cell>
          <cell r="Z272">
            <v>0</v>
          </cell>
          <cell r="AC272">
            <v>0</v>
          </cell>
          <cell r="AF272">
            <v>0</v>
          </cell>
          <cell r="AI272">
            <v>0</v>
          </cell>
          <cell r="AL272">
            <v>0</v>
          </cell>
          <cell r="AN272">
            <v>0</v>
          </cell>
          <cell r="AO272">
            <v>0</v>
          </cell>
        </row>
        <row r="273">
          <cell r="A273">
            <v>55160</v>
          </cell>
          <cell r="Q273">
            <v>0</v>
          </cell>
          <cell r="T273">
            <v>0</v>
          </cell>
          <cell r="W273">
            <v>0</v>
          </cell>
          <cell r="Z273">
            <v>0</v>
          </cell>
          <cell r="AC273">
            <v>0</v>
          </cell>
          <cell r="AF273">
            <v>0</v>
          </cell>
          <cell r="AI273">
            <v>0</v>
          </cell>
          <cell r="AL273">
            <v>0</v>
          </cell>
          <cell r="AN273">
            <v>0</v>
          </cell>
          <cell r="AO273">
            <v>0</v>
          </cell>
        </row>
        <row r="274">
          <cell r="A274">
            <v>55171</v>
          </cell>
          <cell r="Q274">
            <v>0</v>
          </cell>
          <cell r="T274">
            <v>0</v>
          </cell>
          <cell r="W274">
            <v>0</v>
          </cell>
          <cell r="Z274">
            <v>0</v>
          </cell>
          <cell r="AC274">
            <v>0</v>
          </cell>
          <cell r="AF274">
            <v>0</v>
          </cell>
          <cell r="AI274">
            <v>0</v>
          </cell>
          <cell r="AL274">
            <v>0</v>
          </cell>
          <cell r="AN274">
            <v>0</v>
          </cell>
          <cell r="AO274">
            <v>0</v>
          </cell>
        </row>
        <row r="275">
          <cell r="A275">
            <v>55175</v>
          </cell>
          <cell r="Q275">
            <v>0</v>
          </cell>
          <cell r="T275">
            <v>0</v>
          </cell>
          <cell r="W275">
            <v>0</v>
          </cell>
          <cell r="Z275">
            <v>0</v>
          </cell>
          <cell r="AC275">
            <v>0</v>
          </cell>
          <cell r="AF275">
            <v>0</v>
          </cell>
          <cell r="AI275">
            <v>0</v>
          </cell>
          <cell r="AL275">
            <v>0</v>
          </cell>
          <cell r="AN275">
            <v>0</v>
          </cell>
          <cell r="AO275">
            <v>0</v>
          </cell>
        </row>
        <row r="276">
          <cell r="A276">
            <v>55181</v>
          </cell>
          <cell r="Q276">
            <v>0</v>
          </cell>
          <cell r="T276">
            <v>0</v>
          </cell>
          <cell r="W276">
            <v>0</v>
          </cell>
          <cell r="Z276">
            <v>0</v>
          </cell>
          <cell r="AC276">
            <v>0</v>
          </cell>
          <cell r="AF276">
            <v>0</v>
          </cell>
          <cell r="AI276">
            <v>0</v>
          </cell>
          <cell r="AL276">
            <v>0</v>
          </cell>
          <cell r="AN276">
            <v>0</v>
          </cell>
          <cell r="AO276">
            <v>0</v>
          </cell>
        </row>
        <row r="277">
          <cell r="A277">
            <v>55185</v>
          </cell>
          <cell r="Q277">
            <v>0</v>
          </cell>
          <cell r="T277">
            <v>0</v>
          </cell>
          <cell r="W277">
            <v>0</v>
          </cell>
          <cell r="Z277">
            <v>0</v>
          </cell>
          <cell r="AC277">
            <v>0</v>
          </cell>
          <cell r="AF277">
            <v>0</v>
          </cell>
          <cell r="AI277">
            <v>0</v>
          </cell>
          <cell r="AL277">
            <v>0</v>
          </cell>
          <cell r="AN277">
            <v>0</v>
          </cell>
          <cell r="AO277">
            <v>0</v>
          </cell>
        </row>
        <row r="278">
          <cell r="A278">
            <v>55190</v>
          </cell>
          <cell r="E278">
            <v>3064.4100000000003</v>
          </cell>
          <cell r="F278">
            <v>3879</v>
          </cell>
          <cell r="H278">
            <v>3064.41</v>
          </cell>
          <cell r="I278">
            <v>3879</v>
          </cell>
          <cell r="K278">
            <v>3064.41</v>
          </cell>
          <cell r="L278">
            <v>3879</v>
          </cell>
          <cell r="N278">
            <v>3064.4100000000003</v>
          </cell>
          <cell r="O278">
            <v>3879</v>
          </cell>
          <cell r="Q278">
            <v>3064.4100000000003</v>
          </cell>
          <cell r="R278">
            <v>3879</v>
          </cell>
          <cell r="T278">
            <v>2456.9</v>
          </cell>
          <cell r="U278">
            <v>3110</v>
          </cell>
          <cell r="W278">
            <v>2456.9</v>
          </cell>
          <cell r="X278">
            <v>3110</v>
          </cell>
          <cell r="Z278">
            <v>2456.9</v>
          </cell>
          <cell r="AA278">
            <v>3110</v>
          </cell>
          <cell r="AC278">
            <v>2456.9</v>
          </cell>
          <cell r="AD278">
            <v>3110</v>
          </cell>
          <cell r="AF278">
            <v>2456.9</v>
          </cell>
          <cell r="AG278">
            <v>3110</v>
          </cell>
          <cell r="AI278">
            <v>2456.9</v>
          </cell>
          <cell r="AJ278">
            <v>3110</v>
          </cell>
          <cell r="AL278">
            <v>198892.77000000002</v>
          </cell>
          <cell r="AM278">
            <v>251763</v>
          </cell>
          <cell r="AN278">
            <v>206263.47000000003</v>
          </cell>
          <cell r="AO278">
            <v>653.09999999999991</v>
          </cell>
          <cell r="AP278">
            <v>3110</v>
          </cell>
        </row>
        <row r="279">
          <cell r="A279">
            <v>55199</v>
          </cell>
          <cell r="Q279">
            <v>0</v>
          </cell>
          <cell r="T279">
            <v>0</v>
          </cell>
          <cell r="W279">
            <v>0</v>
          </cell>
          <cell r="Z279">
            <v>0</v>
          </cell>
          <cell r="AC279">
            <v>0</v>
          </cell>
          <cell r="AF279">
            <v>0</v>
          </cell>
          <cell r="AI279">
            <v>0</v>
          </cell>
          <cell r="AL279">
            <v>0</v>
          </cell>
          <cell r="AN279">
            <v>0</v>
          </cell>
          <cell r="AO279">
            <v>0</v>
          </cell>
        </row>
        <row r="280">
          <cell r="A280">
            <v>55401</v>
          </cell>
          <cell r="Q280">
            <v>0</v>
          </cell>
          <cell r="R280">
            <v>0</v>
          </cell>
          <cell r="T280">
            <v>0</v>
          </cell>
          <cell r="W280">
            <v>0</v>
          </cell>
          <cell r="Z280">
            <v>0</v>
          </cell>
          <cell r="AC280">
            <v>0</v>
          </cell>
          <cell r="AF280">
            <v>0</v>
          </cell>
          <cell r="AI280">
            <v>0</v>
          </cell>
          <cell r="AL280">
            <v>0</v>
          </cell>
          <cell r="AN280">
            <v>0</v>
          </cell>
          <cell r="AO280">
            <v>0</v>
          </cell>
        </row>
        <row r="281">
          <cell r="A281">
            <v>55402</v>
          </cell>
          <cell r="Q281">
            <v>0</v>
          </cell>
          <cell r="T281">
            <v>0</v>
          </cell>
          <cell r="U281">
            <v>0</v>
          </cell>
          <cell r="W281">
            <v>0</v>
          </cell>
          <cell r="X281">
            <v>0</v>
          </cell>
          <cell r="Z281">
            <v>0</v>
          </cell>
          <cell r="AA281">
            <v>0</v>
          </cell>
          <cell r="AC281">
            <v>0</v>
          </cell>
          <cell r="AD281">
            <v>0</v>
          </cell>
          <cell r="AF281">
            <v>0</v>
          </cell>
          <cell r="AI281">
            <v>0</v>
          </cell>
          <cell r="AL281">
            <v>0</v>
          </cell>
          <cell r="AN281">
            <v>0</v>
          </cell>
          <cell r="AP281">
            <v>0</v>
          </cell>
        </row>
        <row r="282">
          <cell r="A282">
            <v>55403</v>
          </cell>
          <cell r="F282">
            <v>0</v>
          </cell>
          <cell r="K282">
            <v>102489.86</v>
          </cell>
          <cell r="L282">
            <v>129734</v>
          </cell>
          <cell r="Q282">
            <v>0</v>
          </cell>
          <cell r="T282">
            <v>0</v>
          </cell>
          <cell r="U282">
            <v>0</v>
          </cell>
          <cell r="W282">
            <v>0</v>
          </cell>
          <cell r="X282">
            <v>0</v>
          </cell>
          <cell r="Z282">
            <v>0</v>
          </cell>
          <cell r="AA282">
            <v>0</v>
          </cell>
          <cell r="AC282">
            <v>0</v>
          </cell>
          <cell r="AD282">
            <v>0</v>
          </cell>
          <cell r="AF282">
            <v>0</v>
          </cell>
          <cell r="AG282">
            <v>0</v>
          </cell>
          <cell r="AI282">
            <v>0</v>
          </cell>
          <cell r="AJ282">
            <v>0</v>
          </cell>
          <cell r="AL282">
            <v>0</v>
          </cell>
          <cell r="AM282">
            <v>0</v>
          </cell>
          <cell r="AN282">
            <v>0</v>
          </cell>
          <cell r="AP282">
            <v>0</v>
          </cell>
        </row>
        <row r="283">
          <cell r="A283">
            <v>55801</v>
          </cell>
          <cell r="Q283">
            <v>0</v>
          </cell>
          <cell r="T283">
            <v>0</v>
          </cell>
          <cell r="W283">
            <v>0</v>
          </cell>
          <cell r="Z283">
            <v>0</v>
          </cell>
          <cell r="AC283">
            <v>0</v>
          </cell>
          <cell r="AF283">
            <v>0</v>
          </cell>
          <cell r="AI283">
            <v>0</v>
          </cell>
          <cell r="AL283">
            <v>0</v>
          </cell>
          <cell r="AN283">
            <v>0</v>
          </cell>
          <cell r="AO283">
            <v>0</v>
          </cell>
        </row>
        <row r="284">
          <cell r="A284">
            <v>55901</v>
          </cell>
          <cell r="Q284">
            <v>0</v>
          </cell>
          <cell r="T284">
            <v>0</v>
          </cell>
          <cell r="W284">
            <v>0</v>
          </cell>
          <cell r="Z284">
            <v>0</v>
          </cell>
          <cell r="AC284">
            <v>0</v>
          </cell>
          <cell r="AF284">
            <v>0</v>
          </cell>
          <cell r="AI284">
            <v>0</v>
          </cell>
          <cell r="AL284">
            <v>268600</v>
          </cell>
          <cell r="AM284">
            <v>340000</v>
          </cell>
          <cell r="AN284">
            <v>268600</v>
          </cell>
          <cell r="AO284">
            <v>0</v>
          </cell>
        </row>
        <row r="285">
          <cell r="A285">
            <v>56101</v>
          </cell>
          <cell r="Q285">
            <v>0</v>
          </cell>
          <cell r="T285">
            <v>0</v>
          </cell>
          <cell r="W285">
            <v>0</v>
          </cell>
          <cell r="Z285">
            <v>0</v>
          </cell>
          <cell r="AC285">
            <v>0</v>
          </cell>
          <cell r="AF285">
            <v>0</v>
          </cell>
          <cell r="AI285">
            <v>0</v>
          </cell>
          <cell r="AL285">
            <v>0</v>
          </cell>
          <cell r="AN285">
            <v>0</v>
          </cell>
        </row>
        <row r="286">
          <cell r="A286">
            <v>56201</v>
          </cell>
          <cell r="B286" t="str">
            <v>x</v>
          </cell>
          <cell r="C286" t="str">
            <v>x</v>
          </cell>
          <cell r="E286">
            <v>459693.43180000008</v>
          </cell>
          <cell r="F286">
            <v>581890.42000000004</v>
          </cell>
          <cell r="H286">
            <v>331294.85030000005</v>
          </cell>
          <cell r="I286">
            <v>419360.57</v>
          </cell>
          <cell r="K286">
            <v>393928.4203</v>
          </cell>
          <cell r="L286">
            <v>498643.57</v>
          </cell>
          <cell r="N286">
            <v>84703.341800000009</v>
          </cell>
          <cell r="O286">
            <v>107219.42</v>
          </cell>
          <cell r="Q286">
            <v>589630.62520000001</v>
          </cell>
          <cell r="R286">
            <v>746367.88</v>
          </cell>
          <cell r="T286">
            <v>304575.73100000003</v>
          </cell>
          <cell r="U286">
            <v>385538.9</v>
          </cell>
          <cell r="W286">
            <v>86364.893500000006</v>
          </cell>
          <cell r="X286">
            <v>109322.65</v>
          </cell>
          <cell r="Z286">
            <v>596573.17680000002</v>
          </cell>
          <cell r="AA286">
            <v>755155.92</v>
          </cell>
          <cell r="AC286">
            <v>334661.65649999998</v>
          </cell>
          <cell r="AD286">
            <v>423622.35</v>
          </cell>
          <cell r="AF286">
            <v>501412.60500000004</v>
          </cell>
          <cell r="AG286">
            <v>634699.5</v>
          </cell>
          <cell r="AI286">
            <v>364883.22500000003</v>
          </cell>
          <cell r="AJ286">
            <v>461877.5</v>
          </cell>
          <cell r="AL286">
            <v>64905.2624</v>
          </cell>
          <cell r="AM286">
            <v>82158.559999999998</v>
          </cell>
          <cell r="AN286">
            <v>1265862.7489</v>
          </cell>
          <cell r="AO286">
            <v>88960.693499999994</v>
          </cell>
          <cell r="AP286">
            <v>423622.35</v>
          </cell>
        </row>
        <row r="287">
          <cell r="A287">
            <v>56202</v>
          </cell>
          <cell r="B287" t="str">
            <v>x</v>
          </cell>
          <cell r="C287" t="str">
            <v>x</v>
          </cell>
          <cell r="F287">
            <v>0</v>
          </cell>
          <cell r="Q287">
            <v>25647.903000000002</v>
          </cell>
          <cell r="R287">
            <v>32465.7</v>
          </cell>
          <cell r="T287">
            <v>0</v>
          </cell>
          <cell r="U287">
            <v>0</v>
          </cell>
          <cell r="W287">
            <v>0</v>
          </cell>
          <cell r="X287">
            <v>0</v>
          </cell>
          <cell r="Z287">
            <v>6144.62</v>
          </cell>
          <cell r="AA287">
            <v>7778</v>
          </cell>
          <cell r="AC287">
            <v>26333.07</v>
          </cell>
          <cell r="AD287">
            <v>33333</v>
          </cell>
          <cell r="AF287">
            <v>96851.835399999996</v>
          </cell>
          <cell r="AG287">
            <v>122597.26</v>
          </cell>
          <cell r="AI287">
            <v>239000.5644</v>
          </cell>
          <cell r="AJ287">
            <v>302532.36</v>
          </cell>
          <cell r="AL287">
            <v>208927.68970000002</v>
          </cell>
          <cell r="AM287">
            <v>264465.43</v>
          </cell>
          <cell r="AN287">
            <v>571113.15949999995</v>
          </cell>
          <cell r="AO287">
            <v>6999.93</v>
          </cell>
          <cell r="AP287">
            <v>33333</v>
          </cell>
        </row>
        <row r="288">
          <cell r="A288">
            <v>562026</v>
          </cell>
          <cell r="Q288">
            <v>0</v>
          </cell>
          <cell r="T288">
            <v>0</v>
          </cell>
          <cell r="W288">
            <v>0</v>
          </cell>
          <cell r="Z288">
            <v>0</v>
          </cell>
          <cell r="AC288">
            <v>0</v>
          </cell>
          <cell r="AF288">
            <v>0</v>
          </cell>
          <cell r="AI288">
            <v>0</v>
          </cell>
          <cell r="AL288">
            <v>0</v>
          </cell>
          <cell r="AN288">
            <v>0</v>
          </cell>
          <cell r="AO288">
            <v>0</v>
          </cell>
        </row>
        <row r="289">
          <cell r="A289">
            <v>5620266</v>
          </cell>
          <cell r="Q289">
            <v>0</v>
          </cell>
          <cell r="T289">
            <v>3838.9418000000001</v>
          </cell>
          <cell r="U289">
            <v>4859.42</v>
          </cell>
          <cell r="W289">
            <v>5224.7914000000001</v>
          </cell>
          <cell r="X289">
            <v>6613.66</v>
          </cell>
          <cell r="Z289">
            <v>4200.1456000000007</v>
          </cell>
          <cell r="AA289">
            <v>5316.64</v>
          </cell>
          <cell r="AC289">
            <v>4052.2891999999997</v>
          </cell>
          <cell r="AD289">
            <v>5129.4799999999996</v>
          </cell>
          <cell r="AF289">
            <v>0</v>
          </cell>
          <cell r="AG289">
            <v>0</v>
          </cell>
          <cell r="AI289">
            <v>0</v>
          </cell>
          <cell r="AJ289">
            <v>0</v>
          </cell>
          <cell r="AL289">
            <v>82.555000000000007</v>
          </cell>
          <cell r="AM289">
            <v>104.5</v>
          </cell>
          <cell r="AN289">
            <v>4134.8441999999995</v>
          </cell>
          <cell r="AO289">
            <v>1077.1907999999999</v>
          </cell>
          <cell r="AP289">
            <v>5129.4799999999996</v>
          </cell>
        </row>
        <row r="290">
          <cell r="A290">
            <v>56203</v>
          </cell>
          <cell r="Q290">
            <v>0</v>
          </cell>
          <cell r="T290">
            <v>0</v>
          </cell>
          <cell r="W290">
            <v>0</v>
          </cell>
          <cell r="Z290">
            <v>0</v>
          </cell>
          <cell r="AC290">
            <v>0</v>
          </cell>
          <cell r="AF290">
            <v>0</v>
          </cell>
          <cell r="AI290">
            <v>0</v>
          </cell>
          <cell r="AL290">
            <v>0</v>
          </cell>
          <cell r="AN290">
            <v>0</v>
          </cell>
          <cell r="AO290">
            <v>0</v>
          </cell>
        </row>
        <row r="291">
          <cell r="A291">
            <v>5620566</v>
          </cell>
          <cell r="Q291">
            <v>0</v>
          </cell>
          <cell r="T291">
            <v>0</v>
          </cell>
          <cell r="W291">
            <v>0</v>
          </cell>
          <cell r="Z291">
            <v>0</v>
          </cell>
          <cell r="AC291">
            <v>0</v>
          </cell>
          <cell r="AF291">
            <v>0</v>
          </cell>
          <cell r="AI291">
            <v>0</v>
          </cell>
          <cell r="AL291">
            <v>0</v>
          </cell>
          <cell r="AN291">
            <v>0</v>
          </cell>
          <cell r="AO291">
            <v>0</v>
          </cell>
        </row>
        <row r="292">
          <cell r="A292">
            <v>56301</v>
          </cell>
          <cell r="B292" t="str">
            <v>x</v>
          </cell>
          <cell r="C292" t="str">
            <v>x</v>
          </cell>
          <cell r="F292">
            <v>0</v>
          </cell>
          <cell r="K292">
            <v>3489.8961000000004</v>
          </cell>
          <cell r="L292">
            <v>4417.59</v>
          </cell>
          <cell r="N292">
            <v>223280.69409999999</v>
          </cell>
          <cell r="O292">
            <v>282633.78999999998</v>
          </cell>
          <cell r="Q292">
            <v>2906.4811000000004</v>
          </cell>
          <cell r="R292">
            <v>3679.09</v>
          </cell>
          <cell r="T292">
            <v>48265.840000000004</v>
          </cell>
          <cell r="U292">
            <v>61096</v>
          </cell>
          <cell r="W292">
            <v>189787.43540000002</v>
          </cell>
          <cell r="X292">
            <v>240237.26</v>
          </cell>
          <cell r="Z292">
            <v>557507.66100000008</v>
          </cell>
          <cell r="AA292">
            <v>705705.9</v>
          </cell>
          <cell r="AC292">
            <v>586661.39439999999</v>
          </cell>
          <cell r="AD292">
            <v>742609.36</v>
          </cell>
          <cell r="AF292">
            <v>218850.79280000002</v>
          </cell>
          <cell r="AG292">
            <v>277026.32</v>
          </cell>
          <cell r="AI292">
            <v>270610.17080000002</v>
          </cell>
          <cell r="AJ292">
            <v>342544.52</v>
          </cell>
          <cell r="AL292">
            <v>169386.99680000002</v>
          </cell>
          <cell r="AM292">
            <v>214413.92</v>
          </cell>
          <cell r="AN292">
            <v>1245509.3548000001</v>
          </cell>
          <cell r="AO292">
            <v>155947.9656</v>
          </cell>
          <cell r="AP292">
            <v>742609.36</v>
          </cell>
        </row>
        <row r="293">
          <cell r="A293">
            <v>56303</v>
          </cell>
          <cell r="K293">
            <v>51008.490900000004</v>
          </cell>
          <cell r="L293">
            <v>64567.71</v>
          </cell>
          <cell r="N293">
            <v>82247.468800000002</v>
          </cell>
          <cell r="O293">
            <v>104110.72</v>
          </cell>
          <cell r="Q293">
            <v>217712.23689999999</v>
          </cell>
          <cell r="R293">
            <v>275585.11</v>
          </cell>
          <cell r="T293">
            <v>0</v>
          </cell>
          <cell r="U293">
            <v>0</v>
          </cell>
          <cell r="W293">
            <v>0</v>
          </cell>
          <cell r="X293">
            <v>0</v>
          </cell>
          <cell r="Z293">
            <v>0</v>
          </cell>
          <cell r="AA293">
            <v>0</v>
          </cell>
          <cell r="AC293">
            <v>0</v>
          </cell>
          <cell r="AD293">
            <v>0</v>
          </cell>
          <cell r="AF293">
            <v>221.2474</v>
          </cell>
          <cell r="AG293">
            <v>280.06</v>
          </cell>
          <cell r="AI293">
            <v>0</v>
          </cell>
          <cell r="AJ293">
            <v>0</v>
          </cell>
          <cell r="AL293">
            <v>0</v>
          </cell>
          <cell r="AM293">
            <v>0</v>
          </cell>
          <cell r="AN293">
            <v>221.2474</v>
          </cell>
          <cell r="AO293">
            <v>0</v>
          </cell>
          <cell r="AP293">
            <v>0</v>
          </cell>
        </row>
        <row r="294">
          <cell r="A294">
            <v>56801</v>
          </cell>
          <cell r="B294" t="str">
            <v>x</v>
          </cell>
          <cell r="C294" t="str">
            <v>x</v>
          </cell>
          <cell r="Q294">
            <v>0</v>
          </cell>
          <cell r="T294">
            <v>0</v>
          </cell>
          <cell r="U294">
            <v>0</v>
          </cell>
          <cell r="AF294">
            <v>0</v>
          </cell>
          <cell r="AI294">
            <v>0</v>
          </cell>
          <cell r="AL294">
            <v>331.95800000000003</v>
          </cell>
          <cell r="AM294">
            <v>420.2</v>
          </cell>
          <cell r="AN294">
            <v>331.95800000000003</v>
          </cell>
          <cell r="AO294" t="e">
            <v>#N/A</v>
          </cell>
          <cell r="AP294" t="e">
            <v>#N/A</v>
          </cell>
        </row>
        <row r="295">
          <cell r="A295">
            <v>56802</v>
          </cell>
          <cell r="B295" t="str">
            <v>x</v>
          </cell>
          <cell r="C295" t="str">
            <v>x</v>
          </cell>
          <cell r="E295">
            <v>15966.998100000001</v>
          </cell>
          <cell r="F295">
            <v>20211.39</v>
          </cell>
          <cell r="H295">
            <v>22855.505800000003</v>
          </cell>
          <cell r="I295">
            <v>28931.02</v>
          </cell>
          <cell r="K295">
            <v>22228.775099999999</v>
          </cell>
          <cell r="L295">
            <v>28137.69</v>
          </cell>
          <cell r="N295">
            <v>28636.962800000001</v>
          </cell>
          <cell r="O295">
            <v>36249.32</v>
          </cell>
          <cell r="Q295">
            <v>33266.489200000004</v>
          </cell>
          <cell r="R295">
            <v>42109.48</v>
          </cell>
          <cell r="T295">
            <v>44381.259899999997</v>
          </cell>
          <cell r="U295">
            <v>56178.81</v>
          </cell>
          <cell r="W295">
            <v>31866.806700000005</v>
          </cell>
          <cell r="X295">
            <v>40337.730000000003</v>
          </cell>
          <cell r="Z295">
            <v>22552.8331</v>
          </cell>
          <cell r="AA295">
            <v>28547.89</v>
          </cell>
          <cell r="AC295">
            <v>33775.865400000002</v>
          </cell>
          <cell r="AD295">
            <v>42754.26</v>
          </cell>
          <cell r="AF295">
            <v>24871.9097</v>
          </cell>
          <cell r="AG295">
            <v>31483.43</v>
          </cell>
          <cell r="AI295">
            <v>29837.454700000002</v>
          </cell>
          <cell r="AJ295">
            <v>37768.93</v>
          </cell>
          <cell r="AL295">
            <v>32179.7336</v>
          </cell>
          <cell r="AM295">
            <v>40733.839999999997</v>
          </cell>
          <cell r="AN295">
            <v>120664.96340000001</v>
          </cell>
          <cell r="AO295">
            <v>8978.3945999999996</v>
          </cell>
          <cell r="AP295">
            <v>42754.26</v>
          </cell>
        </row>
        <row r="296">
          <cell r="A296">
            <v>56803</v>
          </cell>
          <cell r="B296" t="str">
            <v>x</v>
          </cell>
          <cell r="C296" t="str">
            <v>x</v>
          </cell>
          <cell r="F296">
            <v>0</v>
          </cell>
          <cell r="H296">
            <v>8513.0400000000009</v>
          </cell>
          <cell r="I296">
            <v>10776</v>
          </cell>
          <cell r="K296">
            <v>8513.0400000000009</v>
          </cell>
          <cell r="L296">
            <v>10776</v>
          </cell>
          <cell r="N296">
            <v>1489.94</v>
          </cell>
          <cell r="O296">
            <v>1886</v>
          </cell>
          <cell r="Q296">
            <v>16077.29</v>
          </cell>
          <cell r="R296">
            <v>20351</v>
          </cell>
          <cell r="T296">
            <v>51793.19</v>
          </cell>
          <cell r="U296">
            <v>65561</v>
          </cell>
          <cell r="W296">
            <v>8052.47</v>
          </cell>
          <cell r="X296">
            <v>10193</v>
          </cell>
          <cell r="Z296">
            <v>12474.89</v>
          </cell>
          <cell r="AA296">
            <v>15791</v>
          </cell>
          <cell r="AC296">
            <v>10550.45</v>
          </cell>
          <cell r="AD296">
            <v>13355</v>
          </cell>
          <cell r="AF296">
            <v>2780.8</v>
          </cell>
          <cell r="AG296">
            <v>3520</v>
          </cell>
          <cell r="AI296">
            <v>8000.33</v>
          </cell>
          <cell r="AJ296">
            <v>10127</v>
          </cell>
          <cell r="AL296">
            <v>4214.6500000000005</v>
          </cell>
          <cell r="AM296">
            <v>5335</v>
          </cell>
          <cell r="AN296">
            <v>25546.230000000003</v>
          </cell>
          <cell r="AO296">
            <v>2804.5499999999993</v>
          </cell>
          <cell r="AP296">
            <v>13355</v>
          </cell>
        </row>
        <row r="297">
          <cell r="A297">
            <v>56804</v>
          </cell>
          <cell r="B297" t="str">
            <v>x</v>
          </cell>
          <cell r="C297" t="str">
            <v>x</v>
          </cell>
          <cell r="E297">
            <v>141924.29</v>
          </cell>
          <cell r="F297">
            <v>179651</v>
          </cell>
          <cell r="H297">
            <v>64003.43</v>
          </cell>
          <cell r="I297">
            <v>81017</v>
          </cell>
          <cell r="K297">
            <v>20569.23</v>
          </cell>
          <cell r="L297">
            <v>26037</v>
          </cell>
          <cell r="Q297">
            <v>50834.130000000005</v>
          </cell>
          <cell r="R297">
            <v>64347</v>
          </cell>
          <cell r="T297">
            <v>162364.75</v>
          </cell>
          <cell r="U297">
            <v>205525</v>
          </cell>
          <cell r="W297">
            <v>169368.89</v>
          </cell>
          <cell r="X297">
            <v>214391</v>
          </cell>
          <cell r="Z297">
            <v>28238.55</v>
          </cell>
          <cell r="AA297">
            <v>35745</v>
          </cell>
          <cell r="AC297">
            <v>0</v>
          </cell>
          <cell r="AD297">
            <v>0</v>
          </cell>
          <cell r="AF297">
            <v>0</v>
          </cell>
          <cell r="AG297">
            <v>0</v>
          </cell>
          <cell r="AI297">
            <v>0</v>
          </cell>
          <cell r="AJ297">
            <v>0</v>
          </cell>
          <cell r="AL297">
            <v>63504.94</v>
          </cell>
          <cell r="AM297">
            <v>80386</v>
          </cell>
          <cell r="AN297">
            <v>63504.94</v>
          </cell>
          <cell r="AO297">
            <v>0</v>
          </cell>
          <cell r="AP297">
            <v>0</v>
          </cell>
        </row>
        <row r="298">
          <cell r="A298">
            <v>56805</v>
          </cell>
          <cell r="B298" t="str">
            <v>x</v>
          </cell>
          <cell r="C298" t="str">
            <v>x</v>
          </cell>
          <cell r="Q298">
            <v>0</v>
          </cell>
          <cell r="T298">
            <v>0</v>
          </cell>
          <cell r="W298">
            <v>118.5</v>
          </cell>
          <cell r="X298">
            <v>150</v>
          </cell>
          <cell r="Z298">
            <v>0</v>
          </cell>
          <cell r="AC298">
            <v>0</v>
          </cell>
          <cell r="AF298">
            <v>0</v>
          </cell>
          <cell r="AG298">
            <v>0</v>
          </cell>
          <cell r="AI298">
            <v>0</v>
          </cell>
          <cell r="AJ298">
            <v>0</v>
          </cell>
          <cell r="AL298">
            <v>0</v>
          </cell>
          <cell r="AM298">
            <v>0</v>
          </cell>
          <cell r="AN298">
            <v>0</v>
          </cell>
          <cell r="AO298">
            <v>0</v>
          </cell>
        </row>
        <row r="299">
          <cell r="A299">
            <v>56810</v>
          </cell>
          <cell r="B299" t="str">
            <v>x</v>
          </cell>
          <cell r="C299" t="str">
            <v>x</v>
          </cell>
          <cell r="Q299">
            <v>0</v>
          </cell>
          <cell r="T299">
            <v>0</v>
          </cell>
          <cell r="W299">
            <v>0</v>
          </cell>
          <cell r="Z299">
            <v>0</v>
          </cell>
          <cell r="AC299">
            <v>0</v>
          </cell>
          <cell r="AF299">
            <v>0</v>
          </cell>
          <cell r="AI299">
            <v>0</v>
          </cell>
          <cell r="AL299">
            <v>0</v>
          </cell>
          <cell r="AM299">
            <v>0</v>
          </cell>
          <cell r="AN299">
            <v>0</v>
          </cell>
          <cell r="AO299">
            <v>0</v>
          </cell>
        </row>
        <row r="300">
          <cell r="A300">
            <v>56811</v>
          </cell>
          <cell r="B300" t="str">
            <v>x</v>
          </cell>
          <cell r="C300" t="str">
            <v>x</v>
          </cell>
          <cell r="Q300">
            <v>0</v>
          </cell>
          <cell r="T300">
            <v>0</v>
          </cell>
          <cell r="W300">
            <v>0</v>
          </cell>
          <cell r="Z300">
            <v>110184.46</v>
          </cell>
          <cell r="AA300">
            <v>139474</v>
          </cell>
          <cell r="AC300">
            <v>0</v>
          </cell>
          <cell r="AF300">
            <v>0</v>
          </cell>
          <cell r="AG300">
            <v>0</v>
          </cell>
          <cell r="AI300">
            <v>0</v>
          </cell>
          <cell r="AJ300">
            <v>0</v>
          </cell>
          <cell r="AL300">
            <v>0</v>
          </cell>
          <cell r="AM300">
            <v>0</v>
          </cell>
          <cell r="AN300">
            <v>0</v>
          </cell>
          <cell r="AO300">
            <v>0</v>
          </cell>
        </row>
        <row r="301">
          <cell r="A301">
            <v>56821</v>
          </cell>
          <cell r="Q301">
            <v>0</v>
          </cell>
          <cell r="T301">
            <v>0</v>
          </cell>
          <cell r="U301">
            <v>0</v>
          </cell>
          <cell r="AF301">
            <v>0</v>
          </cell>
          <cell r="AI301">
            <v>0</v>
          </cell>
          <cell r="AL301">
            <v>0</v>
          </cell>
          <cell r="AN301">
            <v>0</v>
          </cell>
          <cell r="AO301" t="e">
            <v>#N/A</v>
          </cell>
          <cell r="AP301" t="e">
            <v>#N/A</v>
          </cell>
        </row>
        <row r="302">
          <cell r="A302">
            <v>56824</v>
          </cell>
          <cell r="Q302">
            <v>0</v>
          </cell>
          <cell r="T302">
            <v>0</v>
          </cell>
          <cell r="U302">
            <v>0</v>
          </cell>
          <cell r="AF302">
            <v>0</v>
          </cell>
          <cell r="AI302">
            <v>0</v>
          </cell>
          <cell r="AL302">
            <v>0</v>
          </cell>
          <cell r="AN302">
            <v>0</v>
          </cell>
          <cell r="AO302" t="e">
            <v>#N/A</v>
          </cell>
          <cell r="AP302" t="e">
            <v>#N/A</v>
          </cell>
        </row>
        <row r="303">
          <cell r="A303">
            <v>56830</v>
          </cell>
          <cell r="Q303">
            <v>0</v>
          </cell>
          <cell r="T303">
            <v>0</v>
          </cell>
          <cell r="W303">
            <v>0</v>
          </cell>
          <cell r="Z303">
            <v>0</v>
          </cell>
          <cell r="AC303">
            <v>0</v>
          </cell>
          <cell r="AF303">
            <v>0</v>
          </cell>
          <cell r="AI303">
            <v>0</v>
          </cell>
          <cell r="AL303">
            <v>0</v>
          </cell>
          <cell r="AN303">
            <v>0</v>
          </cell>
          <cell r="AO303">
            <v>0</v>
          </cell>
        </row>
        <row r="304">
          <cell r="A304">
            <v>56890</v>
          </cell>
          <cell r="Q304">
            <v>0</v>
          </cell>
          <cell r="T304">
            <v>0</v>
          </cell>
          <cell r="W304">
            <v>0</v>
          </cell>
          <cell r="Z304">
            <v>0</v>
          </cell>
          <cell r="AC304">
            <v>0</v>
          </cell>
          <cell r="AF304">
            <v>0</v>
          </cell>
          <cell r="AI304">
            <v>0</v>
          </cell>
          <cell r="AL304">
            <v>0</v>
          </cell>
          <cell r="AN304">
            <v>0</v>
          </cell>
          <cell r="AO304">
            <v>0</v>
          </cell>
        </row>
        <row r="305">
          <cell r="A305">
            <v>57401</v>
          </cell>
          <cell r="F305">
            <v>0</v>
          </cell>
          <cell r="Q305">
            <v>0</v>
          </cell>
          <cell r="T305">
            <v>0</v>
          </cell>
          <cell r="W305">
            <v>0</v>
          </cell>
          <cell r="Z305">
            <v>0</v>
          </cell>
          <cell r="AC305">
            <v>0</v>
          </cell>
          <cell r="AF305">
            <v>0</v>
          </cell>
          <cell r="AI305">
            <v>0</v>
          </cell>
          <cell r="AL305">
            <v>0</v>
          </cell>
          <cell r="AN305">
            <v>0</v>
          </cell>
          <cell r="AO305">
            <v>0</v>
          </cell>
        </row>
        <row r="306">
          <cell r="A306">
            <v>57402</v>
          </cell>
          <cell r="Q306">
            <v>0</v>
          </cell>
          <cell r="T306">
            <v>0</v>
          </cell>
          <cell r="W306">
            <v>0</v>
          </cell>
          <cell r="Z306">
            <v>0</v>
          </cell>
          <cell r="AC306">
            <v>0</v>
          </cell>
          <cell r="AF306">
            <v>0</v>
          </cell>
          <cell r="AI306">
            <v>0</v>
          </cell>
          <cell r="AL306">
            <v>0</v>
          </cell>
          <cell r="AN306">
            <v>0</v>
          </cell>
          <cell r="AO306">
            <v>0</v>
          </cell>
        </row>
        <row r="307">
          <cell r="A307">
            <v>57901</v>
          </cell>
          <cell r="Q307">
            <v>0</v>
          </cell>
          <cell r="T307">
            <v>0</v>
          </cell>
          <cell r="W307">
            <v>0</v>
          </cell>
          <cell r="Z307">
            <v>0</v>
          </cell>
          <cell r="AC307">
            <v>0</v>
          </cell>
          <cell r="AF307">
            <v>0</v>
          </cell>
          <cell r="AI307">
            <v>0</v>
          </cell>
          <cell r="AL307">
            <v>0</v>
          </cell>
          <cell r="AN307">
            <v>0</v>
          </cell>
          <cell r="AO307">
            <v>0</v>
          </cell>
        </row>
        <row r="308">
          <cell r="A308">
            <v>58201</v>
          </cell>
          <cell r="B308" t="str">
            <v>x</v>
          </cell>
          <cell r="Q308">
            <v>0</v>
          </cell>
          <cell r="T308">
            <v>0</v>
          </cell>
          <cell r="U308">
            <v>0</v>
          </cell>
          <cell r="W308">
            <v>0</v>
          </cell>
          <cell r="X308">
            <v>0</v>
          </cell>
          <cell r="AF308">
            <v>0</v>
          </cell>
          <cell r="AI308">
            <v>0</v>
          </cell>
          <cell r="AL308">
            <v>0</v>
          </cell>
          <cell r="AN308">
            <v>0</v>
          </cell>
          <cell r="AO308" t="e">
            <v>#N/A</v>
          </cell>
          <cell r="AP308" t="e">
            <v>#N/A</v>
          </cell>
        </row>
        <row r="309">
          <cell r="A309">
            <v>58202</v>
          </cell>
          <cell r="B309" t="str">
            <v>x</v>
          </cell>
          <cell r="F309">
            <v>0</v>
          </cell>
          <cell r="Q309">
            <v>0</v>
          </cell>
          <cell r="T309">
            <v>0</v>
          </cell>
          <cell r="W309">
            <v>0</v>
          </cell>
          <cell r="Z309">
            <v>0</v>
          </cell>
          <cell r="AC309">
            <v>0</v>
          </cell>
          <cell r="AF309">
            <v>0</v>
          </cell>
          <cell r="AI309">
            <v>0</v>
          </cell>
          <cell r="AL309">
            <v>0</v>
          </cell>
          <cell r="AN309">
            <v>0</v>
          </cell>
          <cell r="AO309">
            <v>0</v>
          </cell>
        </row>
        <row r="310">
          <cell r="A310">
            <v>58801</v>
          </cell>
          <cell r="B310" t="str">
            <v>x</v>
          </cell>
          <cell r="Q310">
            <v>0</v>
          </cell>
          <cell r="T310">
            <v>0</v>
          </cell>
          <cell r="U310">
            <v>0</v>
          </cell>
          <cell r="W310">
            <v>0</v>
          </cell>
          <cell r="X310">
            <v>0</v>
          </cell>
          <cell r="Z310">
            <v>0</v>
          </cell>
          <cell r="AA310">
            <v>0</v>
          </cell>
          <cell r="AF310">
            <v>0</v>
          </cell>
          <cell r="AI310">
            <v>0</v>
          </cell>
          <cell r="AL310">
            <v>0</v>
          </cell>
          <cell r="AN310">
            <v>0</v>
          </cell>
          <cell r="AO310" t="e">
            <v>#N/A</v>
          </cell>
          <cell r="AP310" t="e">
            <v>#N/A</v>
          </cell>
        </row>
        <row r="311">
          <cell r="A311">
            <v>58802</v>
          </cell>
          <cell r="B311" t="str">
            <v>x</v>
          </cell>
          <cell r="Q311">
            <v>0</v>
          </cell>
          <cell r="T311">
            <v>0</v>
          </cell>
          <cell r="U311">
            <v>0</v>
          </cell>
          <cell r="W311">
            <v>0</v>
          </cell>
          <cell r="X311">
            <v>0</v>
          </cell>
          <cell r="Z311">
            <v>0</v>
          </cell>
          <cell r="AA311">
            <v>0</v>
          </cell>
          <cell r="AF311">
            <v>0</v>
          </cell>
          <cell r="AI311">
            <v>0</v>
          </cell>
          <cell r="AL311">
            <v>0</v>
          </cell>
          <cell r="AN311">
            <v>0</v>
          </cell>
          <cell r="AO311" t="e">
            <v>#N/A</v>
          </cell>
          <cell r="AP311" t="e">
            <v>#N/A</v>
          </cell>
        </row>
        <row r="312">
          <cell r="A312">
            <v>58803</v>
          </cell>
          <cell r="Q312">
            <v>0</v>
          </cell>
          <cell r="T312">
            <v>0</v>
          </cell>
          <cell r="U312">
            <v>0</v>
          </cell>
          <cell r="W312">
            <v>0</v>
          </cell>
          <cell r="X312">
            <v>0</v>
          </cell>
          <cell r="Z312">
            <v>0</v>
          </cell>
          <cell r="AA312">
            <v>0</v>
          </cell>
          <cell r="AF312">
            <v>0</v>
          </cell>
          <cell r="AI312">
            <v>0</v>
          </cell>
          <cell r="AL312">
            <v>0</v>
          </cell>
          <cell r="AN312">
            <v>0</v>
          </cell>
          <cell r="AO312" t="e">
            <v>#N/A</v>
          </cell>
          <cell r="AP312" t="e">
            <v>#N/A</v>
          </cell>
        </row>
        <row r="313">
          <cell r="A313">
            <v>59101</v>
          </cell>
          <cell r="Q313">
            <v>0</v>
          </cell>
          <cell r="T313">
            <v>0</v>
          </cell>
          <cell r="W313">
            <v>0</v>
          </cell>
          <cell r="Z313">
            <v>0</v>
          </cell>
          <cell r="AC313">
            <v>0</v>
          </cell>
          <cell r="AF313">
            <v>0</v>
          </cell>
          <cell r="AI313">
            <v>0</v>
          </cell>
          <cell r="AL313">
            <v>0</v>
          </cell>
          <cell r="AN313">
            <v>0</v>
          </cell>
          <cell r="AO313">
            <v>0</v>
          </cell>
        </row>
        <row r="314">
          <cell r="A314">
            <v>59201</v>
          </cell>
          <cell r="AL314">
            <v>590287.21000000008</v>
          </cell>
          <cell r="AM314">
            <v>747199</v>
          </cell>
        </row>
        <row r="315">
          <cell r="A315">
            <v>59501</v>
          </cell>
          <cell r="F315">
            <v>0</v>
          </cell>
          <cell r="Q315">
            <v>0</v>
          </cell>
          <cell r="T315">
            <v>0</v>
          </cell>
          <cell r="W315">
            <v>0</v>
          </cell>
          <cell r="Z315">
            <v>0</v>
          </cell>
          <cell r="AC315">
            <v>0</v>
          </cell>
          <cell r="AF315">
            <v>0</v>
          </cell>
          <cell r="AI315">
            <v>0</v>
          </cell>
          <cell r="AL315">
            <v>0</v>
          </cell>
          <cell r="AN315">
            <v>0</v>
          </cell>
          <cell r="AO315">
            <v>0</v>
          </cell>
        </row>
        <row r="316">
          <cell r="A316">
            <v>59501</v>
          </cell>
          <cell r="Q316">
            <v>0</v>
          </cell>
          <cell r="T316">
            <v>0</v>
          </cell>
          <cell r="W316">
            <v>0</v>
          </cell>
          <cell r="Z316">
            <v>0</v>
          </cell>
          <cell r="AC316">
            <v>0</v>
          </cell>
          <cell r="AF316">
            <v>0</v>
          </cell>
          <cell r="AI316">
            <v>0</v>
          </cell>
          <cell r="AL316">
            <v>0</v>
          </cell>
          <cell r="AN316">
            <v>0</v>
          </cell>
          <cell r="AO316">
            <v>0</v>
          </cell>
        </row>
        <row r="317">
          <cell r="A317">
            <v>59502</v>
          </cell>
          <cell r="Q317">
            <v>0</v>
          </cell>
          <cell r="T317">
            <v>0</v>
          </cell>
          <cell r="W317">
            <v>0</v>
          </cell>
          <cell r="Z317">
            <v>0</v>
          </cell>
          <cell r="AC317">
            <v>0</v>
          </cell>
          <cell r="AF317">
            <v>0</v>
          </cell>
          <cell r="AI317">
            <v>0</v>
          </cell>
          <cell r="AL317">
            <v>0</v>
          </cell>
          <cell r="AN317">
            <v>0</v>
          </cell>
          <cell r="AO317">
            <v>0</v>
          </cell>
        </row>
        <row r="318">
          <cell r="A318">
            <v>59301</v>
          </cell>
          <cell r="Q318">
            <v>0</v>
          </cell>
          <cell r="R318">
            <v>0</v>
          </cell>
          <cell r="T318">
            <v>0</v>
          </cell>
          <cell r="W318">
            <v>0</v>
          </cell>
          <cell r="Z318">
            <v>0</v>
          </cell>
          <cell r="AC318">
            <v>0</v>
          </cell>
          <cell r="AF318">
            <v>0</v>
          </cell>
          <cell r="AI318">
            <v>0</v>
          </cell>
          <cell r="AL318">
            <v>0</v>
          </cell>
          <cell r="AN318">
            <v>0</v>
          </cell>
          <cell r="AO318">
            <v>0</v>
          </cell>
        </row>
        <row r="319">
          <cell r="T319">
            <v>0</v>
          </cell>
          <cell r="Z319">
            <v>0</v>
          </cell>
          <cell r="AC319">
            <v>0</v>
          </cell>
          <cell r="AI319">
            <v>0</v>
          </cell>
          <cell r="AL319">
            <v>0</v>
          </cell>
          <cell r="AO319">
            <v>0</v>
          </cell>
        </row>
        <row r="320">
          <cell r="A320" t="str">
            <v>celkem</v>
          </cell>
          <cell r="E320">
            <v>16456821.254899999</v>
          </cell>
          <cell r="F320">
            <v>20831419.309999999</v>
          </cell>
          <cell r="H320">
            <v>36340813.225999989</v>
          </cell>
          <cell r="I320">
            <v>46001029.400000006</v>
          </cell>
          <cell r="K320">
            <v>77914104.283399954</v>
          </cell>
          <cell r="L320">
            <v>98625448.459999979</v>
          </cell>
          <cell r="N320">
            <v>91441721.968500003</v>
          </cell>
          <cell r="O320">
            <v>115749015.14999998</v>
          </cell>
          <cell r="Q320">
            <v>99118464.152799964</v>
          </cell>
          <cell r="R320">
            <v>125466410.31999998</v>
          </cell>
          <cell r="T320">
            <v>119525000.45470001</v>
          </cell>
          <cell r="U320">
            <v>151297468.93000001</v>
          </cell>
          <cell r="W320">
            <v>99947896.671000019</v>
          </cell>
          <cell r="X320">
            <v>126516324.89999999</v>
          </cell>
          <cell r="Z320">
            <v>104203456.97109999</v>
          </cell>
          <cell r="AA320">
            <v>131903110.09000003</v>
          </cell>
          <cell r="AC320">
            <v>107489753.45740001</v>
          </cell>
          <cell r="AD320">
            <v>136062979.05999997</v>
          </cell>
          <cell r="AF320">
            <v>106113500.1849</v>
          </cell>
          <cell r="AG320">
            <v>134320886.31</v>
          </cell>
          <cell r="AI320">
            <v>112749664.48910002</v>
          </cell>
          <cell r="AJ320">
            <v>142721094.29000002</v>
          </cell>
          <cell r="AL320">
            <v>105588738.49000004</v>
          </cell>
          <cell r="AM320">
            <v>133656631.00000004</v>
          </cell>
          <cell r="AN320">
            <v>428496025.64340001</v>
          </cell>
          <cell r="AO320">
            <v>-107489753.45740001</v>
          </cell>
        </row>
        <row r="321">
          <cell r="A321" t="str">
            <v>celk.pro Tot.C.</v>
          </cell>
          <cell r="Z321">
            <v>0</v>
          </cell>
          <cell r="AC321">
            <v>0</v>
          </cell>
          <cell r="AI321">
            <v>0</v>
          </cell>
          <cell r="AL321">
            <v>0</v>
          </cell>
          <cell r="AN321">
            <v>76905443.153800026</v>
          </cell>
          <cell r="AO321">
            <v>0</v>
          </cell>
        </row>
        <row r="322">
          <cell r="Z322">
            <v>0</v>
          </cell>
          <cell r="AC322">
            <v>0</v>
          </cell>
          <cell r="AI322">
            <v>0</v>
          </cell>
          <cell r="AL322">
            <v>0</v>
          </cell>
          <cell r="AO322">
            <v>0</v>
          </cell>
        </row>
        <row r="323">
          <cell r="Z323">
            <v>0</v>
          </cell>
          <cell r="AC323">
            <v>0</v>
          </cell>
          <cell r="AI323">
            <v>0</v>
          </cell>
          <cell r="AL323">
            <v>0</v>
          </cell>
          <cell r="AO323">
            <v>0</v>
          </cell>
        </row>
        <row r="324">
          <cell r="Z324">
            <v>0</v>
          </cell>
          <cell r="AC324">
            <v>0</v>
          </cell>
          <cell r="AI324">
            <v>0</v>
          </cell>
          <cell r="AL324">
            <v>0</v>
          </cell>
          <cell r="AO324">
            <v>0</v>
          </cell>
        </row>
        <row r="325">
          <cell r="Z325">
            <v>0</v>
          </cell>
          <cell r="AC325">
            <v>0</v>
          </cell>
          <cell r="AI325">
            <v>0</v>
          </cell>
          <cell r="AL325">
            <v>0</v>
          </cell>
          <cell r="AO325">
            <v>0</v>
          </cell>
        </row>
        <row r="326">
          <cell r="A326">
            <v>60201</v>
          </cell>
          <cell r="C326" t="str">
            <v>x</v>
          </cell>
          <cell r="W326">
            <v>0</v>
          </cell>
          <cell r="Z326">
            <v>0</v>
          </cell>
          <cell r="AC326">
            <v>0</v>
          </cell>
          <cell r="AF326">
            <v>0</v>
          </cell>
          <cell r="AI326">
            <v>0</v>
          </cell>
          <cell r="AL326">
            <v>0</v>
          </cell>
          <cell r="AN326">
            <v>0</v>
          </cell>
          <cell r="AO326">
            <v>0</v>
          </cell>
        </row>
        <row r="327">
          <cell r="A327">
            <v>60202</v>
          </cell>
          <cell r="C327" t="str">
            <v>x</v>
          </cell>
          <cell r="Q327">
            <v>0</v>
          </cell>
          <cell r="R327">
            <v>0</v>
          </cell>
          <cell r="W327">
            <v>0</v>
          </cell>
          <cell r="Z327">
            <v>0</v>
          </cell>
          <cell r="AC327">
            <v>0</v>
          </cell>
          <cell r="AF327">
            <v>0</v>
          </cell>
          <cell r="AI327">
            <v>0</v>
          </cell>
          <cell r="AL327">
            <v>0</v>
          </cell>
          <cell r="AN327">
            <v>0</v>
          </cell>
          <cell r="AO327">
            <v>0</v>
          </cell>
        </row>
        <row r="328">
          <cell r="A328">
            <v>6020266</v>
          </cell>
          <cell r="W328">
            <v>0</v>
          </cell>
          <cell r="Z328">
            <v>0</v>
          </cell>
          <cell r="AC328">
            <v>0</v>
          </cell>
          <cell r="AF328">
            <v>0</v>
          </cell>
          <cell r="AI328">
            <v>0</v>
          </cell>
          <cell r="AL328">
            <v>0</v>
          </cell>
          <cell r="AN328">
            <v>0</v>
          </cell>
          <cell r="AO328">
            <v>0</v>
          </cell>
        </row>
        <row r="329">
          <cell r="A329">
            <v>60203</v>
          </cell>
          <cell r="C329" t="str">
            <v>x</v>
          </cell>
          <cell r="W329">
            <v>0</v>
          </cell>
          <cell r="Z329">
            <v>0</v>
          </cell>
          <cell r="AC329">
            <v>0</v>
          </cell>
          <cell r="AF329">
            <v>0</v>
          </cell>
          <cell r="AI329">
            <v>0</v>
          </cell>
          <cell r="AL329">
            <v>0</v>
          </cell>
          <cell r="AN329">
            <v>0</v>
          </cell>
          <cell r="AO329">
            <v>0</v>
          </cell>
        </row>
        <row r="330">
          <cell r="A330">
            <v>6020366</v>
          </cell>
          <cell r="W330">
            <v>0</v>
          </cell>
          <cell r="Z330">
            <v>0</v>
          </cell>
          <cell r="AC330">
            <v>0</v>
          </cell>
          <cell r="AF330">
            <v>0</v>
          </cell>
          <cell r="AI330">
            <v>0</v>
          </cell>
          <cell r="AL330">
            <v>0</v>
          </cell>
          <cell r="AN330">
            <v>0</v>
          </cell>
          <cell r="AO330">
            <v>0</v>
          </cell>
        </row>
        <row r="331">
          <cell r="A331">
            <v>60204</v>
          </cell>
          <cell r="C331" t="str">
            <v>x</v>
          </cell>
          <cell r="W331">
            <v>0</v>
          </cell>
          <cell r="Z331">
            <v>0</v>
          </cell>
          <cell r="AC331">
            <v>0</v>
          </cell>
          <cell r="AF331">
            <v>0</v>
          </cell>
          <cell r="AI331">
            <v>0</v>
          </cell>
          <cell r="AL331">
            <v>0</v>
          </cell>
          <cell r="AN331">
            <v>0</v>
          </cell>
          <cell r="AO331">
            <v>0</v>
          </cell>
        </row>
        <row r="332">
          <cell r="A332">
            <v>6020466</v>
          </cell>
          <cell r="W332">
            <v>0</v>
          </cell>
          <cell r="Z332">
            <v>0</v>
          </cell>
          <cell r="AC332">
            <v>0</v>
          </cell>
          <cell r="AF332">
            <v>0</v>
          </cell>
          <cell r="AI332">
            <v>0</v>
          </cell>
          <cell r="AL332">
            <v>0</v>
          </cell>
          <cell r="AN332">
            <v>0</v>
          </cell>
          <cell r="AO332">
            <v>0</v>
          </cell>
        </row>
        <row r="333">
          <cell r="A333">
            <v>60205</v>
          </cell>
          <cell r="C333" t="str">
            <v>x</v>
          </cell>
          <cell r="W333">
            <v>0</v>
          </cell>
          <cell r="Z333">
            <v>0</v>
          </cell>
          <cell r="AC333">
            <v>0</v>
          </cell>
          <cell r="AF333">
            <v>0</v>
          </cell>
          <cell r="AI333">
            <v>0</v>
          </cell>
          <cell r="AL333">
            <v>0</v>
          </cell>
          <cell r="AN333">
            <v>0</v>
          </cell>
          <cell r="AO333">
            <v>0</v>
          </cell>
        </row>
        <row r="334">
          <cell r="A334">
            <v>60206</v>
          </cell>
          <cell r="C334" t="str">
            <v>x</v>
          </cell>
          <cell r="W334">
            <v>0</v>
          </cell>
          <cell r="Z334">
            <v>0</v>
          </cell>
          <cell r="AC334">
            <v>0</v>
          </cell>
          <cell r="AF334">
            <v>0</v>
          </cell>
          <cell r="AI334">
            <v>0</v>
          </cell>
          <cell r="AL334">
            <v>0</v>
          </cell>
          <cell r="AN334">
            <v>0</v>
          </cell>
          <cell r="AO334">
            <v>0</v>
          </cell>
        </row>
        <row r="335">
          <cell r="A335">
            <v>60207</v>
          </cell>
          <cell r="C335" t="str">
            <v>x</v>
          </cell>
          <cell r="W335">
            <v>0</v>
          </cell>
          <cell r="Z335">
            <v>0</v>
          </cell>
          <cell r="AC335">
            <v>0</v>
          </cell>
          <cell r="AF335">
            <v>0</v>
          </cell>
          <cell r="AI335">
            <v>0</v>
          </cell>
          <cell r="AL335">
            <v>0</v>
          </cell>
          <cell r="AN335">
            <v>0</v>
          </cell>
          <cell r="AO335">
            <v>0</v>
          </cell>
        </row>
        <row r="336">
          <cell r="A336" t="str">
            <v>60208 AG</v>
          </cell>
          <cell r="W336">
            <v>0</v>
          </cell>
          <cell r="Z336">
            <v>0</v>
          </cell>
          <cell r="AC336">
            <v>0</v>
          </cell>
          <cell r="AF336">
            <v>0</v>
          </cell>
          <cell r="AI336">
            <v>0</v>
          </cell>
          <cell r="AL336">
            <v>0</v>
          </cell>
          <cell r="AN336">
            <v>0</v>
          </cell>
          <cell r="AO336">
            <v>0</v>
          </cell>
        </row>
        <row r="337">
          <cell r="A337">
            <v>60208</v>
          </cell>
          <cell r="C337" t="str">
            <v>x</v>
          </cell>
          <cell r="W337">
            <v>0</v>
          </cell>
          <cell r="Z337">
            <v>0</v>
          </cell>
          <cell r="AC337">
            <v>0</v>
          </cell>
          <cell r="AF337">
            <v>0</v>
          </cell>
          <cell r="AI337">
            <v>0</v>
          </cell>
          <cell r="AL337">
            <v>0</v>
          </cell>
          <cell r="AN337">
            <v>0</v>
          </cell>
          <cell r="AO337">
            <v>0</v>
          </cell>
        </row>
        <row r="338">
          <cell r="A338">
            <v>6020866</v>
          </cell>
          <cell r="W338">
            <v>0</v>
          </cell>
          <cell r="Z338">
            <v>0</v>
          </cell>
          <cell r="AC338">
            <v>0</v>
          </cell>
          <cell r="AF338">
            <v>0</v>
          </cell>
          <cell r="AI338">
            <v>0</v>
          </cell>
          <cell r="AL338">
            <v>0</v>
          </cell>
          <cell r="AN338">
            <v>0</v>
          </cell>
          <cell r="AO338">
            <v>0</v>
          </cell>
        </row>
        <row r="339">
          <cell r="A339">
            <v>60209</v>
          </cell>
          <cell r="C339" t="str">
            <v>x</v>
          </cell>
          <cell r="W339">
            <v>0</v>
          </cell>
          <cell r="Z339">
            <v>0</v>
          </cell>
          <cell r="AC339">
            <v>0</v>
          </cell>
          <cell r="AF339">
            <v>0</v>
          </cell>
          <cell r="AI339">
            <v>0</v>
          </cell>
          <cell r="AL339">
            <v>0</v>
          </cell>
          <cell r="AN339">
            <v>0</v>
          </cell>
          <cell r="AO339">
            <v>0</v>
          </cell>
        </row>
        <row r="340">
          <cell r="A340">
            <v>60210</v>
          </cell>
          <cell r="C340" t="str">
            <v>x</v>
          </cell>
          <cell r="W340">
            <v>0</v>
          </cell>
          <cell r="Z340">
            <v>0</v>
          </cell>
          <cell r="AC340">
            <v>0</v>
          </cell>
          <cell r="AF340">
            <v>0</v>
          </cell>
          <cell r="AI340">
            <v>0</v>
          </cell>
          <cell r="AL340">
            <v>0</v>
          </cell>
          <cell r="AN340">
            <v>0</v>
          </cell>
          <cell r="AO340">
            <v>0</v>
          </cell>
        </row>
        <row r="341">
          <cell r="A341">
            <v>60211</v>
          </cell>
          <cell r="C341" t="str">
            <v>x</v>
          </cell>
          <cell r="U341">
            <v>0</v>
          </cell>
          <cell r="W341">
            <v>0</v>
          </cell>
          <cell r="X341">
            <v>0</v>
          </cell>
          <cell r="Z341">
            <v>0</v>
          </cell>
          <cell r="AA341">
            <v>0</v>
          </cell>
          <cell r="AC341">
            <v>0</v>
          </cell>
          <cell r="AD341">
            <v>0</v>
          </cell>
          <cell r="AF341">
            <v>0</v>
          </cell>
          <cell r="AI341">
            <v>0</v>
          </cell>
          <cell r="AL341">
            <v>0</v>
          </cell>
          <cell r="AN341">
            <v>0</v>
          </cell>
          <cell r="AO341">
            <v>0</v>
          </cell>
          <cell r="AP341">
            <v>0</v>
          </cell>
        </row>
        <row r="342">
          <cell r="A342">
            <v>60212</v>
          </cell>
          <cell r="C342" t="str">
            <v>x</v>
          </cell>
          <cell r="F342">
            <v>0</v>
          </cell>
          <cell r="W342">
            <v>0</v>
          </cell>
          <cell r="Z342">
            <v>0</v>
          </cell>
          <cell r="AC342">
            <v>0</v>
          </cell>
          <cell r="AF342">
            <v>0</v>
          </cell>
          <cell r="AI342">
            <v>0</v>
          </cell>
          <cell r="AL342">
            <v>0</v>
          </cell>
          <cell r="AN342">
            <v>0</v>
          </cell>
          <cell r="AO342">
            <v>0</v>
          </cell>
        </row>
        <row r="343">
          <cell r="A343">
            <v>60213</v>
          </cell>
          <cell r="C343" t="str">
            <v>x</v>
          </cell>
          <cell r="W343">
            <v>0</v>
          </cell>
          <cell r="Z343">
            <v>0</v>
          </cell>
          <cell r="AC343">
            <v>0</v>
          </cell>
          <cell r="AF343">
            <v>0</v>
          </cell>
          <cell r="AI343">
            <v>0</v>
          </cell>
          <cell r="AL343">
            <v>0</v>
          </cell>
          <cell r="AN343">
            <v>0</v>
          </cell>
          <cell r="AO343">
            <v>0</v>
          </cell>
        </row>
        <row r="344">
          <cell r="A344">
            <v>60214</v>
          </cell>
          <cell r="C344" t="str">
            <v>x</v>
          </cell>
          <cell r="W344">
            <v>0</v>
          </cell>
          <cell r="Z344">
            <v>0</v>
          </cell>
          <cell r="AC344">
            <v>0</v>
          </cell>
          <cell r="AF344">
            <v>0</v>
          </cell>
          <cell r="AI344">
            <v>0</v>
          </cell>
          <cell r="AL344">
            <v>0</v>
          </cell>
          <cell r="AN344">
            <v>0</v>
          </cell>
          <cell r="AO344">
            <v>0</v>
          </cell>
        </row>
        <row r="345">
          <cell r="A345">
            <v>60215</v>
          </cell>
          <cell r="C345" t="str">
            <v>x</v>
          </cell>
          <cell r="K345">
            <v>70832.427000000011</v>
          </cell>
          <cell r="L345">
            <v>89661.3</v>
          </cell>
          <cell r="N345">
            <v>84416.793000000005</v>
          </cell>
          <cell r="O345">
            <v>106856.7</v>
          </cell>
          <cell r="Q345">
            <v>105347.49540000001</v>
          </cell>
          <cell r="R345">
            <v>133351.26</v>
          </cell>
          <cell r="T345">
            <v>131823.11300000001</v>
          </cell>
          <cell r="U345">
            <v>166864.70000000001</v>
          </cell>
          <cell r="W345">
            <v>0</v>
          </cell>
          <cell r="X345">
            <v>0</v>
          </cell>
          <cell r="Z345">
            <v>174100.75300000003</v>
          </cell>
          <cell r="AA345">
            <v>220380.7</v>
          </cell>
          <cell r="AC345">
            <v>180477.15900000001</v>
          </cell>
          <cell r="AD345">
            <v>228452.1</v>
          </cell>
          <cell r="AF345">
            <v>0</v>
          </cell>
          <cell r="AG345">
            <v>0</v>
          </cell>
          <cell r="AI345">
            <v>308695.90490000002</v>
          </cell>
          <cell r="AJ345">
            <v>390754.31</v>
          </cell>
          <cell r="AL345">
            <v>131961.60000000001</v>
          </cell>
          <cell r="AM345">
            <v>167040</v>
          </cell>
          <cell r="AN345">
            <v>621134.66390000004</v>
          </cell>
          <cell r="AO345">
            <v>47974.940999999992</v>
          </cell>
          <cell r="AP345">
            <v>228452.1</v>
          </cell>
        </row>
        <row r="346">
          <cell r="A346">
            <v>60216</v>
          </cell>
          <cell r="Q346">
            <v>0</v>
          </cell>
          <cell r="T346">
            <v>0</v>
          </cell>
          <cell r="W346">
            <v>0</v>
          </cell>
          <cell r="Z346">
            <v>0</v>
          </cell>
          <cell r="AC346">
            <v>0</v>
          </cell>
          <cell r="AF346">
            <v>0</v>
          </cell>
          <cell r="AI346">
            <v>0</v>
          </cell>
          <cell r="AL346">
            <v>0</v>
          </cell>
          <cell r="AN346">
            <v>0</v>
          </cell>
          <cell r="AO346">
            <v>0</v>
          </cell>
        </row>
        <row r="347">
          <cell r="A347">
            <v>60217</v>
          </cell>
          <cell r="Q347">
            <v>0</v>
          </cell>
          <cell r="T347">
            <v>0</v>
          </cell>
          <cell r="W347">
            <v>0</v>
          </cell>
          <cell r="Z347">
            <v>0</v>
          </cell>
          <cell r="AC347">
            <v>0</v>
          </cell>
          <cell r="AF347">
            <v>0</v>
          </cell>
          <cell r="AI347">
            <v>0</v>
          </cell>
          <cell r="AL347">
            <v>0</v>
          </cell>
          <cell r="AN347">
            <v>0</v>
          </cell>
          <cell r="AO347">
            <v>0</v>
          </cell>
        </row>
        <row r="348">
          <cell r="A348">
            <v>60218</v>
          </cell>
          <cell r="Q348">
            <v>0</v>
          </cell>
          <cell r="T348">
            <v>0</v>
          </cell>
          <cell r="W348">
            <v>0</v>
          </cell>
          <cell r="Z348">
            <v>0</v>
          </cell>
          <cell r="AC348">
            <v>0</v>
          </cell>
          <cell r="AF348">
            <v>0</v>
          </cell>
          <cell r="AI348">
            <v>0</v>
          </cell>
          <cell r="AL348">
            <v>0</v>
          </cell>
          <cell r="AN348">
            <v>0</v>
          </cell>
          <cell r="AO348">
            <v>0</v>
          </cell>
        </row>
        <row r="349">
          <cell r="A349">
            <v>60219</v>
          </cell>
          <cell r="K349">
            <v>57539.570999999996</v>
          </cell>
          <cell r="L349">
            <v>72834.899999999994</v>
          </cell>
          <cell r="N349">
            <v>20940.530000000002</v>
          </cell>
          <cell r="O349">
            <v>26507</v>
          </cell>
          <cell r="Q349">
            <v>0</v>
          </cell>
          <cell r="R349">
            <v>0</v>
          </cell>
          <cell r="T349">
            <v>-5974.77</v>
          </cell>
          <cell r="U349">
            <v>-7563</v>
          </cell>
          <cell r="W349">
            <v>0</v>
          </cell>
          <cell r="X349">
            <v>0</v>
          </cell>
          <cell r="Z349">
            <v>0</v>
          </cell>
          <cell r="AA349">
            <v>0</v>
          </cell>
          <cell r="AC349">
            <v>0</v>
          </cell>
          <cell r="AD349">
            <v>0</v>
          </cell>
          <cell r="AF349">
            <v>18166.05</v>
          </cell>
          <cell r="AG349">
            <v>22995</v>
          </cell>
          <cell r="AI349">
            <v>0</v>
          </cell>
          <cell r="AJ349">
            <v>0</v>
          </cell>
          <cell r="AL349">
            <v>1982805.99</v>
          </cell>
          <cell r="AM349">
            <v>2509881</v>
          </cell>
          <cell r="AN349">
            <v>2000972.04</v>
          </cell>
          <cell r="AO349">
            <v>0</v>
          </cell>
          <cell r="AP349">
            <v>0</v>
          </cell>
        </row>
        <row r="350">
          <cell r="A350">
            <v>6021966</v>
          </cell>
          <cell r="Q350">
            <v>0</v>
          </cell>
          <cell r="T350">
            <v>0</v>
          </cell>
          <cell r="W350">
            <v>0</v>
          </cell>
          <cell r="Z350">
            <v>0</v>
          </cell>
          <cell r="AC350">
            <v>0</v>
          </cell>
          <cell r="AF350">
            <v>0</v>
          </cell>
          <cell r="AI350">
            <v>0</v>
          </cell>
          <cell r="AL350">
            <v>0</v>
          </cell>
          <cell r="AN350">
            <v>0</v>
          </cell>
          <cell r="AO350">
            <v>0</v>
          </cell>
        </row>
        <row r="351">
          <cell r="A351" t="str">
            <v>60220 CI</v>
          </cell>
          <cell r="Q351">
            <v>0</v>
          </cell>
          <cell r="T351">
            <v>0</v>
          </cell>
          <cell r="W351">
            <v>0</v>
          </cell>
          <cell r="Z351">
            <v>0</v>
          </cell>
          <cell r="AC351">
            <v>0</v>
          </cell>
          <cell r="AF351">
            <v>0</v>
          </cell>
          <cell r="AI351">
            <v>0</v>
          </cell>
          <cell r="AL351">
            <v>0</v>
          </cell>
          <cell r="AN351">
            <v>0</v>
          </cell>
          <cell r="AO351">
            <v>0</v>
          </cell>
        </row>
        <row r="352">
          <cell r="A352">
            <v>60220</v>
          </cell>
          <cell r="C352" t="str">
            <v>x</v>
          </cell>
          <cell r="Q352">
            <v>0</v>
          </cell>
          <cell r="T352">
            <v>0</v>
          </cell>
          <cell r="W352">
            <v>0</v>
          </cell>
          <cell r="Z352">
            <v>0</v>
          </cell>
          <cell r="AC352">
            <v>0</v>
          </cell>
          <cell r="AF352">
            <v>0</v>
          </cell>
          <cell r="AI352">
            <v>0</v>
          </cell>
          <cell r="AL352">
            <v>0</v>
          </cell>
          <cell r="AN352">
            <v>0</v>
          </cell>
          <cell r="AO352">
            <v>0</v>
          </cell>
        </row>
        <row r="353">
          <cell r="A353" t="str">
            <v>60221 CI, MA</v>
          </cell>
          <cell r="Q353">
            <v>0</v>
          </cell>
          <cell r="T353">
            <v>0</v>
          </cell>
          <cell r="W353">
            <v>0</v>
          </cell>
          <cell r="Z353">
            <v>0</v>
          </cell>
          <cell r="AC353">
            <v>0</v>
          </cell>
          <cell r="AF353">
            <v>0</v>
          </cell>
          <cell r="AI353">
            <v>0</v>
          </cell>
          <cell r="AL353">
            <v>0</v>
          </cell>
          <cell r="AN353">
            <v>0</v>
          </cell>
          <cell r="AO353">
            <v>0</v>
          </cell>
        </row>
        <row r="354">
          <cell r="A354">
            <v>60221</v>
          </cell>
          <cell r="Q354">
            <v>0</v>
          </cell>
          <cell r="T354">
            <v>0</v>
          </cell>
          <cell r="U354">
            <v>0</v>
          </cell>
          <cell r="W354">
            <v>0</v>
          </cell>
          <cell r="X354">
            <v>0</v>
          </cell>
          <cell r="Z354">
            <v>0</v>
          </cell>
          <cell r="AA354">
            <v>0</v>
          </cell>
          <cell r="AC354">
            <v>0</v>
          </cell>
          <cell r="AD354">
            <v>0</v>
          </cell>
          <cell r="AF354">
            <v>0</v>
          </cell>
          <cell r="AI354">
            <v>0</v>
          </cell>
          <cell r="AL354">
            <v>0</v>
          </cell>
          <cell r="AN354">
            <v>0</v>
          </cell>
          <cell r="AO354">
            <v>0</v>
          </cell>
          <cell r="AP354">
            <v>0</v>
          </cell>
        </row>
        <row r="355">
          <cell r="A355">
            <v>60222</v>
          </cell>
          <cell r="E355">
            <v>42189.950000000004</v>
          </cell>
          <cell r="F355">
            <v>53405</v>
          </cell>
          <cell r="H355">
            <v>301053.2</v>
          </cell>
          <cell r="I355">
            <v>381080</v>
          </cell>
          <cell r="K355">
            <v>808673.23</v>
          </cell>
          <cell r="L355">
            <v>1023637</v>
          </cell>
          <cell r="N355">
            <v>2170043.89</v>
          </cell>
          <cell r="O355">
            <v>2746891</v>
          </cell>
          <cell r="Q355">
            <v>2595784.37</v>
          </cell>
          <cell r="R355">
            <v>3285803</v>
          </cell>
          <cell r="T355">
            <v>1871777.81</v>
          </cell>
          <cell r="U355">
            <v>2369339</v>
          </cell>
          <cell r="W355">
            <v>379532.59</v>
          </cell>
          <cell r="X355">
            <v>480421</v>
          </cell>
          <cell r="Z355">
            <v>1420595.38</v>
          </cell>
          <cell r="AA355">
            <v>1798222</v>
          </cell>
          <cell r="AC355">
            <v>2124291.83</v>
          </cell>
          <cell r="AD355">
            <v>2688977</v>
          </cell>
          <cell r="AF355">
            <v>2082763.11</v>
          </cell>
          <cell r="AG355">
            <v>2636409</v>
          </cell>
          <cell r="AI355">
            <v>1582018.4500000002</v>
          </cell>
          <cell r="AJ355">
            <v>2002555</v>
          </cell>
          <cell r="AL355">
            <v>1507775.83</v>
          </cell>
          <cell r="AM355">
            <v>1908577</v>
          </cell>
          <cell r="AN355">
            <v>7296849.2200000007</v>
          </cell>
          <cell r="AO355">
            <v>564685.16999999993</v>
          </cell>
          <cell r="AP355">
            <v>2688977</v>
          </cell>
        </row>
        <row r="356">
          <cell r="A356">
            <v>60223</v>
          </cell>
          <cell r="B356" t="str">
            <v>MA</v>
          </cell>
          <cell r="Q356">
            <v>0</v>
          </cell>
          <cell r="T356">
            <v>0</v>
          </cell>
          <cell r="U356">
            <v>0</v>
          </cell>
          <cell r="W356">
            <v>0</v>
          </cell>
          <cell r="X356">
            <v>0</v>
          </cell>
          <cell r="Z356">
            <v>0</v>
          </cell>
          <cell r="AA356">
            <v>0</v>
          </cell>
          <cell r="AC356">
            <v>0</v>
          </cell>
          <cell r="AD356">
            <v>0</v>
          </cell>
          <cell r="AF356">
            <v>0</v>
          </cell>
          <cell r="AI356">
            <v>0</v>
          </cell>
          <cell r="AL356">
            <v>0</v>
          </cell>
          <cell r="AN356">
            <v>0</v>
          </cell>
          <cell r="AO356">
            <v>0</v>
          </cell>
          <cell r="AP356">
            <v>0</v>
          </cell>
        </row>
        <row r="357">
          <cell r="A357">
            <v>60224</v>
          </cell>
          <cell r="E357">
            <v>137557.96</v>
          </cell>
          <cell r="F357">
            <v>174124</v>
          </cell>
          <cell r="H357">
            <v>1575869.09</v>
          </cell>
          <cell r="I357">
            <v>1994771</v>
          </cell>
          <cell r="K357">
            <v>3903320.48</v>
          </cell>
          <cell r="L357">
            <v>4940912</v>
          </cell>
          <cell r="N357">
            <v>4777690.1100000003</v>
          </cell>
          <cell r="O357">
            <v>6047709</v>
          </cell>
          <cell r="Q357">
            <v>4656077.51</v>
          </cell>
          <cell r="R357">
            <v>5893769</v>
          </cell>
          <cell r="T357">
            <v>6425307.79</v>
          </cell>
          <cell r="U357">
            <v>8133301</v>
          </cell>
          <cell r="W357">
            <v>5988639.2400000002</v>
          </cell>
          <cell r="X357">
            <v>7580556</v>
          </cell>
          <cell r="Z357">
            <v>7079510.7400000002</v>
          </cell>
          <cell r="AA357">
            <v>8961406</v>
          </cell>
          <cell r="AC357">
            <v>7126640.5600000005</v>
          </cell>
          <cell r="AD357">
            <v>9021064</v>
          </cell>
          <cell r="AF357">
            <v>6233046.2800000003</v>
          </cell>
          <cell r="AG357">
            <v>7889932</v>
          </cell>
          <cell r="AI357">
            <v>6477725.8700000001</v>
          </cell>
          <cell r="AJ357">
            <v>8199653</v>
          </cell>
          <cell r="AL357">
            <v>5141496.96</v>
          </cell>
          <cell r="AM357">
            <v>6508224</v>
          </cell>
          <cell r="AN357">
            <v>24978909.670000002</v>
          </cell>
          <cell r="AO357">
            <v>1894423.4399999995</v>
          </cell>
          <cell r="AP357">
            <v>9021064</v>
          </cell>
        </row>
        <row r="358">
          <cell r="A358">
            <v>6022466</v>
          </cell>
          <cell r="Q358">
            <v>0</v>
          </cell>
          <cell r="T358">
            <v>0</v>
          </cell>
          <cell r="W358">
            <v>0</v>
          </cell>
          <cell r="Z358">
            <v>0</v>
          </cell>
          <cell r="AC358">
            <v>0</v>
          </cell>
          <cell r="AF358">
            <v>0</v>
          </cell>
          <cell r="AI358">
            <v>0</v>
          </cell>
          <cell r="AL358">
            <v>0</v>
          </cell>
          <cell r="AN358">
            <v>0</v>
          </cell>
          <cell r="AO358">
            <v>0</v>
          </cell>
        </row>
        <row r="359">
          <cell r="A359">
            <v>60225</v>
          </cell>
          <cell r="F359">
            <v>0</v>
          </cell>
          <cell r="Q359">
            <v>0</v>
          </cell>
          <cell r="T359">
            <v>0</v>
          </cell>
          <cell r="U359">
            <v>0</v>
          </cell>
          <cell r="W359">
            <v>0</v>
          </cell>
          <cell r="X359">
            <v>0</v>
          </cell>
          <cell r="Z359">
            <v>0</v>
          </cell>
          <cell r="AA359">
            <v>0</v>
          </cell>
          <cell r="AC359">
            <v>0</v>
          </cell>
          <cell r="AD359">
            <v>0</v>
          </cell>
          <cell r="AF359">
            <v>0</v>
          </cell>
          <cell r="AI359">
            <v>0</v>
          </cell>
          <cell r="AL359">
            <v>0</v>
          </cell>
          <cell r="AN359">
            <v>0</v>
          </cell>
          <cell r="AO359">
            <v>0</v>
          </cell>
          <cell r="AP359">
            <v>0</v>
          </cell>
        </row>
        <row r="360">
          <cell r="A360">
            <v>60226</v>
          </cell>
          <cell r="Q360">
            <v>0</v>
          </cell>
          <cell r="T360">
            <v>0</v>
          </cell>
          <cell r="U360">
            <v>0</v>
          </cell>
          <cell r="W360">
            <v>0</v>
          </cell>
          <cell r="X360">
            <v>0</v>
          </cell>
          <cell r="Z360">
            <v>0</v>
          </cell>
          <cell r="AA360">
            <v>0</v>
          </cell>
          <cell r="AC360">
            <v>0</v>
          </cell>
          <cell r="AD360">
            <v>0</v>
          </cell>
          <cell r="AF360">
            <v>0</v>
          </cell>
          <cell r="AI360">
            <v>0</v>
          </cell>
          <cell r="AL360">
            <v>0</v>
          </cell>
          <cell r="AN360">
            <v>0</v>
          </cell>
          <cell r="AO360">
            <v>0</v>
          </cell>
          <cell r="AP360">
            <v>0</v>
          </cell>
        </row>
        <row r="361">
          <cell r="A361">
            <v>60230</v>
          </cell>
          <cell r="C361" t="str">
            <v>x</v>
          </cell>
          <cell r="Q361">
            <v>0</v>
          </cell>
          <cell r="T361">
            <v>0</v>
          </cell>
          <cell r="W361">
            <v>0</v>
          </cell>
          <cell r="Z361">
            <v>0</v>
          </cell>
          <cell r="AC361">
            <v>0</v>
          </cell>
          <cell r="AF361">
            <v>0</v>
          </cell>
          <cell r="AI361">
            <v>0</v>
          </cell>
          <cell r="AL361">
            <v>0</v>
          </cell>
          <cell r="AN361">
            <v>0</v>
          </cell>
          <cell r="AO361">
            <v>0</v>
          </cell>
        </row>
        <row r="362">
          <cell r="A362">
            <v>60231</v>
          </cell>
          <cell r="C362" t="str">
            <v>x</v>
          </cell>
          <cell r="Q362">
            <v>0</v>
          </cell>
          <cell r="T362">
            <v>0</v>
          </cell>
          <cell r="W362">
            <v>0</v>
          </cell>
          <cell r="Z362">
            <v>0</v>
          </cell>
          <cell r="AC362">
            <v>0</v>
          </cell>
          <cell r="AF362">
            <v>0</v>
          </cell>
          <cell r="AI362">
            <v>0</v>
          </cell>
          <cell r="AL362">
            <v>0</v>
          </cell>
          <cell r="AN362">
            <v>0</v>
          </cell>
          <cell r="AO362">
            <v>0</v>
          </cell>
        </row>
        <row r="363">
          <cell r="A363">
            <v>60232</v>
          </cell>
          <cell r="Q363">
            <v>0</v>
          </cell>
          <cell r="T363">
            <v>0</v>
          </cell>
          <cell r="W363">
            <v>0</v>
          </cell>
          <cell r="Z363">
            <v>0</v>
          </cell>
          <cell r="AC363">
            <v>0</v>
          </cell>
          <cell r="AF363">
            <v>0</v>
          </cell>
          <cell r="AI363">
            <v>0</v>
          </cell>
          <cell r="AL363">
            <v>0</v>
          </cell>
          <cell r="AN363">
            <v>0</v>
          </cell>
          <cell r="AO363">
            <v>0</v>
          </cell>
        </row>
        <row r="364">
          <cell r="A364">
            <v>60233</v>
          </cell>
          <cell r="Q364">
            <v>0</v>
          </cell>
          <cell r="T364">
            <v>0</v>
          </cell>
          <cell r="U364">
            <v>0</v>
          </cell>
          <cell r="W364">
            <v>0</v>
          </cell>
          <cell r="X364">
            <v>0</v>
          </cell>
          <cell r="Z364">
            <v>0</v>
          </cell>
          <cell r="AA364">
            <v>0</v>
          </cell>
          <cell r="AC364">
            <v>0</v>
          </cell>
          <cell r="AD364">
            <v>0</v>
          </cell>
          <cell r="AF364">
            <v>0</v>
          </cell>
          <cell r="AI364">
            <v>0</v>
          </cell>
          <cell r="AL364">
            <v>0</v>
          </cell>
          <cell r="AN364">
            <v>0</v>
          </cell>
          <cell r="AO364">
            <v>0</v>
          </cell>
          <cell r="AP364">
            <v>0</v>
          </cell>
        </row>
        <row r="365">
          <cell r="A365">
            <v>60234</v>
          </cell>
          <cell r="Q365">
            <v>0</v>
          </cell>
          <cell r="T365">
            <v>0</v>
          </cell>
          <cell r="W365">
            <v>0</v>
          </cell>
          <cell r="Z365">
            <v>0</v>
          </cell>
          <cell r="AC365">
            <v>0</v>
          </cell>
          <cell r="AF365">
            <v>0</v>
          </cell>
          <cell r="AI365">
            <v>0</v>
          </cell>
          <cell r="AL365">
            <v>0</v>
          </cell>
          <cell r="AN365">
            <v>0</v>
          </cell>
          <cell r="AO365">
            <v>0</v>
          </cell>
        </row>
        <row r="366">
          <cell r="A366">
            <v>60235</v>
          </cell>
          <cell r="Q366">
            <v>0</v>
          </cell>
          <cell r="T366">
            <v>0</v>
          </cell>
          <cell r="W366">
            <v>0</v>
          </cell>
          <cell r="Z366">
            <v>0</v>
          </cell>
          <cell r="AC366">
            <v>0</v>
          </cell>
          <cell r="AF366">
            <v>0</v>
          </cell>
          <cell r="AI366">
            <v>0</v>
          </cell>
          <cell r="AL366">
            <v>0</v>
          </cell>
          <cell r="AN366">
            <v>0</v>
          </cell>
          <cell r="AO366">
            <v>0</v>
          </cell>
        </row>
        <row r="367">
          <cell r="A367">
            <v>60236</v>
          </cell>
          <cell r="Q367">
            <v>0</v>
          </cell>
          <cell r="T367">
            <v>0</v>
          </cell>
          <cell r="U367">
            <v>0</v>
          </cell>
          <cell r="W367">
            <v>0</v>
          </cell>
          <cell r="X367">
            <v>0</v>
          </cell>
          <cell r="Z367">
            <v>0</v>
          </cell>
          <cell r="AA367">
            <v>0</v>
          </cell>
          <cell r="AC367">
            <v>0</v>
          </cell>
          <cell r="AD367">
            <v>0</v>
          </cell>
          <cell r="AF367">
            <v>0</v>
          </cell>
          <cell r="AI367">
            <v>0</v>
          </cell>
          <cell r="AL367">
            <v>0</v>
          </cell>
          <cell r="AN367">
            <v>0</v>
          </cell>
          <cell r="AO367">
            <v>0</v>
          </cell>
          <cell r="AP367">
            <v>0</v>
          </cell>
        </row>
        <row r="368">
          <cell r="A368">
            <v>60240</v>
          </cell>
          <cell r="E368">
            <v>8453.9322000000011</v>
          </cell>
          <cell r="F368">
            <v>10701.18</v>
          </cell>
          <cell r="H368">
            <v>49784.259500000007</v>
          </cell>
          <cell r="I368">
            <v>63018.05</v>
          </cell>
          <cell r="N368">
            <v>131507.7371</v>
          </cell>
          <cell r="O368">
            <v>166465.49</v>
          </cell>
          <cell r="Q368">
            <v>0</v>
          </cell>
          <cell r="T368">
            <v>0</v>
          </cell>
          <cell r="U368">
            <v>0</v>
          </cell>
          <cell r="W368">
            <v>0</v>
          </cell>
          <cell r="X368">
            <v>0</v>
          </cell>
          <cell r="Z368">
            <v>0</v>
          </cell>
          <cell r="AA368">
            <v>0</v>
          </cell>
          <cell r="AC368">
            <v>0</v>
          </cell>
          <cell r="AD368">
            <v>0</v>
          </cell>
          <cell r="AF368">
            <v>0</v>
          </cell>
          <cell r="AG368">
            <v>0</v>
          </cell>
          <cell r="AI368">
            <v>0</v>
          </cell>
          <cell r="AJ368">
            <v>0</v>
          </cell>
          <cell r="AL368">
            <v>0</v>
          </cell>
          <cell r="AM368">
            <v>0</v>
          </cell>
          <cell r="AN368">
            <v>0</v>
          </cell>
          <cell r="AO368">
            <v>0</v>
          </cell>
          <cell r="AP368">
            <v>0</v>
          </cell>
        </row>
        <row r="369">
          <cell r="A369">
            <v>60241</v>
          </cell>
          <cell r="Q369">
            <v>0</v>
          </cell>
          <cell r="T369">
            <v>0</v>
          </cell>
          <cell r="U369">
            <v>0</v>
          </cell>
          <cell r="W369">
            <v>0</v>
          </cell>
          <cell r="X369">
            <v>0</v>
          </cell>
          <cell r="Z369">
            <v>0</v>
          </cell>
          <cell r="AA369">
            <v>0</v>
          </cell>
          <cell r="AC369">
            <v>0</v>
          </cell>
          <cell r="AD369">
            <v>0</v>
          </cell>
          <cell r="AF369">
            <v>0</v>
          </cell>
          <cell r="AI369">
            <v>0</v>
          </cell>
          <cell r="AL369">
            <v>0</v>
          </cell>
          <cell r="AN369">
            <v>0</v>
          </cell>
          <cell r="AO369">
            <v>0</v>
          </cell>
          <cell r="AP369">
            <v>0</v>
          </cell>
        </row>
        <row r="370">
          <cell r="A370">
            <v>60242</v>
          </cell>
          <cell r="Q370">
            <v>0</v>
          </cell>
          <cell r="T370">
            <v>0</v>
          </cell>
          <cell r="U370">
            <v>0</v>
          </cell>
          <cell r="W370">
            <v>0</v>
          </cell>
          <cell r="X370">
            <v>0</v>
          </cell>
          <cell r="Z370">
            <v>0</v>
          </cell>
          <cell r="AA370">
            <v>0</v>
          </cell>
          <cell r="AC370">
            <v>0</v>
          </cell>
          <cell r="AD370">
            <v>0</v>
          </cell>
          <cell r="AF370">
            <v>0</v>
          </cell>
          <cell r="AI370">
            <v>0</v>
          </cell>
          <cell r="AL370">
            <v>0</v>
          </cell>
          <cell r="AN370">
            <v>0</v>
          </cell>
          <cell r="AO370">
            <v>0</v>
          </cell>
          <cell r="AP370">
            <v>0</v>
          </cell>
        </row>
        <row r="371">
          <cell r="A371">
            <v>60244</v>
          </cell>
          <cell r="Q371">
            <v>0</v>
          </cell>
          <cell r="T371">
            <v>6638.6544000000004</v>
          </cell>
          <cell r="U371">
            <v>8403.36</v>
          </cell>
          <cell r="W371">
            <v>6638.6544000000004</v>
          </cell>
          <cell r="X371">
            <v>8403.36</v>
          </cell>
          <cell r="Z371">
            <v>0</v>
          </cell>
          <cell r="AA371">
            <v>0</v>
          </cell>
          <cell r="AC371">
            <v>0</v>
          </cell>
          <cell r="AD371">
            <v>0</v>
          </cell>
          <cell r="AF371">
            <v>0</v>
          </cell>
          <cell r="AG371">
            <v>0</v>
          </cell>
          <cell r="AI371">
            <v>0</v>
          </cell>
          <cell r="AJ371">
            <v>0</v>
          </cell>
          <cell r="AL371">
            <v>0</v>
          </cell>
          <cell r="AM371">
            <v>0</v>
          </cell>
          <cell r="AN371">
            <v>0</v>
          </cell>
          <cell r="AO371">
            <v>0</v>
          </cell>
          <cell r="AP371">
            <v>0</v>
          </cell>
        </row>
        <row r="372">
          <cell r="A372">
            <v>6024466</v>
          </cell>
          <cell r="Q372">
            <v>0</v>
          </cell>
          <cell r="T372">
            <v>0</v>
          </cell>
          <cell r="W372">
            <v>0</v>
          </cell>
          <cell r="Z372">
            <v>0</v>
          </cell>
          <cell r="AC372">
            <v>0</v>
          </cell>
          <cell r="AF372">
            <v>0</v>
          </cell>
          <cell r="AI372">
            <v>0</v>
          </cell>
          <cell r="AL372">
            <v>0</v>
          </cell>
          <cell r="AN372">
            <v>0</v>
          </cell>
          <cell r="AO372">
            <v>0</v>
          </cell>
        </row>
        <row r="373">
          <cell r="A373">
            <v>60245</v>
          </cell>
          <cell r="E373">
            <v>1878.6516000000001</v>
          </cell>
          <cell r="F373">
            <v>2378.04</v>
          </cell>
          <cell r="H373">
            <v>93625.001400000008</v>
          </cell>
          <cell r="I373">
            <v>118512.66</v>
          </cell>
          <cell r="K373">
            <v>417018.42970000004</v>
          </cell>
          <cell r="L373">
            <v>527871.43000000005</v>
          </cell>
          <cell r="N373">
            <v>388130.84730000002</v>
          </cell>
          <cell r="O373">
            <v>491304.87</v>
          </cell>
          <cell r="Q373">
            <v>509498.47620000003</v>
          </cell>
          <cell r="R373">
            <v>644934.78</v>
          </cell>
          <cell r="T373">
            <v>444674.85240000009</v>
          </cell>
          <cell r="U373">
            <v>562879.56000000006</v>
          </cell>
          <cell r="W373">
            <v>630557.66540000006</v>
          </cell>
          <cell r="X373">
            <v>798174.26</v>
          </cell>
          <cell r="Z373">
            <v>307859.06580000004</v>
          </cell>
          <cell r="AA373">
            <v>389695.02</v>
          </cell>
          <cell r="AC373">
            <v>405946.18470000004</v>
          </cell>
          <cell r="AD373">
            <v>513855.93</v>
          </cell>
          <cell r="AF373">
            <v>321919.06709999999</v>
          </cell>
          <cell r="AG373">
            <v>407492.49</v>
          </cell>
          <cell r="AI373">
            <v>401967.8395</v>
          </cell>
          <cell r="AJ373">
            <v>508820.05</v>
          </cell>
          <cell r="AL373">
            <v>153422.7874</v>
          </cell>
          <cell r="AM373">
            <v>194206.06</v>
          </cell>
          <cell r="AN373">
            <v>1283255.8787</v>
          </cell>
          <cell r="AO373">
            <v>107909.74529999995</v>
          </cell>
          <cell r="AP373">
            <v>513855.93</v>
          </cell>
        </row>
        <row r="374">
          <cell r="A374">
            <v>6024566</v>
          </cell>
          <cell r="Q374">
            <v>0</v>
          </cell>
          <cell r="T374">
            <v>0</v>
          </cell>
          <cell r="W374">
            <v>0</v>
          </cell>
          <cell r="Z374">
            <v>0</v>
          </cell>
          <cell r="AC374">
            <v>0</v>
          </cell>
          <cell r="AF374">
            <v>0</v>
          </cell>
          <cell r="AI374">
            <v>0</v>
          </cell>
          <cell r="AL374">
            <v>0</v>
          </cell>
          <cell r="AN374">
            <v>0</v>
          </cell>
          <cell r="AO374">
            <v>0</v>
          </cell>
        </row>
        <row r="375">
          <cell r="A375">
            <v>60250</v>
          </cell>
          <cell r="C375" t="str">
            <v>x</v>
          </cell>
          <cell r="K375">
            <v>6857.2</v>
          </cell>
          <cell r="L375">
            <v>8680</v>
          </cell>
          <cell r="N375">
            <v>5794.7290000000003</v>
          </cell>
          <cell r="O375">
            <v>7335.1</v>
          </cell>
          <cell r="Q375">
            <v>27113.274000000001</v>
          </cell>
          <cell r="R375">
            <v>34320.6</v>
          </cell>
          <cell r="T375">
            <v>14623.137000000001</v>
          </cell>
          <cell r="U375">
            <v>18510.3</v>
          </cell>
          <cell r="W375">
            <v>5142.9000000000005</v>
          </cell>
          <cell r="X375">
            <v>6510</v>
          </cell>
          <cell r="Z375">
            <v>14694</v>
          </cell>
          <cell r="AA375">
            <v>18600</v>
          </cell>
          <cell r="AC375">
            <v>12015.9</v>
          </cell>
          <cell r="AD375">
            <v>15210</v>
          </cell>
          <cell r="AF375">
            <v>6122.5</v>
          </cell>
          <cell r="AG375">
            <v>7750</v>
          </cell>
          <cell r="AI375">
            <v>11593.25</v>
          </cell>
          <cell r="AJ375">
            <v>14675</v>
          </cell>
          <cell r="AL375">
            <v>3673.5</v>
          </cell>
          <cell r="AM375">
            <v>4650</v>
          </cell>
          <cell r="AN375">
            <v>33405.15</v>
          </cell>
          <cell r="AO375">
            <v>3194.1000000000004</v>
          </cell>
          <cell r="AP375">
            <v>15210</v>
          </cell>
        </row>
        <row r="376">
          <cell r="A376">
            <v>60251</v>
          </cell>
          <cell r="Q376">
            <v>0</v>
          </cell>
          <cell r="T376">
            <v>0</v>
          </cell>
          <cell r="U376">
            <v>0</v>
          </cell>
          <cell r="W376">
            <v>0</v>
          </cell>
          <cell r="X376">
            <v>0</v>
          </cell>
          <cell r="Z376">
            <v>0</v>
          </cell>
          <cell r="AA376">
            <v>0</v>
          </cell>
          <cell r="AC376">
            <v>0</v>
          </cell>
          <cell r="AD376">
            <v>0</v>
          </cell>
          <cell r="AF376">
            <v>0</v>
          </cell>
          <cell r="AI376">
            <v>0</v>
          </cell>
          <cell r="AL376">
            <v>0</v>
          </cell>
          <cell r="AN376">
            <v>0</v>
          </cell>
          <cell r="AO376">
            <v>0</v>
          </cell>
          <cell r="AP376">
            <v>0</v>
          </cell>
        </row>
        <row r="377">
          <cell r="A377">
            <v>60260</v>
          </cell>
          <cell r="Q377">
            <v>0</v>
          </cell>
          <cell r="T377">
            <v>0</v>
          </cell>
          <cell r="U377">
            <v>0</v>
          </cell>
          <cell r="W377">
            <v>0</v>
          </cell>
          <cell r="X377">
            <v>0</v>
          </cell>
          <cell r="Z377">
            <v>0</v>
          </cell>
          <cell r="AA377">
            <v>0</v>
          </cell>
          <cell r="AC377">
            <v>11348.35</v>
          </cell>
          <cell r="AD377">
            <v>14365</v>
          </cell>
          <cell r="AF377">
            <v>0</v>
          </cell>
          <cell r="AG377">
            <v>0</v>
          </cell>
          <cell r="AI377">
            <v>0</v>
          </cell>
          <cell r="AJ377">
            <v>0</v>
          </cell>
          <cell r="AL377">
            <v>3588.8910000000001</v>
          </cell>
          <cell r="AM377">
            <v>4542.8999999999996</v>
          </cell>
          <cell r="AN377">
            <v>14937.241</v>
          </cell>
          <cell r="AO377">
            <v>3016.6499999999996</v>
          </cell>
          <cell r="AP377">
            <v>14365</v>
          </cell>
        </row>
        <row r="378">
          <cell r="A378">
            <v>6026066</v>
          </cell>
          <cell r="Q378">
            <v>0</v>
          </cell>
          <cell r="T378">
            <v>0</v>
          </cell>
          <cell r="W378">
            <v>0</v>
          </cell>
          <cell r="Z378">
            <v>0</v>
          </cell>
          <cell r="AC378">
            <v>0</v>
          </cell>
          <cell r="AF378">
            <v>0</v>
          </cell>
          <cell r="AI378">
            <v>0</v>
          </cell>
          <cell r="AL378">
            <v>0</v>
          </cell>
          <cell r="AN378">
            <v>0</v>
          </cell>
          <cell r="AO378">
            <v>0</v>
          </cell>
        </row>
        <row r="379">
          <cell r="A379">
            <v>60261</v>
          </cell>
          <cell r="Q379">
            <v>0</v>
          </cell>
          <cell r="T379">
            <v>0</v>
          </cell>
          <cell r="U379">
            <v>0</v>
          </cell>
          <cell r="W379">
            <v>0</v>
          </cell>
          <cell r="X379">
            <v>0</v>
          </cell>
          <cell r="Z379">
            <v>0</v>
          </cell>
          <cell r="AA379">
            <v>0</v>
          </cell>
          <cell r="AC379">
            <v>0</v>
          </cell>
          <cell r="AD379">
            <v>0</v>
          </cell>
          <cell r="AF379">
            <v>0</v>
          </cell>
          <cell r="AI379">
            <v>0</v>
          </cell>
          <cell r="AL379">
            <v>0</v>
          </cell>
          <cell r="AN379">
            <v>0</v>
          </cell>
          <cell r="AO379">
            <v>0</v>
          </cell>
          <cell r="AP379">
            <v>0</v>
          </cell>
        </row>
        <row r="380">
          <cell r="A380">
            <v>60269</v>
          </cell>
          <cell r="Q380">
            <v>0</v>
          </cell>
          <cell r="T380">
            <v>0</v>
          </cell>
          <cell r="U380">
            <v>0</v>
          </cell>
          <cell r="W380">
            <v>0</v>
          </cell>
          <cell r="X380">
            <v>0</v>
          </cell>
          <cell r="Z380">
            <v>0</v>
          </cell>
          <cell r="AA380">
            <v>0</v>
          </cell>
          <cell r="AC380">
            <v>0</v>
          </cell>
          <cell r="AD380">
            <v>0</v>
          </cell>
          <cell r="AF380">
            <v>0</v>
          </cell>
          <cell r="AI380">
            <v>0</v>
          </cell>
          <cell r="AL380">
            <v>0</v>
          </cell>
          <cell r="AN380">
            <v>0</v>
          </cell>
          <cell r="AO380">
            <v>0</v>
          </cell>
          <cell r="AP380">
            <v>0</v>
          </cell>
        </row>
        <row r="381">
          <cell r="A381">
            <v>6026966</v>
          </cell>
          <cell r="F381">
            <v>0</v>
          </cell>
          <cell r="Q381">
            <v>0</v>
          </cell>
          <cell r="T381">
            <v>0</v>
          </cell>
          <cell r="W381">
            <v>0</v>
          </cell>
          <cell r="Z381">
            <v>0</v>
          </cell>
          <cell r="AC381">
            <v>0</v>
          </cell>
          <cell r="AF381">
            <v>0</v>
          </cell>
          <cell r="AI381">
            <v>0</v>
          </cell>
          <cell r="AL381">
            <v>0</v>
          </cell>
          <cell r="AN381">
            <v>0</v>
          </cell>
          <cell r="AO381">
            <v>0</v>
          </cell>
        </row>
        <row r="382">
          <cell r="A382">
            <v>60280</v>
          </cell>
          <cell r="Q382">
            <v>0</v>
          </cell>
          <cell r="T382">
            <v>0</v>
          </cell>
          <cell r="W382">
            <v>0</v>
          </cell>
          <cell r="Z382">
            <v>0</v>
          </cell>
          <cell r="AC382">
            <v>0</v>
          </cell>
          <cell r="AF382">
            <v>0</v>
          </cell>
          <cell r="AI382">
            <v>0</v>
          </cell>
          <cell r="AL382">
            <v>0</v>
          </cell>
          <cell r="AN382">
            <v>0</v>
          </cell>
          <cell r="AO382">
            <v>0</v>
          </cell>
        </row>
        <row r="383">
          <cell r="A383">
            <v>60288</v>
          </cell>
          <cell r="Q383">
            <v>0</v>
          </cell>
          <cell r="T383">
            <v>0</v>
          </cell>
          <cell r="W383">
            <v>0</v>
          </cell>
          <cell r="Z383">
            <v>0</v>
          </cell>
          <cell r="AC383">
            <v>0</v>
          </cell>
          <cell r="AF383">
            <v>0</v>
          </cell>
          <cell r="AI383">
            <v>0</v>
          </cell>
          <cell r="AL383">
            <v>0</v>
          </cell>
          <cell r="AN383">
            <v>0</v>
          </cell>
          <cell r="AO383">
            <v>0</v>
          </cell>
        </row>
        <row r="384">
          <cell r="A384">
            <v>6028866</v>
          </cell>
          <cell r="Q384">
            <v>0</v>
          </cell>
          <cell r="R384">
            <v>0</v>
          </cell>
          <cell r="T384">
            <v>0</v>
          </cell>
          <cell r="W384">
            <v>0</v>
          </cell>
          <cell r="Z384">
            <v>0</v>
          </cell>
          <cell r="AC384">
            <v>0</v>
          </cell>
          <cell r="AF384">
            <v>0</v>
          </cell>
          <cell r="AI384">
            <v>0</v>
          </cell>
          <cell r="AL384">
            <v>0</v>
          </cell>
          <cell r="AN384">
            <v>0</v>
          </cell>
          <cell r="AO384">
            <v>0</v>
          </cell>
        </row>
        <row r="385">
          <cell r="A385">
            <v>60288660</v>
          </cell>
          <cell r="B385" t="str">
            <v>reklama</v>
          </cell>
          <cell r="Q385">
            <v>0</v>
          </cell>
          <cell r="T385">
            <v>0</v>
          </cell>
          <cell r="W385">
            <v>0</v>
          </cell>
          <cell r="Z385">
            <v>0</v>
          </cell>
          <cell r="AC385">
            <v>0</v>
          </cell>
          <cell r="AF385">
            <v>0</v>
          </cell>
          <cell r="AI385">
            <v>0</v>
          </cell>
          <cell r="AL385">
            <v>0</v>
          </cell>
          <cell r="AN385">
            <v>0</v>
          </cell>
          <cell r="AO385">
            <v>0</v>
          </cell>
        </row>
        <row r="386">
          <cell r="A386" t="str">
            <v>6028866 inter.</v>
          </cell>
          <cell r="B386" t="str">
            <v>internet</v>
          </cell>
          <cell r="Q386">
            <v>0</v>
          </cell>
          <cell r="T386">
            <v>0</v>
          </cell>
          <cell r="W386">
            <v>0</v>
          </cell>
          <cell r="Z386">
            <v>0</v>
          </cell>
          <cell r="AC386">
            <v>0</v>
          </cell>
          <cell r="AF386">
            <v>0</v>
          </cell>
          <cell r="AI386">
            <v>0</v>
          </cell>
          <cell r="AL386">
            <v>0</v>
          </cell>
          <cell r="AN386">
            <v>0</v>
          </cell>
          <cell r="AO386">
            <v>0</v>
          </cell>
        </row>
        <row r="387">
          <cell r="A387">
            <v>60290</v>
          </cell>
          <cell r="Q387">
            <v>0</v>
          </cell>
          <cell r="T387">
            <v>1580</v>
          </cell>
          <cell r="U387">
            <v>2000</v>
          </cell>
          <cell r="W387">
            <v>0</v>
          </cell>
          <cell r="Z387">
            <v>0</v>
          </cell>
          <cell r="AC387">
            <v>2370</v>
          </cell>
          <cell r="AD387">
            <v>3000</v>
          </cell>
          <cell r="AF387">
            <v>0</v>
          </cell>
          <cell r="AG387">
            <v>0</v>
          </cell>
          <cell r="AI387">
            <v>0</v>
          </cell>
          <cell r="AJ387">
            <v>0</v>
          </cell>
          <cell r="AL387">
            <v>0</v>
          </cell>
          <cell r="AM387">
            <v>0</v>
          </cell>
          <cell r="AN387">
            <v>2370</v>
          </cell>
        </row>
        <row r="388">
          <cell r="A388">
            <v>6029066</v>
          </cell>
          <cell r="Q388">
            <v>0</v>
          </cell>
          <cell r="T388">
            <v>0</v>
          </cell>
          <cell r="W388">
            <v>0</v>
          </cell>
          <cell r="Z388">
            <v>0</v>
          </cell>
          <cell r="AC388">
            <v>0</v>
          </cell>
          <cell r="AF388">
            <v>0</v>
          </cell>
          <cell r="AI388">
            <v>0</v>
          </cell>
          <cell r="AL388">
            <v>0</v>
          </cell>
          <cell r="AN388">
            <v>0</v>
          </cell>
        </row>
        <row r="389">
          <cell r="A389">
            <v>60291</v>
          </cell>
          <cell r="Q389">
            <v>0</v>
          </cell>
          <cell r="T389">
            <v>0</v>
          </cell>
          <cell r="W389">
            <v>0</v>
          </cell>
          <cell r="Z389">
            <v>0</v>
          </cell>
          <cell r="AC389">
            <v>0</v>
          </cell>
          <cell r="AF389">
            <v>0</v>
          </cell>
          <cell r="AI389">
            <v>0</v>
          </cell>
          <cell r="AL389">
            <v>7900</v>
          </cell>
          <cell r="AM389">
            <v>10000</v>
          </cell>
          <cell r="AN389">
            <v>7900</v>
          </cell>
        </row>
        <row r="390">
          <cell r="A390">
            <v>6029166</v>
          </cell>
          <cell r="Q390">
            <v>0</v>
          </cell>
          <cell r="T390">
            <v>0</v>
          </cell>
          <cell r="W390">
            <v>0</v>
          </cell>
          <cell r="Z390">
            <v>0</v>
          </cell>
          <cell r="AC390">
            <v>0</v>
          </cell>
          <cell r="AF390">
            <v>0</v>
          </cell>
          <cell r="AI390">
            <v>0</v>
          </cell>
          <cell r="AL390">
            <v>0</v>
          </cell>
          <cell r="AN390">
            <v>0</v>
          </cell>
        </row>
        <row r="391">
          <cell r="A391">
            <v>60295</v>
          </cell>
          <cell r="Q391">
            <v>0</v>
          </cell>
          <cell r="T391">
            <v>0</v>
          </cell>
          <cell r="W391">
            <v>0</v>
          </cell>
          <cell r="Z391">
            <v>0</v>
          </cell>
          <cell r="AC391">
            <v>0</v>
          </cell>
          <cell r="AF391">
            <v>0</v>
          </cell>
          <cell r="AI391">
            <v>0</v>
          </cell>
          <cell r="AL391">
            <v>47400</v>
          </cell>
          <cell r="AM391">
            <v>60000</v>
          </cell>
          <cell r="AN391">
            <v>47400</v>
          </cell>
        </row>
        <row r="392">
          <cell r="A392">
            <v>6029566</v>
          </cell>
          <cell r="Q392">
            <v>0</v>
          </cell>
          <cell r="T392">
            <v>0</v>
          </cell>
          <cell r="W392">
            <v>0</v>
          </cell>
          <cell r="Z392">
            <v>0</v>
          </cell>
          <cell r="AC392">
            <v>0</v>
          </cell>
          <cell r="AF392">
            <v>0</v>
          </cell>
          <cell r="AI392">
            <v>0</v>
          </cell>
          <cell r="AL392">
            <v>0</v>
          </cell>
          <cell r="AN392">
            <v>0</v>
          </cell>
        </row>
        <row r="393">
          <cell r="A393">
            <v>60298</v>
          </cell>
          <cell r="Q393">
            <v>0</v>
          </cell>
          <cell r="T393">
            <v>0</v>
          </cell>
          <cell r="W393">
            <v>0</v>
          </cell>
          <cell r="Z393">
            <v>0</v>
          </cell>
          <cell r="AC393">
            <v>0</v>
          </cell>
          <cell r="AF393">
            <v>0</v>
          </cell>
          <cell r="AI393">
            <v>0</v>
          </cell>
          <cell r="AL393">
            <v>0</v>
          </cell>
          <cell r="AN393">
            <v>0</v>
          </cell>
        </row>
        <row r="394">
          <cell r="A394" t="str">
            <v>60298 oth</v>
          </cell>
          <cell r="Q394">
            <v>0</v>
          </cell>
          <cell r="T394">
            <v>0</v>
          </cell>
          <cell r="W394">
            <v>0</v>
          </cell>
          <cell r="Z394">
            <v>0</v>
          </cell>
          <cell r="AC394">
            <v>0</v>
          </cell>
          <cell r="AF394">
            <v>0</v>
          </cell>
          <cell r="AI394">
            <v>0</v>
          </cell>
          <cell r="AL394">
            <v>0</v>
          </cell>
          <cell r="AN394">
            <v>0</v>
          </cell>
        </row>
        <row r="395">
          <cell r="A395">
            <v>6029866</v>
          </cell>
          <cell r="Q395">
            <v>0</v>
          </cell>
          <cell r="T395">
            <v>0</v>
          </cell>
          <cell r="W395">
            <v>0</v>
          </cell>
          <cell r="Z395">
            <v>0</v>
          </cell>
          <cell r="AC395">
            <v>0</v>
          </cell>
          <cell r="AF395">
            <v>0</v>
          </cell>
          <cell r="AI395">
            <v>0</v>
          </cell>
          <cell r="AL395">
            <v>0</v>
          </cell>
          <cell r="AN395">
            <v>0</v>
          </cell>
        </row>
        <row r="396">
          <cell r="A396">
            <v>60299</v>
          </cell>
          <cell r="Q396">
            <v>0</v>
          </cell>
          <cell r="T396">
            <v>0</v>
          </cell>
          <cell r="W396">
            <v>0</v>
          </cell>
          <cell r="Z396">
            <v>0</v>
          </cell>
          <cell r="AC396">
            <v>0</v>
          </cell>
          <cell r="AF396">
            <v>0</v>
          </cell>
          <cell r="AI396">
            <v>0</v>
          </cell>
          <cell r="AL396">
            <v>0</v>
          </cell>
          <cell r="AN396">
            <v>0</v>
          </cell>
          <cell r="AO396">
            <v>0</v>
          </cell>
        </row>
        <row r="397">
          <cell r="A397">
            <v>60401</v>
          </cell>
          <cell r="C397" t="str">
            <v>x</v>
          </cell>
          <cell r="E397">
            <v>10533939.3081</v>
          </cell>
          <cell r="F397">
            <v>13334100.390000001</v>
          </cell>
          <cell r="H397">
            <v>32135150.811100006</v>
          </cell>
          <cell r="I397">
            <v>40677406.090000004</v>
          </cell>
          <cell r="K397">
            <v>72054174.663699999</v>
          </cell>
          <cell r="L397">
            <v>91207816.030000001</v>
          </cell>
          <cell r="N397">
            <v>78949988.496999994</v>
          </cell>
          <cell r="O397">
            <v>99936694.299999997</v>
          </cell>
          <cell r="Q397">
            <v>78363277.332599998</v>
          </cell>
          <cell r="R397">
            <v>99194021.939999998</v>
          </cell>
          <cell r="T397">
            <v>89515861.248300001</v>
          </cell>
          <cell r="U397">
            <v>113311216.77</v>
          </cell>
          <cell r="W397">
            <v>81411753.633000001</v>
          </cell>
          <cell r="X397">
            <v>103052852.7</v>
          </cell>
          <cell r="Z397">
            <v>85378369.742500007</v>
          </cell>
          <cell r="AA397">
            <v>108073885.75</v>
          </cell>
          <cell r="AC397">
            <v>83617489.391200006</v>
          </cell>
          <cell r="AD397">
            <v>105844923.28</v>
          </cell>
          <cell r="AF397">
            <v>90351026.828100011</v>
          </cell>
          <cell r="AG397">
            <v>114368388.39</v>
          </cell>
          <cell r="AI397">
            <v>90106718.071999997</v>
          </cell>
          <cell r="AJ397">
            <v>114059136.8</v>
          </cell>
          <cell r="AL397">
            <v>84296137.011000007</v>
          </cell>
          <cell r="AM397">
            <v>106703970.90000001</v>
          </cell>
          <cell r="AN397">
            <v>348371371.30230004</v>
          </cell>
          <cell r="AO397">
            <v>22227433.888799995</v>
          </cell>
          <cell r="AP397">
            <v>105844923.28</v>
          </cell>
        </row>
        <row r="398">
          <cell r="A398">
            <v>60402</v>
          </cell>
          <cell r="C398" t="str">
            <v>x</v>
          </cell>
          <cell r="E398">
            <v>122291.21</v>
          </cell>
          <cell r="F398">
            <v>154799</v>
          </cell>
          <cell r="H398">
            <v>1649979.0926999999</v>
          </cell>
          <cell r="I398">
            <v>2088581.13</v>
          </cell>
          <cell r="K398">
            <v>2305258.9232999999</v>
          </cell>
          <cell r="L398">
            <v>2918049.27</v>
          </cell>
          <cell r="N398">
            <v>2892984.3055000002</v>
          </cell>
          <cell r="O398">
            <v>3662005.45</v>
          </cell>
          <cell r="Q398">
            <v>5802361.1662999997</v>
          </cell>
          <cell r="R398">
            <v>7344760.9699999997</v>
          </cell>
          <cell r="T398">
            <v>5173642.8816</v>
          </cell>
          <cell r="U398">
            <v>6548915.04</v>
          </cell>
          <cell r="W398">
            <v>3507635.6211000001</v>
          </cell>
          <cell r="X398">
            <v>4440045.09</v>
          </cell>
          <cell r="Z398">
            <v>2964395.3127000001</v>
          </cell>
          <cell r="AA398">
            <v>3752399.13</v>
          </cell>
          <cell r="AC398">
            <v>2559058.8263000003</v>
          </cell>
          <cell r="AD398">
            <v>3239314.97</v>
          </cell>
          <cell r="AF398">
            <v>3186742.1794000003</v>
          </cell>
          <cell r="AG398">
            <v>4033850.86</v>
          </cell>
          <cell r="AI398">
            <v>6082259.0905999998</v>
          </cell>
          <cell r="AJ398">
            <v>7699062.1399999997</v>
          </cell>
          <cell r="AL398">
            <v>3529011.1330000004</v>
          </cell>
          <cell r="AM398">
            <v>4467102.7</v>
          </cell>
          <cell r="AN398">
            <v>15357071.2293</v>
          </cell>
          <cell r="AO398">
            <v>680256.1436999999</v>
          </cell>
          <cell r="AP398">
            <v>3239314.97</v>
          </cell>
        </row>
        <row r="399">
          <cell r="A399">
            <v>60403</v>
          </cell>
          <cell r="C399" t="str">
            <v>x</v>
          </cell>
          <cell r="E399">
            <v>1832070.5456000001</v>
          </cell>
          <cell r="F399">
            <v>2319076.64</v>
          </cell>
          <cell r="H399">
            <v>1182896.1984000001</v>
          </cell>
          <cell r="I399">
            <v>1497336.96</v>
          </cell>
          <cell r="K399">
            <v>2240276.1776999999</v>
          </cell>
          <cell r="L399">
            <v>2835792.63</v>
          </cell>
          <cell r="N399">
            <v>9663708.3379999995</v>
          </cell>
          <cell r="O399">
            <v>12232542.199999999</v>
          </cell>
          <cell r="Q399">
            <v>15595060.807000002</v>
          </cell>
          <cell r="R399">
            <v>19740583.300000001</v>
          </cell>
          <cell r="T399">
            <v>11206248.457700001</v>
          </cell>
          <cell r="U399">
            <v>14185124.630000001</v>
          </cell>
          <cell r="W399">
            <v>12181666.932400001</v>
          </cell>
          <cell r="X399">
            <v>15419831.560000001</v>
          </cell>
          <cell r="Z399">
            <v>14441257.867500002</v>
          </cell>
          <cell r="AA399">
            <v>18280073.25</v>
          </cell>
          <cell r="AC399">
            <v>15681211.871200001</v>
          </cell>
          <cell r="AD399">
            <v>19849635.280000001</v>
          </cell>
          <cell r="AF399">
            <v>11695942.179</v>
          </cell>
          <cell r="AG399">
            <v>14804990.1</v>
          </cell>
          <cell r="AI399">
            <v>9493329.496199999</v>
          </cell>
          <cell r="AJ399">
            <v>12016872.779999999</v>
          </cell>
          <cell r="AL399">
            <v>6493455.4967999998</v>
          </cell>
          <cell r="AM399">
            <v>8219563.9199999999</v>
          </cell>
          <cell r="AN399">
            <v>43363939.043199994</v>
          </cell>
          <cell r="AO399">
            <v>4168423.4088000003</v>
          </cell>
          <cell r="AP399">
            <v>19849635.280000001</v>
          </cell>
        </row>
        <row r="400">
          <cell r="A400">
            <v>60404</v>
          </cell>
          <cell r="C400" t="str">
            <v>x</v>
          </cell>
          <cell r="Q400">
            <v>0</v>
          </cell>
          <cell r="T400">
            <v>0</v>
          </cell>
          <cell r="W400">
            <v>0</v>
          </cell>
          <cell r="Z400">
            <v>0</v>
          </cell>
          <cell r="AC400">
            <v>0</v>
          </cell>
          <cell r="AF400">
            <v>0</v>
          </cell>
          <cell r="AI400">
            <v>0</v>
          </cell>
          <cell r="AL400">
            <v>0</v>
          </cell>
          <cell r="AN400">
            <v>0</v>
          </cell>
          <cell r="AO400">
            <v>0</v>
          </cell>
        </row>
        <row r="401">
          <cell r="A401">
            <v>60405</v>
          </cell>
          <cell r="C401" t="str">
            <v>x</v>
          </cell>
          <cell r="Q401">
            <v>0</v>
          </cell>
          <cell r="T401">
            <v>0</v>
          </cell>
          <cell r="W401">
            <v>0</v>
          </cell>
          <cell r="Z401">
            <v>0</v>
          </cell>
          <cell r="AC401">
            <v>0</v>
          </cell>
          <cell r="AF401">
            <v>0</v>
          </cell>
          <cell r="AI401">
            <v>0</v>
          </cell>
          <cell r="AL401">
            <v>0</v>
          </cell>
          <cell r="AN401">
            <v>0</v>
          </cell>
          <cell r="AO401">
            <v>0</v>
          </cell>
        </row>
        <row r="402">
          <cell r="A402">
            <v>60406</v>
          </cell>
          <cell r="F402">
            <v>0</v>
          </cell>
          <cell r="Q402">
            <v>0</v>
          </cell>
          <cell r="T402">
            <v>0</v>
          </cell>
          <cell r="U402">
            <v>0</v>
          </cell>
          <cell r="W402">
            <v>0</v>
          </cell>
          <cell r="X402">
            <v>0</v>
          </cell>
          <cell r="Z402">
            <v>0</v>
          </cell>
          <cell r="AA402">
            <v>0</v>
          </cell>
          <cell r="AC402">
            <v>0</v>
          </cell>
          <cell r="AD402">
            <v>0</v>
          </cell>
          <cell r="AF402">
            <v>0</v>
          </cell>
          <cell r="AI402">
            <v>0</v>
          </cell>
          <cell r="AL402">
            <v>0</v>
          </cell>
          <cell r="AN402">
            <v>0</v>
          </cell>
          <cell r="AO402">
            <v>0</v>
          </cell>
          <cell r="AP402">
            <v>0</v>
          </cell>
        </row>
        <row r="403">
          <cell r="A403">
            <v>60407</v>
          </cell>
          <cell r="Q403">
            <v>0</v>
          </cell>
          <cell r="T403">
            <v>171940.51380000002</v>
          </cell>
          <cell r="U403">
            <v>217646.22</v>
          </cell>
          <cell r="W403">
            <v>0</v>
          </cell>
          <cell r="X403">
            <v>0</v>
          </cell>
          <cell r="Z403">
            <v>1266014.4368</v>
          </cell>
          <cell r="AA403">
            <v>1602549.92</v>
          </cell>
          <cell r="AC403">
            <v>2389660.7853000001</v>
          </cell>
          <cell r="AD403">
            <v>3024887.07</v>
          </cell>
          <cell r="AF403">
            <v>1906743.3285000001</v>
          </cell>
          <cell r="AG403">
            <v>2413599.15</v>
          </cell>
          <cell r="AI403">
            <v>3728931.14</v>
          </cell>
          <cell r="AJ403">
            <v>4720166</v>
          </cell>
          <cell r="AL403">
            <v>207698.2996</v>
          </cell>
          <cell r="AM403">
            <v>262909.24</v>
          </cell>
          <cell r="AN403">
            <v>8233033.5534000006</v>
          </cell>
          <cell r="AO403">
            <v>635226.28469999973</v>
          </cell>
          <cell r="AP403">
            <v>3024887.07</v>
          </cell>
        </row>
        <row r="404">
          <cell r="A404">
            <v>60410</v>
          </cell>
          <cell r="E404">
            <v>1.58</v>
          </cell>
          <cell r="F404">
            <v>2</v>
          </cell>
          <cell r="H404">
            <v>462.67930000000001</v>
          </cell>
          <cell r="I404">
            <v>585.66999999999996</v>
          </cell>
          <cell r="K404">
            <v>1813.7768000000001</v>
          </cell>
          <cell r="L404">
            <v>2295.92</v>
          </cell>
          <cell r="N404">
            <v>7877.1373999999996</v>
          </cell>
          <cell r="O404">
            <v>9971.06</v>
          </cell>
          <cell r="Q404">
            <v>11156.356299999999</v>
          </cell>
          <cell r="R404">
            <v>14121.97</v>
          </cell>
          <cell r="T404">
            <v>11153.1805</v>
          </cell>
          <cell r="U404">
            <v>14117.95</v>
          </cell>
          <cell r="W404">
            <v>7712.0353000000005</v>
          </cell>
          <cell r="X404">
            <v>9762.07</v>
          </cell>
          <cell r="Z404">
            <v>7812.3020999999999</v>
          </cell>
          <cell r="AA404">
            <v>9888.99</v>
          </cell>
          <cell r="AC404">
            <v>56427.677600000003</v>
          </cell>
          <cell r="AD404">
            <v>71427.44</v>
          </cell>
          <cell r="AF404">
            <v>145652.00770000002</v>
          </cell>
          <cell r="AG404">
            <v>184369.63</v>
          </cell>
          <cell r="AI404">
            <v>87717.460399999996</v>
          </cell>
          <cell r="AJ404">
            <v>111034.76</v>
          </cell>
          <cell r="AL404">
            <v>77308.001699999993</v>
          </cell>
          <cell r="AM404">
            <v>97858.23</v>
          </cell>
          <cell r="AN404">
            <v>367105.14740000002</v>
          </cell>
          <cell r="AO404">
            <v>14999.7624</v>
          </cell>
          <cell r="AP404">
            <v>71427.44</v>
          </cell>
        </row>
        <row r="405">
          <cell r="A405">
            <v>60411</v>
          </cell>
          <cell r="Q405">
            <v>0</v>
          </cell>
          <cell r="R405">
            <v>0</v>
          </cell>
          <cell r="T405">
            <v>0</v>
          </cell>
          <cell r="W405">
            <v>0</v>
          </cell>
          <cell r="Z405">
            <v>0</v>
          </cell>
          <cell r="AC405">
            <v>0</v>
          </cell>
          <cell r="AF405">
            <v>0</v>
          </cell>
          <cell r="AI405">
            <v>0</v>
          </cell>
          <cell r="AL405">
            <v>0</v>
          </cell>
          <cell r="AN405">
            <v>0</v>
          </cell>
          <cell r="AO405">
            <v>0</v>
          </cell>
        </row>
        <row r="406">
          <cell r="A406">
            <v>60412</v>
          </cell>
          <cell r="F406">
            <v>0</v>
          </cell>
          <cell r="K406">
            <v>663.83699999999999</v>
          </cell>
          <cell r="L406">
            <v>840.3</v>
          </cell>
          <cell r="Q406">
            <v>0</v>
          </cell>
          <cell r="R406">
            <v>0</v>
          </cell>
          <cell r="T406">
            <v>265.54270000000002</v>
          </cell>
          <cell r="U406">
            <v>336.13</v>
          </cell>
          <cell r="W406">
            <v>2257.1880000000001</v>
          </cell>
          <cell r="X406">
            <v>2857.2</v>
          </cell>
          <cell r="Z406">
            <v>1829.64</v>
          </cell>
          <cell r="AA406">
            <v>2316</v>
          </cell>
          <cell r="AC406">
            <v>0</v>
          </cell>
          <cell r="AD406">
            <v>0</v>
          </cell>
          <cell r="AF406">
            <v>0</v>
          </cell>
          <cell r="AG406">
            <v>0</v>
          </cell>
          <cell r="AI406">
            <v>0</v>
          </cell>
          <cell r="AJ406">
            <v>0</v>
          </cell>
          <cell r="AL406">
            <v>0</v>
          </cell>
          <cell r="AM406">
            <v>0</v>
          </cell>
          <cell r="AN406">
            <v>0</v>
          </cell>
          <cell r="AO406">
            <v>0</v>
          </cell>
          <cell r="AP406">
            <v>0</v>
          </cell>
        </row>
        <row r="407">
          <cell r="A407">
            <v>60414</v>
          </cell>
          <cell r="C407" t="str">
            <v>x</v>
          </cell>
          <cell r="Q407">
            <v>0</v>
          </cell>
          <cell r="R407">
            <v>0</v>
          </cell>
          <cell r="T407">
            <v>0</v>
          </cell>
          <cell r="W407">
            <v>0</v>
          </cell>
          <cell r="Z407">
            <v>0</v>
          </cell>
          <cell r="AC407">
            <v>0</v>
          </cell>
          <cell r="AF407">
            <v>0</v>
          </cell>
          <cell r="AI407">
            <v>0</v>
          </cell>
          <cell r="AL407">
            <v>0</v>
          </cell>
          <cell r="AN407">
            <v>0</v>
          </cell>
          <cell r="AO407">
            <v>0</v>
          </cell>
        </row>
        <row r="408">
          <cell r="A408">
            <v>60430</v>
          </cell>
          <cell r="C408" t="str">
            <v>x</v>
          </cell>
          <cell r="Q408">
            <v>0</v>
          </cell>
          <cell r="R408">
            <v>0</v>
          </cell>
          <cell r="T408">
            <v>0</v>
          </cell>
          <cell r="W408">
            <v>0</v>
          </cell>
          <cell r="Z408">
            <v>0</v>
          </cell>
          <cell r="AC408">
            <v>0</v>
          </cell>
          <cell r="AF408">
            <v>0</v>
          </cell>
          <cell r="AI408">
            <v>0</v>
          </cell>
          <cell r="AL408">
            <v>0</v>
          </cell>
          <cell r="AN408">
            <v>0</v>
          </cell>
          <cell r="AO408">
            <v>0</v>
          </cell>
        </row>
        <row r="409">
          <cell r="A409">
            <v>60450</v>
          </cell>
          <cell r="C409" t="str">
            <v>x</v>
          </cell>
          <cell r="Q409">
            <v>0</v>
          </cell>
          <cell r="R409">
            <v>0</v>
          </cell>
          <cell r="T409">
            <v>0</v>
          </cell>
          <cell r="W409">
            <v>0</v>
          </cell>
          <cell r="Z409">
            <v>0</v>
          </cell>
          <cell r="AC409">
            <v>0</v>
          </cell>
          <cell r="AF409">
            <v>0</v>
          </cell>
          <cell r="AI409">
            <v>0</v>
          </cell>
          <cell r="AL409">
            <v>0</v>
          </cell>
          <cell r="AN409">
            <v>0</v>
          </cell>
          <cell r="AO409">
            <v>0</v>
          </cell>
        </row>
        <row r="410">
          <cell r="A410">
            <v>62101</v>
          </cell>
          <cell r="K410">
            <v>39207.107499999998</v>
          </cell>
          <cell r="L410">
            <v>49629.25</v>
          </cell>
          <cell r="N410">
            <v>276500</v>
          </cell>
          <cell r="O410">
            <v>350000</v>
          </cell>
          <cell r="Q410">
            <v>0</v>
          </cell>
          <cell r="R410">
            <v>0</v>
          </cell>
          <cell r="T410">
            <v>98622.81</v>
          </cell>
          <cell r="U410">
            <v>124839</v>
          </cell>
          <cell r="W410">
            <v>0</v>
          </cell>
          <cell r="X410">
            <v>0</v>
          </cell>
          <cell r="Z410">
            <v>0</v>
          </cell>
          <cell r="AA410">
            <v>0</v>
          </cell>
          <cell r="AC410">
            <v>703761.54600000009</v>
          </cell>
          <cell r="AD410">
            <v>890837.4</v>
          </cell>
          <cell r="AF410">
            <v>0</v>
          </cell>
          <cell r="AG410">
            <v>0</v>
          </cell>
          <cell r="AI410">
            <v>216460</v>
          </cell>
          <cell r="AJ410">
            <v>274000</v>
          </cell>
          <cell r="AL410">
            <v>209350</v>
          </cell>
          <cell r="AM410">
            <v>265000</v>
          </cell>
          <cell r="AN410">
            <v>1129571.5460000001</v>
          </cell>
          <cell r="AO410">
            <v>187075.85399999993</v>
          </cell>
          <cell r="AP410">
            <v>890837.4</v>
          </cell>
        </row>
        <row r="411">
          <cell r="A411">
            <v>62301</v>
          </cell>
          <cell r="Q411">
            <v>0</v>
          </cell>
          <cell r="R411">
            <v>0</v>
          </cell>
          <cell r="T411">
            <v>0</v>
          </cell>
          <cell r="W411">
            <v>0</v>
          </cell>
          <cell r="Z411">
            <v>0</v>
          </cell>
          <cell r="AC411">
            <v>0</v>
          </cell>
          <cell r="AF411">
            <v>0</v>
          </cell>
          <cell r="AI411">
            <v>0</v>
          </cell>
          <cell r="AL411">
            <v>0</v>
          </cell>
          <cell r="AN411">
            <v>0</v>
          </cell>
          <cell r="AO411">
            <v>0</v>
          </cell>
        </row>
        <row r="412">
          <cell r="A412">
            <v>64101</v>
          </cell>
          <cell r="C412" t="str">
            <v>x</v>
          </cell>
          <cell r="F412">
            <v>0</v>
          </cell>
          <cell r="Q412">
            <v>0</v>
          </cell>
          <cell r="R412">
            <v>0</v>
          </cell>
          <cell r="T412">
            <v>0</v>
          </cell>
          <cell r="U412">
            <v>0</v>
          </cell>
          <cell r="W412">
            <v>398.31799999999998</v>
          </cell>
          <cell r="X412">
            <v>504.2</v>
          </cell>
          <cell r="Z412">
            <v>0</v>
          </cell>
          <cell r="AA412">
            <v>0</v>
          </cell>
          <cell r="AC412">
            <v>72632.600000000006</v>
          </cell>
          <cell r="AD412">
            <v>91940</v>
          </cell>
          <cell r="AF412">
            <v>0</v>
          </cell>
          <cell r="AG412">
            <v>0</v>
          </cell>
          <cell r="AI412">
            <v>0</v>
          </cell>
          <cell r="AJ412">
            <v>0</v>
          </cell>
          <cell r="AL412">
            <v>0</v>
          </cell>
          <cell r="AM412">
            <v>0</v>
          </cell>
          <cell r="AN412">
            <v>72632.600000000006</v>
          </cell>
          <cell r="AO412">
            <v>19307.399999999994</v>
          </cell>
          <cell r="AP412">
            <v>91940</v>
          </cell>
        </row>
        <row r="413">
          <cell r="A413">
            <v>64201</v>
          </cell>
          <cell r="Q413">
            <v>0</v>
          </cell>
          <cell r="R413">
            <v>0</v>
          </cell>
          <cell r="T413">
            <v>0</v>
          </cell>
          <cell r="U413">
            <v>0</v>
          </cell>
          <cell r="W413">
            <v>464.03809999999999</v>
          </cell>
          <cell r="X413">
            <v>587.39</v>
          </cell>
          <cell r="Z413">
            <v>0</v>
          </cell>
          <cell r="AA413">
            <v>0</v>
          </cell>
          <cell r="AC413">
            <v>0</v>
          </cell>
          <cell r="AD413">
            <v>0</v>
          </cell>
          <cell r="AF413">
            <v>0</v>
          </cell>
          <cell r="AG413">
            <v>0</v>
          </cell>
          <cell r="AI413">
            <v>0</v>
          </cell>
          <cell r="AJ413">
            <v>0</v>
          </cell>
          <cell r="AL413">
            <v>0</v>
          </cell>
          <cell r="AM413">
            <v>0</v>
          </cell>
          <cell r="AN413">
            <v>0</v>
          </cell>
          <cell r="AO413">
            <v>0</v>
          </cell>
          <cell r="AP413">
            <v>0</v>
          </cell>
        </row>
        <row r="414">
          <cell r="A414">
            <v>6420166</v>
          </cell>
          <cell r="Q414">
            <v>0</v>
          </cell>
          <cell r="T414">
            <v>0</v>
          </cell>
          <cell r="W414">
            <v>0</v>
          </cell>
          <cell r="Z414">
            <v>0</v>
          </cell>
          <cell r="AC414">
            <v>0</v>
          </cell>
          <cell r="AF414">
            <v>0</v>
          </cell>
          <cell r="AI414">
            <v>0</v>
          </cell>
          <cell r="AL414">
            <v>0</v>
          </cell>
          <cell r="AN414">
            <v>0</v>
          </cell>
          <cell r="AO414">
            <v>0</v>
          </cell>
        </row>
        <row r="415">
          <cell r="A415">
            <v>64201660</v>
          </cell>
          <cell r="B415" t="str">
            <v>reklama</v>
          </cell>
          <cell r="Q415">
            <v>0</v>
          </cell>
          <cell r="T415">
            <v>0</v>
          </cell>
          <cell r="W415">
            <v>0</v>
          </cell>
          <cell r="Z415">
            <v>0</v>
          </cell>
          <cell r="AC415">
            <v>0</v>
          </cell>
          <cell r="AF415">
            <v>0</v>
          </cell>
          <cell r="AI415">
            <v>0</v>
          </cell>
          <cell r="AL415">
            <v>0</v>
          </cell>
          <cell r="AN415">
            <v>0</v>
          </cell>
          <cell r="AO415">
            <v>0</v>
          </cell>
        </row>
        <row r="416">
          <cell r="A416">
            <v>64202</v>
          </cell>
          <cell r="Q416">
            <v>0</v>
          </cell>
          <cell r="T416">
            <v>0</v>
          </cell>
          <cell r="U416">
            <v>0</v>
          </cell>
          <cell r="W416">
            <v>0</v>
          </cell>
          <cell r="X416">
            <v>0</v>
          </cell>
          <cell r="Z416">
            <v>0</v>
          </cell>
          <cell r="AA416">
            <v>0</v>
          </cell>
          <cell r="AC416">
            <v>0</v>
          </cell>
          <cell r="AD416">
            <v>0</v>
          </cell>
          <cell r="AF416">
            <v>0</v>
          </cell>
          <cell r="AI416">
            <v>0</v>
          </cell>
          <cell r="AL416">
            <v>0</v>
          </cell>
          <cell r="AN416">
            <v>0</v>
          </cell>
          <cell r="AO416">
            <v>0</v>
          </cell>
          <cell r="AP416">
            <v>0</v>
          </cell>
        </row>
        <row r="417">
          <cell r="A417">
            <v>64250</v>
          </cell>
          <cell r="K417">
            <v>6780.5541999999996</v>
          </cell>
          <cell r="L417">
            <v>8582.98</v>
          </cell>
          <cell r="N417">
            <v>21967.063900000001</v>
          </cell>
          <cell r="O417">
            <v>27806.41</v>
          </cell>
          <cell r="Q417">
            <v>13075.250500000002</v>
          </cell>
          <cell r="R417">
            <v>16550.95</v>
          </cell>
          <cell r="T417">
            <v>9031.5565000000006</v>
          </cell>
          <cell r="U417">
            <v>11432.35</v>
          </cell>
          <cell r="W417">
            <v>12314.946600000001</v>
          </cell>
          <cell r="X417">
            <v>15588.54</v>
          </cell>
          <cell r="Z417">
            <v>34709.590100000001</v>
          </cell>
          <cell r="AA417">
            <v>43936.19</v>
          </cell>
          <cell r="AC417">
            <v>22939.656600000002</v>
          </cell>
          <cell r="AD417">
            <v>29037.54</v>
          </cell>
          <cell r="AF417">
            <v>18971.028399999999</v>
          </cell>
          <cell r="AG417">
            <v>24013.96</v>
          </cell>
          <cell r="AI417">
            <v>29631.675499999998</v>
          </cell>
          <cell r="AJ417">
            <v>37508.449999999997</v>
          </cell>
          <cell r="AL417">
            <v>10543.466400000001</v>
          </cell>
          <cell r="AM417">
            <v>13346.16</v>
          </cell>
          <cell r="AN417">
            <v>82085.8269</v>
          </cell>
          <cell r="AP417">
            <v>29037.54</v>
          </cell>
        </row>
        <row r="418">
          <cell r="A418">
            <v>64251</v>
          </cell>
          <cell r="W418">
            <v>4022.6010000000001</v>
          </cell>
          <cell r="X418">
            <v>5091.8999999999996</v>
          </cell>
          <cell r="Z418">
            <v>0</v>
          </cell>
          <cell r="AC418">
            <v>0</v>
          </cell>
          <cell r="AF418">
            <v>0</v>
          </cell>
          <cell r="AG418">
            <v>0</v>
          </cell>
          <cell r="AI418">
            <v>0</v>
          </cell>
          <cell r="AJ418">
            <v>0</v>
          </cell>
          <cell r="AL418">
            <v>0</v>
          </cell>
          <cell r="AM418">
            <v>0</v>
          </cell>
          <cell r="AN418">
            <v>0</v>
          </cell>
        </row>
        <row r="419">
          <cell r="A419">
            <v>64401</v>
          </cell>
          <cell r="C419" t="str">
            <v>x</v>
          </cell>
          <cell r="Q419">
            <v>0</v>
          </cell>
          <cell r="T419">
            <v>0</v>
          </cell>
          <cell r="U419">
            <v>0</v>
          </cell>
          <cell r="W419">
            <v>0</v>
          </cell>
          <cell r="X419">
            <v>0</v>
          </cell>
          <cell r="Z419">
            <v>0</v>
          </cell>
          <cell r="AA419">
            <v>0</v>
          </cell>
          <cell r="AC419">
            <v>0</v>
          </cell>
          <cell r="AD419">
            <v>0</v>
          </cell>
          <cell r="AF419">
            <v>0</v>
          </cell>
          <cell r="AI419">
            <v>0</v>
          </cell>
          <cell r="AL419">
            <v>0</v>
          </cell>
          <cell r="AN419">
            <v>0</v>
          </cell>
          <cell r="AO419">
            <v>0</v>
          </cell>
          <cell r="AP419">
            <v>0</v>
          </cell>
        </row>
        <row r="420">
          <cell r="A420">
            <v>64402</v>
          </cell>
          <cell r="C420" t="str">
            <v>x</v>
          </cell>
          <cell r="N420">
            <v>3950</v>
          </cell>
          <cell r="O420">
            <v>5000</v>
          </cell>
          <cell r="Q420">
            <v>0</v>
          </cell>
          <cell r="T420">
            <v>0</v>
          </cell>
          <cell r="U420">
            <v>0</v>
          </cell>
          <cell r="W420">
            <v>0</v>
          </cell>
          <cell r="X420">
            <v>0</v>
          </cell>
          <cell r="Z420">
            <v>0</v>
          </cell>
          <cell r="AA420">
            <v>0</v>
          </cell>
          <cell r="AC420">
            <v>0</v>
          </cell>
          <cell r="AD420">
            <v>0</v>
          </cell>
          <cell r="AF420">
            <v>0</v>
          </cell>
          <cell r="AG420">
            <v>0</v>
          </cell>
          <cell r="AI420">
            <v>0</v>
          </cell>
          <cell r="AJ420">
            <v>0</v>
          </cell>
          <cell r="AL420">
            <v>0</v>
          </cell>
          <cell r="AM420">
            <v>0</v>
          </cell>
          <cell r="AN420">
            <v>0</v>
          </cell>
          <cell r="AO420">
            <v>0</v>
          </cell>
          <cell r="AP420">
            <v>0</v>
          </cell>
        </row>
        <row r="421">
          <cell r="A421">
            <v>64403</v>
          </cell>
          <cell r="C421" t="str">
            <v>x</v>
          </cell>
          <cell r="Q421">
            <v>0</v>
          </cell>
          <cell r="T421">
            <v>0</v>
          </cell>
          <cell r="W421">
            <v>0</v>
          </cell>
          <cell r="Z421">
            <v>0</v>
          </cell>
          <cell r="AC421">
            <v>0</v>
          </cell>
          <cell r="AF421">
            <v>0</v>
          </cell>
          <cell r="AI421">
            <v>0</v>
          </cell>
          <cell r="AL421">
            <v>0</v>
          </cell>
          <cell r="AN421">
            <v>0</v>
          </cell>
          <cell r="AO421">
            <v>0</v>
          </cell>
        </row>
        <row r="422">
          <cell r="A422">
            <v>64601</v>
          </cell>
          <cell r="Q422">
            <v>0</v>
          </cell>
          <cell r="T422">
            <v>0</v>
          </cell>
          <cell r="U422">
            <v>0</v>
          </cell>
          <cell r="W422">
            <v>0</v>
          </cell>
          <cell r="X422">
            <v>0</v>
          </cell>
          <cell r="Z422">
            <v>0</v>
          </cell>
          <cell r="AA422">
            <v>0</v>
          </cell>
          <cell r="AC422">
            <v>0</v>
          </cell>
          <cell r="AD422">
            <v>0</v>
          </cell>
          <cell r="AF422">
            <v>0</v>
          </cell>
          <cell r="AI422">
            <v>0</v>
          </cell>
          <cell r="AL422">
            <v>0</v>
          </cell>
          <cell r="AN422">
            <v>0</v>
          </cell>
          <cell r="AO422">
            <v>0</v>
          </cell>
          <cell r="AP422">
            <v>0</v>
          </cell>
        </row>
        <row r="423">
          <cell r="A423">
            <v>64602</v>
          </cell>
          <cell r="Q423">
            <v>0</v>
          </cell>
          <cell r="T423">
            <v>0</v>
          </cell>
          <cell r="W423">
            <v>0</v>
          </cell>
          <cell r="Z423">
            <v>0</v>
          </cell>
          <cell r="AC423">
            <v>0</v>
          </cell>
          <cell r="AF423">
            <v>0</v>
          </cell>
          <cell r="AI423">
            <v>0</v>
          </cell>
          <cell r="AL423">
            <v>0</v>
          </cell>
          <cell r="AN423">
            <v>0</v>
          </cell>
          <cell r="AO423">
            <v>0</v>
          </cell>
        </row>
        <row r="424">
          <cell r="A424">
            <v>64603</v>
          </cell>
          <cell r="Q424">
            <v>0</v>
          </cell>
          <cell r="T424">
            <v>0</v>
          </cell>
          <cell r="W424">
            <v>0</v>
          </cell>
          <cell r="Z424">
            <v>0</v>
          </cell>
          <cell r="AC424">
            <v>0</v>
          </cell>
          <cell r="AF424">
            <v>0</v>
          </cell>
          <cell r="AI424">
            <v>0</v>
          </cell>
          <cell r="AL424">
            <v>0</v>
          </cell>
          <cell r="AN424">
            <v>0</v>
          </cell>
          <cell r="AO424">
            <v>0</v>
          </cell>
        </row>
        <row r="425">
          <cell r="A425">
            <v>64801</v>
          </cell>
          <cell r="C425" t="str">
            <v>x</v>
          </cell>
          <cell r="H425">
            <v>7.5049999999999999</v>
          </cell>
          <cell r="I425">
            <v>9.5</v>
          </cell>
          <cell r="K425">
            <v>1154.98</v>
          </cell>
          <cell r="L425">
            <v>1462</v>
          </cell>
          <cell r="N425">
            <v>11060</v>
          </cell>
          <cell r="O425">
            <v>14000</v>
          </cell>
          <cell r="Q425">
            <v>3829.7620000000002</v>
          </cell>
          <cell r="R425">
            <v>4847.8</v>
          </cell>
          <cell r="T425">
            <v>-790</v>
          </cell>
          <cell r="U425">
            <v>-1000</v>
          </cell>
          <cell r="W425">
            <v>0</v>
          </cell>
          <cell r="X425">
            <v>0</v>
          </cell>
          <cell r="Z425">
            <v>0</v>
          </cell>
          <cell r="AA425">
            <v>0</v>
          </cell>
          <cell r="AC425">
            <v>2016.0800000000002</v>
          </cell>
          <cell r="AD425">
            <v>2552</v>
          </cell>
          <cell r="AF425">
            <v>0</v>
          </cell>
          <cell r="AG425">
            <v>0</v>
          </cell>
          <cell r="AI425">
            <v>29511.24</v>
          </cell>
          <cell r="AJ425">
            <v>37356</v>
          </cell>
          <cell r="AL425">
            <v>381.72800000000001</v>
          </cell>
          <cell r="AM425">
            <v>483.2</v>
          </cell>
          <cell r="AN425">
            <v>31909.048000000003</v>
          </cell>
          <cell r="AO425">
            <v>535.91999999999985</v>
          </cell>
          <cell r="AP425">
            <v>2552</v>
          </cell>
        </row>
        <row r="426">
          <cell r="A426">
            <v>6480166</v>
          </cell>
          <cell r="F426">
            <v>0</v>
          </cell>
          <cell r="Q426">
            <v>0</v>
          </cell>
          <cell r="T426">
            <v>0</v>
          </cell>
          <cell r="W426">
            <v>0</v>
          </cell>
          <cell r="Z426">
            <v>0</v>
          </cell>
          <cell r="AC426">
            <v>0</v>
          </cell>
          <cell r="AF426">
            <v>0</v>
          </cell>
          <cell r="AI426">
            <v>0</v>
          </cell>
          <cell r="AL426">
            <v>0</v>
          </cell>
          <cell r="AN426">
            <v>0</v>
          </cell>
          <cell r="AO426">
            <v>0</v>
          </cell>
        </row>
        <row r="427">
          <cell r="A427">
            <v>64802</v>
          </cell>
          <cell r="N427">
            <v>7900</v>
          </cell>
          <cell r="O427">
            <v>10000</v>
          </cell>
          <cell r="Q427">
            <v>0</v>
          </cell>
          <cell r="T427">
            <v>0</v>
          </cell>
          <cell r="U427">
            <v>0</v>
          </cell>
          <cell r="W427">
            <v>142.20000000000002</v>
          </cell>
          <cell r="X427">
            <v>180</v>
          </cell>
          <cell r="Z427">
            <v>0</v>
          </cell>
          <cell r="AA427">
            <v>0</v>
          </cell>
          <cell r="AC427">
            <v>0</v>
          </cell>
          <cell r="AD427">
            <v>0</v>
          </cell>
          <cell r="AF427">
            <v>0</v>
          </cell>
          <cell r="AG427">
            <v>0</v>
          </cell>
          <cell r="AI427">
            <v>0</v>
          </cell>
          <cell r="AJ427">
            <v>0</v>
          </cell>
          <cell r="AL427">
            <v>12138.35</v>
          </cell>
          <cell r="AM427">
            <v>15365</v>
          </cell>
          <cell r="AN427">
            <v>12138.35</v>
          </cell>
          <cell r="AO427">
            <v>0</v>
          </cell>
          <cell r="AP427">
            <v>0</v>
          </cell>
        </row>
        <row r="428">
          <cell r="A428">
            <v>64803</v>
          </cell>
          <cell r="Q428">
            <v>0</v>
          </cell>
          <cell r="T428">
            <v>0</v>
          </cell>
          <cell r="U428">
            <v>0</v>
          </cell>
          <cell r="W428">
            <v>0</v>
          </cell>
          <cell r="X428">
            <v>0</v>
          </cell>
          <cell r="Z428">
            <v>0</v>
          </cell>
          <cell r="AA428">
            <v>0</v>
          </cell>
          <cell r="AC428">
            <v>0</v>
          </cell>
          <cell r="AD428">
            <v>0</v>
          </cell>
          <cell r="AF428">
            <v>0</v>
          </cell>
          <cell r="AI428">
            <v>0</v>
          </cell>
          <cell r="AL428">
            <v>0</v>
          </cell>
          <cell r="AN428">
            <v>0</v>
          </cell>
          <cell r="AO428">
            <v>0</v>
          </cell>
          <cell r="AP428">
            <v>0</v>
          </cell>
        </row>
        <row r="429">
          <cell r="A429">
            <v>64804</v>
          </cell>
          <cell r="E429">
            <v>1.7459</v>
          </cell>
          <cell r="F429">
            <v>2.21</v>
          </cell>
          <cell r="H429">
            <v>4.3845000000000001</v>
          </cell>
          <cell r="I429">
            <v>5.55</v>
          </cell>
          <cell r="K429">
            <v>12.0001</v>
          </cell>
          <cell r="L429">
            <v>15.19</v>
          </cell>
          <cell r="N429">
            <v>-7.9000000000000015E-2</v>
          </cell>
          <cell r="O429">
            <v>-0.1</v>
          </cell>
          <cell r="Q429">
            <v>69.275099999999995</v>
          </cell>
          <cell r="R429">
            <v>87.69</v>
          </cell>
          <cell r="T429">
            <v>14.8599</v>
          </cell>
          <cell r="U429">
            <v>18.809999999999999</v>
          </cell>
          <cell r="W429">
            <v>834.39010000000007</v>
          </cell>
          <cell r="X429">
            <v>1056.19</v>
          </cell>
          <cell r="Z429">
            <v>249.60050000000001</v>
          </cell>
          <cell r="AA429">
            <v>315.95</v>
          </cell>
          <cell r="AC429">
            <v>5.4036</v>
          </cell>
          <cell r="AD429">
            <v>6.84</v>
          </cell>
          <cell r="AF429">
            <v>17.071899999999999</v>
          </cell>
          <cell r="AG429">
            <v>21.61</v>
          </cell>
          <cell r="AI429">
            <v>16.353000000000002</v>
          </cell>
          <cell r="AJ429">
            <v>20.7</v>
          </cell>
          <cell r="AL429">
            <v>2.2989000000000002</v>
          </cell>
          <cell r="AM429">
            <v>2.91</v>
          </cell>
          <cell r="AN429">
            <v>41.127400000000009</v>
          </cell>
          <cell r="AO429">
            <v>1.4363999999999999</v>
          </cell>
          <cell r="AP429">
            <v>6.84</v>
          </cell>
        </row>
        <row r="430">
          <cell r="A430">
            <v>64805</v>
          </cell>
          <cell r="Q430">
            <v>0</v>
          </cell>
          <cell r="T430">
            <v>0</v>
          </cell>
          <cell r="U430">
            <v>0</v>
          </cell>
          <cell r="W430">
            <v>0</v>
          </cell>
          <cell r="X430">
            <v>0</v>
          </cell>
          <cell r="Z430">
            <v>0</v>
          </cell>
          <cell r="AA430">
            <v>0</v>
          </cell>
          <cell r="AC430">
            <v>0</v>
          </cell>
          <cell r="AD430">
            <v>0</v>
          </cell>
          <cell r="AF430">
            <v>0</v>
          </cell>
          <cell r="AI430">
            <v>0</v>
          </cell>
          <cell r="AL430">
            <v>0</v>
          </cell>
          <cell r="AN430">
            <v>0</v>
          </cell>
          <cell r="AO430">
            <v>0</v>
          </cell>
          <cell r="AP430">
            <v>0</v>
          </cell>
        </row>
        <row r="431">
          <cell r="A431">
            <v>65201</v>
          </cell>
          <cell r="Q431">
            <v>0</v>
          </cell>
          <cell r="R431">
            <v>0</v>
          </cell>
          <cell r="T431">
            <v>0</v>
          </cell>
          <cell r="W431">
            <v>0</v>
          </cell>
          <cell r="Z431">
            <v>0</v>
          </cell>
          <cell r="AC431">
            <v>0</v>
          </cell>
          <cell r="AF431">
            <v>0</v>
          </cell>
          <cell r="AI431">
            <v>0</v>
          </cell>
          <cell r="AL431">
            <v>0</v>
          </cell>
          <cell r="AN431">
            <v>0</v>
          </cell>
          <cell r="AO431">
            <v>0</v>
          </cell>
        </row>
        <row r="432">
          <cell r="A432">
            <v>65801</v>
          </cell>
          <cell r="Q432">
            <v>0</v>
          </cell>
          <cell r="T432">
            <v>0</v>
          </cell>
          <cell r="W432">
            <v>0</v>
          </cell>
          <cell r="Z432">
            <v>0</v>
          </cell>
          <cell r="AC432">
            <v>0</v>
          </cell>
          <cell r="AF432">
            <v>0</v>
          </cell>
          <cell r="AI432">
            <v>0</v>
          </cell>
          <cell r="AL432">
            <v>0</v>
          </cell>
          <cell r="AN432">
            <v>0</v>
          </cell>
          <cell r="AO432">
            <v>0</v>
          </cell>
        </row>
        <row r="433">
          <cell r="A433">
            <v>65901</v>
          </cell>
          <cell r="F433">
            <v>0</v>
          </cell>
          <cell r="Q433">
            <v>0</v>
          </cell>
          <cell r="T433">
            <v>0</v>
          </cell>
          <cell r="U433">
            <v>0</v>
          </cell>
          <cell r="W433">
            <v>0</v>
          </cell>
          <cell r="X433">
            <v>0</v>
          </cell>
          <cell r="Z433">
            <v>0</v>
          </cell>
          <cell r="AA433">
            <v>0</v>
          </cell>
          <cell r="AC433">
            <v>0</v>
          </cell>
          <cell r="AD433">
            <v>0</v>
          </cell>
          <cell r="AF433">
            <v>0</v>
          </cell>
          <cell r="AI433">
            <v>0</v>
          </cell>
          <cell r="AL433">
            <v>0</v>
          </cell>
          <cell r="AN433">
            <v>0</v>
          </cell>
          <cell r="AO433">
            <v>0</v>
          </cell>
          <cell r="AP433">
            <v>0</v>
          </cell>
        </row>
        <row r="434">
          <cell r="A434">
            <v>66101</v>
          </cell>
          <cell r="F434">
            <v>0</v>
          </cell>
          <cell r="Q434">
            <v>0</v>
          </cell>
          <cell r="T434">
            <v>0</v>
          </cell>
          <cell r="W434">
            <v>0</v>
          </cell>
          <cell r="Z434">
            <v>0</v>
          </cell>
          <cell r="AC434">
            <v>0</v>
          </cell>
          <cell r="AF434">
            <v>0</v>
          </cell>
          <cell r="AI434">
            <v>0</v>
          </cell>
          <cell r="AL434">
            <v>0</v>
          </cell>
          <cell r="AN434">
            <v>0</v>
          </cell>
          <cell r="AO434">
            <v>0</v>
          </cell>
        </row>
        <row r="435">
          <cell r="A435">
            <v>66201</v>
          </cell>
          <cell r="C435" t="str">
            <v>x</v>
          </cell>
          <cell r="E435">
            <v>107982.37449999999</v>
          </cell>
          <cell r="F435">
            <v>136686.54999999999</v>
          </cell>
          <cell r="H435">
            <v>6.3200000000000006E-2</v>
          </cell>
          <cell r="I435">
            <v>0.08</v>
          </cell>
          <cell r="K435">
            <v>0.37130000000000002</v>
          </cell>
          <cell r="L435">
            <v>0.47</v>
          </cell>
          <cell r="N435">
            <v>223.0881</v>
          </cell>
          <cell r="O435">
            <v>282.39</v>
          </cell>
          <cell r="Q435">
            <v>16.566299999999998</v>
          </cell>
          <cell r="R435">
            <v>20.97</v>
          </cell>
          <cell r="T435">
            <v>32.769199999999998</v>
          </cell>
          <cell r="U435">
            <v>41.48</v>
          </cell>
          <cell r="W435">
            <v>75065.112700000012</v>
          </cell>
          <cell r="X435">
            <v>95019.13</v>
          </cell>
          <cell r="Z435">
            <v>21.069300000000002</v>
          </cell>
          <cell r="AA435">
            <v>26.67</v>
          </cell>
          <cell r="AC435">
            <v>20.674300000000002</v>
          </cell>
          <cell r="AD435">
            <v>26.17</v>
          </cell>
          <cell r="AF435">
            <v>23.4709</v>
          </cell>
          <cell r="AG435">
            <v>29.71</v>
          </cell>
          <cell r="AI435">
            <v>27.602599999999999</v>
          </cell>
          <cell r="AJ435">
            <v>34.94</v>
          </cell>
          <cell r="AL435">
            <v>52.8352</v>
          </cell>
          <cell r="AM435">
            <v>66.88</v>
          </cell>
          <cell r="AN435">
            <v>124.583</v>
          </cell>
          <cell r="AO435">
            <v>5.4956999999999994</v>
          </cell>
          <cell r="AP435">
            <v>26.17</v>
          </cell>
        </row>
        <row r="436">
          <cell r="A436">
            <v>66202</v>
          </cell>
          <cell r="C436" t="str">
            <v>x</v>
          </cell>
          <cell r="Q436">
            <v>0</v>
          </cell>
          <cell r="T436">
            <v>0</v>
          </cell>
          <cell r="U436">
            <v>0</v>
          </cell>
          <cell r="W436">
            <v>0</v>
          </cell>
          <cell r="X436">
            <v>0</v>
          </cell>
          <cell r="Z436">
            <v>0</v>
          </cell>
          <cell r="AA436">
            <v>0</v>
          </cell>
          <cell r="AC436">
            <v>0</v>
          </cell>
          <cell r="AD436">
            <v>0</v>
          </cell>
          <cell r="AF436">
            <v>0</v>
          </cell>
          <cell r="AI436">
            <v>0</v>
          </cell>
          <cell r="AL436">
            <v>0</v>
          </cell>
          <cell r="AN436">
            <v>0</v>
          </cell>
          <cell r="AO436">
            <v>0</v>
          </cell>
          <cell r="AP436">
            <v>0</v>
          </cell>
        </row>
        <row r="437">
          <cell r="A437">
            <v>66203</v>
          </cell>
          <cell r="C437" t="str">
            <v>x</v>
          </cell>
          <cell r="Q437">
            <v>0</v>
          </cell>
          <cell r="T437">
            <v>0</v>
          </cell>
          <cell r="U437">
            <v>0</v>
          </cell>
          <cell r="W437">
            <v>0</v>
          </cell>
          <cell r="X437">
            <v>0</v>
          </cell>
          <cell r="Z437">
            <v>0</v>
          </cell>
          <cell r="AA437">
            <v>0</v>
          </cell>
          <cell r="AC437">
            <v>0</v>
          </cell>
          <cell r="AD437">
            <v>0</v>
          </cell>
          <cell r="AF437">
            <v>0</v>
          </cell>
          <cell r="AI437">
            <v>0</v>
          </cell>
          <cell r="AL437">
            <v>0</v>
          </cell>
          <cell r="AN437">
            <v>0</v>
          </cell>
          <cell r="AO437">
            <v>0</v>
          </cell>
          <cell r="AP437">
            <v>0</v>
          </cell>
        </row>
        <row r="438">
          <cell r="A438">
            <v>6620366</v>
          </cell>
          <cell r="Q438">
            <v>0</v>
          </cell>
          <cell r="T438">
            <v>0</v>
          </cell>
          <cell r="W438">
            <v>0</v>
          </cell>
          <cell r="Z438">
            <v>0</v>
          </cell>
          <cell r="AC438">
            <v>0</v>
          </cell>
          <cell r="AF438">
            <v>0</v>
          </cell>
          <cell r="AI438">
            <v>0</v>
          </cell>
          <cell r="AL438">
            <v>0</v>
          </cell>
          <cell r="AN438">
            <v>0</v>
          </cell>
          <cell r="AO438">
            <v>0</v>
          </cell>
        </row>
        <row r="439">
          <cell r="A439" t="str">
            <v>66204 CI</v>
          </cell>
          <cell r="Q439">
            <v>0</v>
          </cell>
          <cell r="R439">
            <v>0</v>
          </cell>
          <cell r="T439">
            <v>0</v>
          </cell>
          <cell r="W439">
            <v>0</v>
          </cell>
          <cell r="Z439">
            <v>0</v>
          </cell>
          <cell r="AC439">
            <v>0</v>
          </cell>
          <cell r="AF439">
            <v>0</v>
          </cell>
          <cell r="AI439">
            <v>0</v>
          </cell>
          <cell r="AL439">
            <v>0</v>
          </cell>
          <cell r="AN439">
            <v>0</v>
          </cell>
          <cell r="AO439">
            <v>0</v>
          </cell>
        </row>
        <row r="440">
          <cell r="A440">
            <v>66204</v>
          </cell>
          <cell r="Q440">
            <v>0</v>
          </cell>
          <cell r="T440">
            <v>0</v>
          </cell>
          <cell r="W440">
            <v>0</v>
          </cell>
          <cell r="Z440">
            <v>0</v>
          </cell>
          <cell r="AC440">
            <v>0</v>
          </cell>
          <cell r="AF440">
            <v>0</v>
          </cell>
          <cell r="AI440">
            <v>0</v>
          </cell>
          <cell r="AL440">
            <v>0</v>
          </cell>
          <cell r="AN440">
            <v>0</v>
          </cell>
          <cell r="AO440">
            <v>0</v>
          </cell>
        </row>
        <row r="441">
          <cell r="A441">
            <v>6620466</v>
          </cell>
          <cell r="Q441">
            <v>0</v>
          </cell>
          <cell r="T441">
            <v>0</v>
          </cell>
          <cell r="W441">
            <v>0</v>
          </cell>
          <cell r="Z441">
            <v>0</v>
          </cell>
          <cell r="AC441">
            <v>0</v>
          </cell>
          <cell r="AF441">
            <v>0</v>
          </cell>
          <cell r="AI441">
            <v>0</v>
          </cell>
          <cell r="AL441">
            <v>0</v>
          </cell>
          <cell r="AN441">
            <v>0</v>
          </cell>
          <cell r="AO441">
            <v>0</v>
          </cell>
        </row>
        <row r="442">
          <cell r="A442">
            <v>66205</v>
          </cell>
          <cell r="Q442">
            <v>0</v>
          </cell>
          <cell r="T442">
            <v>0</v>
          </cell>
          <cell r="W442">
            <v>0</v>
          </cell>
          <cell r="Z442">
            <v>0</v>
          </cell>
          <cell r="AC442">
            <v>0</v>
          </cell>
          <cell r="AF442">
            <v>0</v>
          </cell>
          <cell r="AI442">
            <v>0</v>
          </cell>
          <cell r="AL442">
            <v>0</v>
          </cell>
          <cell r="AN442">
            <v>0</v>
          </cell>
          <cell r="AO442">
            <v>0</v>
          </cell>
        </row>
        <row r="443">
          <cell r="A443">
            <v>66221</v>
          </cell>
          <cell r="Q443">
            <v>0</v>
          </cell>
          <cell r="T443">
            <v>0</v>
          </cell>
          <cell r="W443">
            <v>0</v>
          </cell>
          <cell r="Z443">
            <v>0</v>
          </cell>
          <cell r="AC443">
            <v>0</v>
          </cell>
          <cell r="AF443">
            <v>0</v>
          </cell>
          <cell r="AI443">
            <v>0</v>
          </cell>
          <cell r="AL443">
            <v>0</v>
          </cell>
          <cell r="AN443">
            <v>0</v>
          </cell>
          <cell r="AO443">
            <v>0</v>
          </cell>
        </row>
        <row r="444">
          <cell r="A444">
            <v>66301</v>
          </cell>
          <cell r="C444" t="str">
            <v>x</v>
          </cell>
          <cell r="N444">
            <v>29076.897999999997</v>
          </cell>
          <cell r="O444">
            <v>36806.199999999997</v>
          </cell>
          <cell r="Q444">
            <v>12.916500000000001</v>
          </cell>
          <cell r="R444">
            <v>16.350000000000001</v>
          </cell>
          <cell r="T444">
            <v>46414.838400000001</v>
          </cell>
          <cell r="U444">
            <v>58752.959999999999</v>
          </cell>
          <cell r="W444">
            <v>35152.282399999996</v>
          </cell>
          <cell r="X444">
            <v>44496.56</v>
          </cell>
          <cell r="Z444">
            <v>211.95700000000002</v>
          </cell>
          <cell r="AA444">
            <v>268.3</v>
          </cell>
          <cell r="AC444">
            <v>-9282.3341000000019</v>
          </cell>
          <cell r="AD444">
            <v>-11749.79</v>
          </cell>
          <cell r="AF444">
            <v>3492.3530000000001</v>
          </cell>
          <cell r="AG444">
            <v>4420.7</v>
          </cell>
          <cell r="AI444">
            <v>10955.3092</v>
          </cell>
          <cell r="AJ444">
            <v>13867.48</v>
          </cell>
          <cell r="AL444">
            <v>46928.480600000003</v>
          </cell>
          <cell r="AM444">
            <v>59403.14</v>
          </cell>
          <cell r="AN444">
            <v>52093.808700000001</v>
          </cell>
          <cell r="AO444">
            <v>-2467.455899999999</v>
          </cell>
          <cell r="AP444">
            <v>-11749.79</v>
          </cell>
        </row>
        <row r="445">
          <cell r="A445">
            <v>66303</v>
          </cell>
          <cell r="K445">
            <v>662.65200000000004</v>
          </cell>
          <cell r="L445">
            <v>838.8</v>
          </cell>
          <cell r="Q445">
            <v>0</v>
          </cell>
          <cell r="R445">
            <v>0</v>
          </cell>
          <cell r="T445">
            <v>8911.0262000000002</v>
          </cell>
          <cell r="U445">
            <v>11279.78</v>
          </cell>
          <cell r="W445">
            <v>0</v>
          </cell>
          <cell r="X445">
            <v>0</v>
          </cell>
          <cell r="Z445">
            <v>0</v>
          </cell>
          <cell r="AA445">
            <v>0</v>
          </cell>
          <cell r="AC445">
            <v>-8197.3006999999998</v>
          </cell>
          <cell r="AD445">
            <v>-10376.33</v>
          </cell>
          <cell r="AF445">
            <v>3618.0499000000004</v>
          </cell>
          <cell r="AG445">
            <v>4579.8100000000004</v>
          </cell>
          <cell r="AI445">
            <v>0</v>
          </cell>
          <cell r="AJ445">
            <v>0</v>
          </cell>
          <cell r="AL445">
            <v>6374.8971000000001</v>
          </cell>
          <cell r="AM445">
            <v>8069.49</v>
          </cell>
          <cell r="AN445">
            <v>1795.6463000000003</v>
          </cell>
          <cell r="AO445">
            <v>-2179.0293000000001</v>
          </cell>
          <cell r="AP445">
            <v>-10376.33</v>
          </cell>
        </row>
        <row r="446">
          <cell r="A446">
            <v>66801</v>
          </cell>
          <cell r="C446" t="str">
            <v>x</v>
          </cell>
          <cell r="Q446">
            <v>0</v>
          </cell>
          <cell r="R446">
            <v>0</v>
          </cell>
          <cell r="T446">
            <v>1735.63</v>
          </cell>
          <cell r="U446">
            <v>2197</v>
          </cell>
          <cell r="W446">
            <v>1206.3300000000002</v>
          </cell>
          <cell r="X446">
            <v>1527</v>
          </cell>
          <cell r="Z446">
            <v>3096.01</v>
          </cell>
          <cell r="AA446">
            <v>3919</v>
          </cell>
          <cell r="AC446">
            <v>6414.01</v>
          </cell>
          <cell r="AD446">
            <v>8119</v>
          </cell>
          <cell r="AF446">
            <v>0</v>
          </cell>
          <cell r="AG446">
            <v>0</v>
          </cell>
          <cell r="AI446">
            <v>0</v>
          </cell>
          <cell r="AJ446">
            <v>0</v>
          </cell>
          <cell r="AL446">
            <v>0</v>
          </cell>
          <cell r="AM446">
            <v>0</v>
          </cell>
          <cell r="AN446">
            <v>6414.01</v>
          </cell>
          <cell r="AO446">
            <v>1704.9899999999998</v>
          </cell>
          <cell r="AP446">
            <v>8119</v>
          </cell>
        </row>
        <row r="447">
          <cell r="A447">
            <v>66805</v>
          </cell>
          <cell r="Q447">
            <v>0</v>
          </cell>
          <cell r="T447">
            <v>0</v>
          </cell>
          <cell r="U447">
            <v>0</v>
          </cell>
          <cell r="W447">
            <v>0</v>
          </cell>
          <cell r="X447">
            <v>0</v>
          </cell>
          <cell r="Z447">
            <v>0</v>
          </cell>
          <cell r="AA447">
            <v>0</v>
          </cell>
          <cell r="AC447">
            <v>0</v>
          </cell>
          <cell r="AD447">
            <v>0</v>
          </cell>
          <cell r="AF447">
            <v>0</v>
          </cell>
          <cell r="AI447">
            <v>0</v>
          </cell>
          <cell r="AL447">
            <v>0</v>
          </cell>
          <cell r="AN447">
            <v>0</v>
          </cell>
          <cell r="AO447">
            <v>0</v>
          </cell>
          <cell r="AP447">
            <v>0</v>
          </cell>
        </row>
        <row r="448">
          <cell r="A448">
            <v>66810</v>
          </cell>
          <cell r="C448" t="str">
            <v>x</v>
          </cell>
          <cell r="Q448">
            <v>0</v>
          </cell>
          <cell r="T448">
            <v>0</v>
          </cell>
          <cell r="W448">
            <v>0</v>
          </cell>
          <cell r="Z448">
            <v>0</v>
          </cell>
          <cell r="AC448">
            <v>0</v>
          </cell>
          <cell r="AF448">
            <v>0</v>
          </cell>
          <cell r="AI448">
            <v>0</v>
          </cell>
          <cell r="AL448">
            <v>0</v>
          </cell>
          <cell r="AN448">
            <v>0</v>
          </cell>
          <cell r="AO448">
            <v>0</v>
          </cell>
        </row>
        <row r="449">
          <cell r="A449">
            <v>67401</v>
          </cell>
          <cell r="Q449">
            <v>0</v>
          </cell>
          <cell r="T449">
            <v>0</v>
          </cell>
          <cell r="W449">
            <v>0</v>
          </cell>
          <cell r="Z449">
            <v>0</v>
          </cell>
          <cell r="AC449">
            <v>0</v>
          </cell>
          <cell r="AF449">
            <v>0</v>
          </cell>
          <cell r="AI449">
            <v>0</v>
          </cell>
          <cell r="AL449">
            <v>0</v>
          </cell>
          <cell r="AN449">
            <v>0</v>
          </cell>
          <cell r="AO449">
            <v>0</v>
          </cell>
        </row>
        <row r="450">
          <cell r="A450">
            <v>68801</v>
          </cell>
          <cell r="Q450">
            <v>0</v>
          </cell>
          <cell r="T450">
            <v>0</v>
          </cell>
          <cell r="U450">
            <v>0</v>
          </cell>
          <cell r="W450">
            <v>0</v>
          </cell>
          <cell r="X450">
            <v>0</v>
          </cell>
          <cell r="Z450">
            <v>0</v>
          </cell>
          <cell r="AA450">
            <v>0</v>
          </cell>
          <cell r="AC450">
            <v>0</v>
          </cell>
          <cell r="AD450">
            <v>0</v>
          </cell>
          <cell r="AF450">
            <v>0</v>
          </cell>
          <cell r="AI450">
            <v>0</v>
          </cell>
          <cell r="AL450">
            <v>0</v>
          </cell>
          <cell r="AN450">
            <v>0</v>
          </cell>
          <cell r="AO450">
            <v>0</v>
          </cell>
          <cell r="AP450">
            <v>0</v>
          </cell>
        </row>
        <row r="451">
          <cell r="A451">
            <v>68802</v>
          </cell>
          <cell r="Q451">
            <v>0</v>
          </cell>
          <cell r="T451">
            <v>0</v>
          </cell>
          <cell r="U451">
            <v>0</v>
          </cell>
          <cell r="W451">
            <v>0</v>
          </cell>
          <cell r="X451">
            <v>0</v>
          </cell>
          <cell r="Z451">
            <v>0</v>
          </cell>
          <cell r="AA451">
            <v>0</v>
          </cell>
          <cell r="AC451">
            <v>0</v>
          </cell>
          <cell r="AD451">
            <v>0</v>
          </cell>
          <cell r="AF451">
            <v>0</v>
          </cell>
          <cell r="AI451">
            <v>0</v>
          </cell>
          <cell r="AL451">
            <v>0</v>
          </cell>
          <cell r="AN451">
            <v>0</v>
          </cell>
          <cell r="AO451">
            <v>0</v>
          </cell>
          <cell r="AP451">
            <v>0</v>
          </cell>
        </row>
        <row r="452">
          <cell r="A452">
            <v>68899</v>
          </cell>
          <cell r="Q452">
            <v>0</v>
          </cell>
          <cell r="T452">
            <v>0</v>
          </cell>
          <cell r="U452">
            <v>0</v>
          </cell>
          <cell r="W452">
            <v>0</v>
          </cell>
          <cell r="X452">
            <v>0</v>
          </cell>
          <cell r="Z452">
            <v>0</v>
          </cell>
          <cell r="AA452">
            <v>0</v>
          </cell>
          <cell r="AC452">
            <v>0</v>
          </cell>
          <cell r="AD452">
            <v>0</v>
          </cell>
          <cell r="AF452">
            <v>0</v>
          </cell>
          <cell r="AI452">
            <v>0</v>
          </cell>
          <cell r="AL452">
            <v>0</v>
          </cell>
          <cell r="AN452">
            <v>0</v>
          </cell>
          <cell r="AO452">
            <v>0</v>
          </cell>
          <cell r="AP452">
            <v>0</v>
          </cell>
        </row>
        <row r="453">
          <cell r="T453">
            <v>0</v>
          </cell>
          <cell r="Z453">
            <v>0</v>
          </cell>
          <cell r="AC453">
            <v>0</v>
          </cell>
          <cell r="AI453">
            <v>0</v>
          </cell>
          <cell r="AL453">
            <v>0</v>
          </cell>
        </row>
        <row r="454">
          <cell r="A454" t="str">
            <v>celkem</v>
          </cell>
          <cell r="E454">
            <v>12786367.257900001</v>
          </cell>
          <cell r="F454">
            <v>16185275.010000004</v>
          </cell>
          <cell r="H454">
            <v>36988832.285099998</v>
          </cell>
          <cell r="I454">
            <v>46821306.690000005</v>
          </cell>
          <cell r="K454">
            <v>81914246.381299987</v>
          </cell>
          <cell r="L454">
            <v>103688919.46999998</v>
          </cell>
          <cell r="N454">
            <v>99443759.885299996</v>
          </cell>
          <cell r="O454">
            <v>125878177.07000001</v>
          </cell>
          <cell r="Q454">
            <v>107682680.55819997</v>
          </cell>
          <cell r="R454">
            <v>136307190.57999998</v>
          </cell>
          <cell r="T454">
            <v>115133535.90159997</v>
          </cell>
          <cell r="U454">
            <v>145738653.03999999</v>
          </cell>
          <cell r="W454">
            <v>104251136.6785</v>
          </cell>
          <cell r="X454">
            <v>131963464.15000002</v>
          </cell>
          <cell r="Z454">
            <v>113094727.46730004</v>
          </cell>
          <cell r="AA454">
            <v>143157882.86999997</v>
          </cell>
          <cell r="AC454">
            <v>114957248.87100002</v>
          </cell>
          <cell r="AD454">
            <v>145515504.89999998</v>
          </cell>
          <cell r="AF454">
            <v>115974245.50390001</v>
          </cell>
          <cell r="AG454">
            <v>146802842.41000003</v>
          </cell>
          <cell r="AI454">
            <v>118567558.75389996</v>
          </cell>
          <cell r="AJ454">
            <v>150085517.40999994</v>
          </cell>
          <cell r="AL454">
            <v>103869407.55670001</v>
          </cell>
          <cell r="AM454">
            <v>131480262.73</v>
          </cell>
          <cell r="AN454">
            <v>453368460.68550014</v>
          </cell>
        </row>
        <row r="455">
          <cell r="A455" t="str">
            <v>celk.pro P+L</v>
          </cell>
          <cell r="Z455">
            <v>0</v>
          </cell>
          <cell r="AC455">
            <v>0</v>
          </cell>
          <cell r="AI455">
            <v>0</v>
          </cell>
          <cell r="AL455">
            <v>0</v>
          </cell>
          <cell r="AN455">
            <v>24872435.042100132</v>
          </cell>
        </row>
        <row r="456">
          <cell r="A456" t="str">
            <v>odhad maloobch.</v>
          </cell>
          <cell r="Z456">
            <v>0</v>
          </cell>
          <cell r="AC456">
            <v>0</v>
          </cell>
          <cell r="AI456">
            <v>0</v>
          </cell>
        </row>
        <row r="457">
          <cell r="Z457">
            <v>0</v>
          </cell>
          <cell r="AC457">
            <v>0</v>
          </cell>
          <cell r="AI457">
            <v>0</v>
          </cell>
        </row>
        <row r="458">
          <cell r="Z458">
            <v>0</v>
          </cell>
          <cell r="AC458">
            <v>0</v>
          </cell>
          <cell r="AI458">
            <v>0</v>
          </cell>
        </row>
        <row r="459">
          <cell r="A459" t="str">
            <v>HV dle účet.</v>
          </cell>
          <cell r="E459">
            <v>-3670453.9969999976</v>
          </cell>
          <cell r="F459">
            <v>-4646144.2999999952</v>
          </cell>
          <cell r="H459">
            <v>648019.0591000095</v>
          </cell>
          <cell r="I459">
            <v>820277.28999999911</v>
          </cell>
          <cell r="K459">
            <v>4000142.097900033</v>
          </cell>
          <cell r="L459">
            <v>5063471.0100000054</v>
          </cell>
          <cell r="N459">
            <v>8002037.9167999923</v>
          </cell>
          <cell r="O459">
            <v>10129161.920000032</v>
          </cell>
          <cell r="Q459">
            <v>8564216.405400008</v>
          </cell>
          <cell r="R459">
            <v>10840780.260000005</v>
          </cell>
          <cell r="T459">
            <v>-4391464.5531000346</v>
          </cell>
          <cell r="U459">
            <v>-5558815.8900000155</v>
          </cell>
          <cell r="W459">
            <v>4303240.0074999779</v>
          </cell>
          <cell r="X459">
            <v>5447139.2500000298</v>
          </cell>
          <cell r="Z459">
            <v>8891270.4962000549</v>
          </cell>
          <cell r="AA459">
            <v>11254772.779999942</v>
          </cell>
          <cell r="AC459">
            <v>7467495.4136000127</v>
          </cell>
          <cell r="AD459">
            <v>9452525.8400000036</v>
          </cell>
          <cell r="AF459">
            <v>9860745.3190000057</v>
          </cell>
          <cell r="AG459">
            <v>12481956.100000024</v>
          </cell>
          <cell r="AI459">
            <v>5817894.2647999329</v>
          </cell>
          <cell r="AJ459">
            <v>7364423.1199999154</v>
          </cell>
          <cell r="AL459">
            <v>-1719330.933300032</v>
          </cell>
          <cell r="AM459">
            <v>-2176368.2700000405</v>
          </cell>
          <cell r="AN459">
            <v>24872435.042100132</v>
          </cell>
        </row>
        <row r="460">
          <cell r="A460" t="str">
            <v>HV k datu</v>
          </cell>
          <cell r="E460">
            <v>-3670453.9969999976</v>
          </cell>
          <cell r="F460">
            <v>-4646144.2999999952</v>
          </cell>
          <cell r="H460">
            <v>-3022434.9378999881</v>
          </cell>
          <cell r="I460">
            <v>-3825867.0099999961</v>
          </cell>
          <cell r="K460">
            <v>977707.16000004485</v>
          </cell>
          <cell r="L460">
            <v>1237604.0000000093</v>
          </cell>
          <cell r="N460">
            <v>8979745.0768000372</v>
          </cell>
          <cell r="O460">
            <v>11366765.920000041</v>
          </cell>
          <cell r="Q460">
            <v>17543961.482200045</v>
          </cell>
          <cell r="R460">
            <v>22207546.180000044</v>
          </cell>
          <cell r="T460">
            <v>13152496.929100011</v>
          </cell>
          <cell r="U460">
            <v>16648730.290000029</v>
          </cell>
          <cell r="W460">
            <v>17455736.936599988</v>
          </cell>
          <cell r="X460">
            <v>22095869.540000059</v>
          </cell>
          <cell r="Z460">
            <v>26347007.432800043</v>
          </cell>
          <cell r="AA460">
            <v>33350642.32</v>
          </cell>
          <cell r="AC460">
            <v>33814502.846400052</v>
          </cell>
          <cell r="AD460">
            <v>42803168.160000004</v>
          </cell>
          <cell r="AF460">
            <v>43675248.165400058</v>
          </cell>
          <cell r="AG460">
            <v>55285124.260000028</v>
          </cell>
          <cell r="AI460">
            <v>49493142.430199958</v>
          </cell>
          <cell r="AJ460">
            <v>62649547.379999943</v>
          </cell>
          <cell r="AL460">
            <v>47773811.496899925</v>
          </cell>
          <cell r="AM460">
            <v>60473179.109999903</v>
          </cell>
          <cell r="AN460">
            <v>87521982.422100067</v>
          </cell>
        </row>
        <row r="461">
          <cell r="A461" t="str">
            <v>fixed assets</v>
          </cell>
          <cell r="E461">
            <v>-9746474.038900001</v>
          </cell>
          <cell r="F461">
            <v>-12337308.91</v>
          </cell>
          <cell r="H461">
            <v>-3864024.3948000004</v>
          </cell>
          <cell r="I461">
            <v>-4891170.12</v>
          </cell>
          <cell r="K461">
            <v>-2718995.5745000001</v>
          </cell>
          <cell r="L461">
            <v>-3441766.55</v>
          </cell>
          <cell r="N461">
            <v>-1478993.7758000002</v>
          </cell>
          <cell r="O461">
            <v>-1872144.02</v>
          </cell>
          <cell r="Q461">
            <v>-1327441.0448</v>
          </cell>
          <cell r="R461">
            <v>-1680305.12</v>
          </cell>
          <cell r="T461">
            <v>-1104776.0925</v>
          </cell>
          <cell r="U461">
            <v>-1398450.75</v>
          </cell>
          <cell r="W461">
            <v>-10895044.129000001</v>
          </cell>
          <cell r="X461">
            <v>-13791195.1</v>
          </cell>
          <cell r="Z461">
            <v>872692</v>
          </cell>
          <cell r="AA461">
            <v>1104673.417721519</v>
          </cell>
          <cell r="AC461">
            <v>872692</v>
          </cell>
          <cell r="AD461">
            <v>1104673.417721519</v>
          </cell>
          <cell r="AN461">
            <v>872692</v>
          </cell>
        </row>
        <row r="462">
          <cell r="A462" t="str">
            <v>odpisy odhad</v>
          </cell>
          <cell r="AC462">
            <v>0</v>
          </cell>
        </row>
        <row r="463">
          <cell r="R463">
            <v>0.26000000536441803</v>
          </cell>
          <cell r="AC463">
            <v>0</v>
          </cell>
        </row>
        <row r="464">
          <cell r="A464" t="str">
            <v>HV dle účet.DAŇ</v>
          </cell>
          <cell r="AC464">
            <v>0</v>
          </cell>
        </row>
        <row r="465">
          <cell r="A465" t="str">
            <v>HV k datu DAŇ</v>
          </cell>
          <cell r="AC465">
            <v>0</v>
          </cell>
        </row>
        <row r="466">
          <cell r="AC466">
            <v>0</v>
          </cell>
        </row>
        <row r="467">
          <cell r="AC467">
            <v>0</v>
          </cell>
        </row>
        <row r="468">
          <cell r="AC468">
            <v>0</v>
          </cell>
        </row>
        <row r="469">
          <cell r="AC469">
            <v>0</v>
          </cell>
        </row>
        <row r="470">
          <cell r="AC470">
            <v>0</v>
          </cell>
        </row>
        <row r="471">
          <cell r="AC471">
            <v>0</v>
          </cell>
        </row>
        <row r="472">
          <cell r="AC472">
            <v>0</v>
          </cell>
        </row>
        <row r="473">
          <cell r="AC473">
            <v>0</v>
          </cell>
        </row>
        <row r="474">
          <cell r="AC474">
            <v>0</v>
          </cell>
        </row>
        <row r="475">
          <cell r="AC475">
            <v>0</v>
          </cell>
        </row>
        <row r="476">
          <cell r="AC476">
            <v>0</v>
          </cell>
        </row>
        <row r="477">
          <cell r="A477" t="str">
            <v xml:space="preserve"> </v>
          </cell>
          <cell r="AC477">
            <v>0</v>
          </cell>
        </row>
        <row r="478">
          <cell r="AC478">
            <v>0</v>
          </cell>
        </row>
        <row r="479">
          <cell r="AC479">
            <v>0</v>
          </cell>
        </row>
        <row r="480">
          <cell r="AC480">
            <v>0</v>
          </cell>
        </row>
        <row r="481">
          <cell r="AC481">
            <v>0</v>
          </cell>
        </row>
        <row r="482">
          <cell r="AC482">
            <v>0</v>
          </cell>
        </row>
        <row r="483">
          <cell r="AC483">
            <v>0</v>
          </cell>
        </row>
        <row r="484">
          <cell r="AC484">
            <v>0</v>
          </cell>
        </row>
        <row r="485">
          <cell r="AC485">
            <v>0</v>
          </cell>
        </row>
        <row r="486">
          <cell r="AC486">
            <v>0</v>
          </cell>
        </row>
        <row r="487">
          <cell r="AC487">
            <v>0</v>
          </cell>
        </row>
        <row r="488">
          <cell r="AC488">
            <v>0</v>
          </cell>
        </row>
        <row r="489">
          <cell r="AC489">
            <v>0</v>
          </cell>
        </row>
        <row r="490">
          <cell r="AC490">
            <v>0</v>
          </cell>
        </row>
        <row r="491">
          <cell r="AC491">
            <v>0</v>
          </cell>
        </row>
        <row r="492">
          <cell r="AC492">
            <v>0</v>
          </cell>
        </row>
        <row r="493">
          <cell r="AC493">
            <v>0</v>
          </cell>
        </row>
        <row r="494">
          <cell r="AC494">
            <v>0</v>
          </cell>
        </row>
        <row r="495">
          <cell r="AC495">
            <v>0</v>
          </cell>
        </row>
        <row r="496">
          <cell r="AC496">
            <v>0</v>
          </cell>
        </row>
        <row r="497">
          <cell r="AC497">
            <v>0</v>
          </cell>
        </row>
        <row r="498">
          <cell r="AC498">
            <v>0</v>
          </cell>
        </row>
        <row r="499">
          <cell r="AC499">
            <v>0</v>
          </cell>
        </row>
        <row r="500">
          <cell r="AC500">
            <v>0</v>
          </cell>
        </row>
        <row r="501">
          <cell r="AC501">
            <v>0</v>
          </cell>
        </row>
        <row r="502">
          <cell r="AC502">
            <v>0</v>
          </cell>
        </row>
        <row r="503">
          <cell r="AC503">
            <v>0</v>
          </cell>
        </row>
        <row r="504">
          <cell r="AC504">
            <v>0</v>
          </cell>
        </row>
        <row r="505">
          <cell r="AC505">
            <v>0</v>
          </cell>
        </row>
        <row r="506">
          <cell r="AC506">
            <v>0</v>
          </cell>
        </row>
        <row r="507">
          <cell r="AC507">
            <v>0</v>
          </cell>
        </row>
        <row r="508">
          <cell r="AC508">
            <v>0</v>
          </cell>
        </row>
        <row r="509">
          <cell r="AC509">
            <v>0</v>
          </cell>
        </row>
        <row r="510">
          <cell r="AC510">
            <v>0</v>
          </cell>
        </row>
        <row r="511">
          <cell r="AC511">
            <v>0</v>
          </cell>
        </row>
        <row r="512">
          <cell r="AC512">
            <v>0</v>
          </cell>
        </row>
        <row r="513">
          <cell r="AC513">
            <v>0</v>
          </cell>
        </row>
        <row r="514">
          <cell r="AC514">
            <v>0</v>
          </cell>
        </row>
        <row r="515">
          <cell r="AC515">
            <v>0</v>
          </cell>
        </row>
        <row r="516">
          <cell r="AC516">
            <v>0</v>
          </cell>
        </row>
        <row r="517">
          <cell r="AC517">
            <v>0</v>
          </cell>
        </row>
        <row r="518">
          <cell r="AC518">
            <v>0</v>
          </cell>
        </row>
        <row r="519">
          <cell r="AC519">
            <v>0</v>
          </cell>
        </row>
        <row r="520">
          <cell r="AC520">
            <v>0</v>
          </cell>
        </row>
        <row r="521">
          <cell r="AC521">
            <v>0</v>
          </cell>
        </row>
        <row r="522">
          <cell r="AC522">
            <v>0</v>
          </cell>
        </row>
        <row r="523">
          <cell r="AC523">
            <v>0</v>
          </cell>
        </row>
        <row r="524">
          <cell r="AC524">
            <v>0</v>
          </cell>
        </row>
        <row r="525">
          <cell r="AC525">
            <v>0</v>
          </cell>
        </row>
        <row r="526">
          <cell r="AC526">
            <v>0</v>
          </cell>
        </row>
        <row r="527">
          <cell r="AC527">
            <v>0</v>
          </cell>
        </row>
        <row r="528">
          <cell r="AC528">
            <v>0</v>
          </cell>
        </row>
        <row r="529">
          <cell r="AC529">
            <v>0</v>
          </cell>
        </row>
        <row r="530">
          <cell r="AC530">
            <v>0</v>
          </cell>
        </row>
        <row r="531">
          <cell r="AC531">
            <v>0</v>
          </cell>
        </row>
        <row r="532">
          <cell r="AC532">
            <v>0</v>
          </cell>
        </row>
        <row r="533">
          <cell r="AC533">
            <v>0</v>
          </cell>
        </row>
        <row r="534">
          <cell r="AC534">
            <v>0</v>
          </cell>
        </row>
        <row r="535">
          <cell r="AC535">
            <v>0</v>
          </cell>
        </row>
        <row r="536">
          <cell r="AC536">
            <v>0</v>
          </cell>
        </row>
        <row r="537">
          <cell r="AC537">
            <v>0</v>
          </cell>
        </row>
        <row r="538">
          <cell r="AC538">
            <v>0</v>
          </cell>
        </row>
        <row r="539">
          <cell r="AC539">
            <v>0</v>
          </cell>
        </row>
        <row r="540">
          <cell r="AC540">
            <v>0</v>
          </cell>
        </row>
        <row r="541">
          <cell r="AC541">
            <v>0</v>
          </cell>
        </row>
        <row r="542">
          <cell r="AC542">
            <v>0</v>
          </cell>
        </row>
        <row r="543">
          <cell r="AC543">
            <v>0</v>
          </cell>
        </row>
        <row r="544">
          <cell r="AC544">
            <v>0</v>
          </cell>
        </row>
        <row r="545">
          <cell r="AC545">
            <v>0</v>
          </cell>
        </row>
        <row r="546">
          <cell r="AC546">
            <v>0</v>
          </cell>
        </row>
        <row r="547">
          <cell r="AC547">
            <v>0</v>
          </cell>
        </row>
        <row r="548">
          <cell r="AC548">
            <v>0</v>
          </cell>
        </row>
        <row r="549">
          <cell r="AC549">
            <v>0</v>
          </cell>
        </row>
        <row r="550">
          <cell r="AC550">
            <v>0</v>
          </cell>
        </row>
        <row r="551">
          <cell r="AC551">
            <v>0</v>
          </cell>
        </row>
        <row r="552">
          <cell r="AC552">
            <v>0</v>
          </cell>
        </row>
        <row r="553">
          <cell r="AC553">
            <v>0</v>
          </cell>
        </row>
        <row r="554">
          <cell r="AC554">
            <v>0</v>
          </cell>
        </row>
        <row r="555">
          <cell r="AC555">
            <v>0</v>
          </cell>
        </row>
        <row r="556">
          <cell r="AC556">
            <v>0</v>
          </cell>
        </row>
        <row r="557">
          <cell r="AC557">
            <v>0</v>
          </cell>
        </row>
        <row r="558">
          <cell r="AC558">
            <v>0</v>
          </cell>
        </row>
        <row r="559">
          <cell r="AC559">
            <v>0</v>
          </cell>
        </row>
        <row r="560">
          <cell r="AC560">
            <v>0</v>
          </cell>
        </row>
        <row r="561">
          <cell r="AC561">
            <v>0</v>
          </cell>
        </row>
        <row r="562">
          <cell r="AC562">
            <v>0</v>
          </cell>
        </row>
        <row r="563">
          <cell r="AC563">
            <v>0</v>
          </cell>
        </row>
        <row r="564">
          <cell r="AC564">
            <v>0</v>
          </cell>
        </row>
        <row r="565">
          <cell r="AC565">
            <v>0</v>
          </cell>
        </row>
        <row r="566">
          <cell r="AC566">
            <v>0</v>
          </cell>
        </row>
        <row r="567">
          <cell r="AC567">
            <v>0</v>
          </cell>
        </row>
        <row r="568">
          <cell r="AC568">
            <v>0</v>
          </cell>
        </row>
        <row r="569">
          <cell r="AC569">
            <v>0</v>
          </cell>
        </row>
        <row r="570">
          <cell r="AC570">
            <v>0</v>
          </cell>
        </row>
        <row r="571">
          <cell r="AC571">
            <v>0</v>
          </cell>
        </row>
        <row r="572">
          <cell r="AC572">
            <v>0</v>
          </cell>
        </row>
        <row r="573">
          <cell r="AC573">
            <v>0</v>
          </cell>
        </row>
        <row r="574">
          <cell r="AC574">
            <v>0</v>
          </cell>
        </row>
        <row r="575">
          <cell r="AC575">
            <v>0</v>
          </cell>
        </row>
        <row r="576">
          <cell r="AC576">
            <v>0</v>
          </cell>
        </row>
        <row r="577">
          <cell r="AC577">
            <v>0</v>
          </cell>
        </row>
        <row r="578">
          <cell r="AC578">
            <v>0</v>
          </cell>
        </row>
        <row r="579">
          <cell r="AC579">
            <v>0</v>
          </cell>
        </row>
        <row r="580">
          <cell r="AC580">
            <v>0</v>
          </cell>
        </row>
        <row r="581">
          <cell r="AC581">
            <v>0</v>
          </cell>
        </row>
        <row r="582">
          <cell r="AC582">
            <v>0</v>
          </cell>
        </row>
        <row r="583">
          <cell r="AC583">
            <v>0</v>
          </cell>
        </row>
        <row r="584">
          <cell r="AC584">
            <v>0</v>
          </cell>
        </row>
        <row r="585">
          <cell r="AC585">
            <v>0</v>
          </cell>
        </row>
        <row r="586">
          <cell r="AC586">
            <v>0</v>
          </cell>
        </row>
        <row r="587">
          <cell r="AC587">
            <v>0</v>
          </cell>
        </row>
        <row r="588">
          <cell r="AC588">
            <v>0</v>
          </cell>
        </row>
        <row r="589">
          <cell r="AC589">
            <v>0</v>
          </cell>
        </row>
        <row r="590">
          <cell r="AC590">
            <v>0</v>
          </cell>
        </row>
        <row r="591">
          <cell r="AC591">
            <v>0</v>
          </cell>
        </row>
        <row r="592">
          <cell r="AC592">
            <v>0</v>
          </cell>
        </row>
        <row r="593">
          <cell r="AC593">
            <v>0</v>
          </cell>
        </row>
        <row r="594">
          <cell r="AC594">
            <v>0</v>
          </cell>
        </row>
        <row r="595">
          <cell r="AC595">
            <v>0</v>
          </cell>
        </row>
        <row r="596">
          <cell r="AC596">
            <v>0</v>
          </cell>
        </row>
        <row r="597">
          <cell r="AC597">
            <v>0</v>
          </cell>
        </row>
        <row r="598">
          <cell r="AC598">
            <v>0</v>
          </cell>
        </row>
        <row r="599">
          <cell r="AC599">
            <v>0</v>
          </cell>
        </row>
        <row r="600">
          <cell r="AC600">
            <v>0</v>
          </cell>
        </row>
        <row r="601">
          <cell r="AC601">
            <v>0</v>
          </cell>
        </row>
        <row r="602">
          <cell r="AC602">
            <v>0</v>
          </cell>
        </row>
        <row r="603">
          <cell r="AC603">
            <v>0</v>
          </cell>
        </row>
        <row r="604">
          <cell r="AC604">
            <v>0</v>
          </cell>
        </row>
        <row r="605">
          <cell r="AC605">
            <v>0</v>
          </cell>
        </row>
        <row r="606">
          <cell r="AC606">
            <v>0</v>
          </cell>
        </row>
        <row r="607">
          <cell r="AC607">
            <v>0</v>
          </cell>
        </row>
        <row r="608">
          <cell r="AC608">
            <v>0</v>
          </cell>
        </row>
        <row r="609">
          <cell r="AC609">
            <v>0</v>
          </cell>
        </row>
        <row r="610">
          <cell r="AC610">
            <v>0</v>
          </cell>
        </row>
        <row r="611">
          <cell r="AC611">
            <v>0</v>
          </cell>
        </row>
        <row r="612">
          <cell r="AC612">
            <v>0</v>
          </cell>
        </row>
        <row r="613">
          <cell r="AC613">
            <v>0</v>
          </cell>
        </row>
        <row r="614">
          <cell r="AC614">
            <v>0</v>
          </cell>
        </row>
        <row r="615">
          <cell r="AC615">
            <v>0</v>
          </cell>
        </row>
        <row r="616">
          <cell r="AC616">
            <v>0</v>
          </cell>
        </row>
        <row r="617">
          <cell r="AC617">
            <v>0</v>
          </cell>
        </row>
        <row r="618">
          <cell r="AC618">
            <v>0</v>
          </cell>
        </row>
        <row r="619">
          <cell r="AC619">
            <v>0</v>
          </cell>
        </row>
        <row r="620">
          <cell r="AC620">
            <v>0</v>
          </cell>
        </row>
        <row r="621">
          <cell r="AC621">
            <v>0</v>
          </cell>
        </row>
        <row r="622">
          <cell r="AC622">
            <v>0</v>
          </cell>
        </row>
        <row r="623">
          <cell r="AC623">
            <v>0</v>
          </cell>
        </row>
        <row r="624">
          <cell r="AC624">
            <v>0</v>
          </cell>
        </row>
        <row r="625">
          <cell r="AC625">
            <v>0</v>
          </cell>
        </row>
        <row r="626">
          <cell r="AC626">
            <v>0</v>
          </cell>
        </row>
        <row r="627">
          <cell r="AC627">
            <v>0</v>
          </cell>
        </row>
        <row r="628">
          <cell r="AC628">
            <v>0</v>
          </cell>
        </row>
        <row r="629">
          <cell r="AC629">
            <v>0</v>
          </cell>
        </row>
        <row r="630">
          <cell r="AC630">
            <v>0</v>
          </cell>
        </row>
        <row r="631">
          <cell r="AC631">
            <v>0</v>
          </cell>
        </row>
        <row r="632">
          <cell r="AC632">
            <v>0</v>
          </cell>
        </row>
        <row r="633">
          <cell r="AC633">
            <v>0</v>
          </cell>
        </row>
        <row r="634">
          <cell r="AC634">
            <v>0</v>
          </cell>
        </row>
        <row r="635">
          <cell r="AC635">
            <v>0</v>
          </cell>
        </row>
        <row r="636">
          <cell r="AC636">
            <v>0</v>
          </cell>
        </row>
        <row r="637">
          <cell r="AC637">
            <v>0</v>
          </cell>
        </row>
        <row r="638">
          <cell r="AC638">
            <v>0</v>
          </cell>
        </row>
        <row r="639">
          <cell r="AC639">
            <v>0</v>
          </cell>
        </row>
        <row r="640">
          <cell r="AC640">
            <v>0</v>
          </cell>
        </row>
        <row r="641">
          <cell r="AC641">
            <v>0</v>
          </cell>
        </row>
        <row r="642">
          <cell r="AC642">
            <v>0</v>
          </cell>
        </row>
        <row r="643">
          <cell r="AC643">
            <v>0</v>
          </cell>
        </row>
        <row r="644">
          <cell r="AC644">
            <v>0</v>
          </cell>
        </row>
        <row r="645">
          <cell r="AC645">
            <v>0</v>
          </cell>
        </row>
        <row r="646">
          <cell r="AC646">
            <v>0</v>
          </cell>
        </row>
        <row r="647">
          <cell r="AC647">
            <v>0</v>
          </cell>
        </row>
        <row r="648">
          <cell r="AC648">
            <v>0</v>
          </cell>
        </row>
        <row r="649">
          <cell r="AC649">
            <v>0</v>
          </cell>
        </row>
        <row r="650">
          <cell r="AC650">
            <v>0</v>
          </cell>
        </row>
        <row r="651">
          <cell r="AC651">
            <v>0</v>
          </cell>
        </row>
        <row r="652">
          <cell r="AC652">
            <v>0</v>
          </cell>
        </row>
        <row r="653">
          <cell r="AC653">
            <v>0</v>
          </cell>
        </row>
        <row r="654">
          <cell r="AC654">
            <v>0</v>
          </cell>
        </row>
        <row r="655">
          <cell r="AC655">
            <v>0</v>
          </cell>
        </row>
        <row r="656">
          <cell r="AC656">
            <v>0</v>
          </cell>
        </row>
        <row r="657">
          <cell r="AC657">
            <v>0</v>
          </cell>
        </row>
        <row r="658">
          <cell r="AC658">
            <v>0</v>
          </cell>
        </row>
        <row r="659">
          <cell r="AC659">
            <v>0</v>
          </cell>
        </row>
        <row r="660">
          <cell r="AC660">
            <v>0</v>
          </cell>
        </row>
        <row r="661">
          <cell r="AC661">
            <v>0</v>
          </cell>
        </row>
        <row r="662">
          <cell r="AC662">
            <v>0</v>
          </cell>
        </row>
        <row r="663">
          <cell r="AC663">
            <v>0</v>
          </cell>
        </row>
        <row r="664">
          <cell r="AC664">
            <v>0</v>
          </cell>
        </row>
        <row r="665">
          <cell r="AC665">
            <v>0</v>
          </cell>
        </row>
        <row r="666">
          <cell r="AC666">
            <v>0</v>
          </cell>
        </row>
        <row r="667">
          <cell r="AC667">
            <v>0</v>
          </cell>
        </row>
        <row r="668">
          <cell r="AC668">
            <v>0</v>
          </cell>
        </row>
        <row r="669">
          <cell r="AC669">
            <v>0</v>
          </cell>
        </row>
        <row r="670">
          <cell r="AC670">
            <v>0</v>
          </cell>
        </row>
        <row r="671">
          <cell r="AC671">
            <v>0</v>
          </cell>
        </row>
        <row r="672">
          <cell r="AC672">
            <v>0</v>
          </cell>
        </row>
        <row r="673">
          <cell r="AC673">
            <v>0</v>
          </cell>
        </row>
        <row r="674">
          <cell r="AC674">
            <v>0</v>
          </cell>
        </row>
        <row r="675">
          <cell r="AC675">
            <v>0</v>
          </cell>
        </row>
        <row r="676">
          <cell r="AC676">
            <v>0</v>
          </cell>
        </row>
        <row r="677">
          <cell r="AC677">
            <v>0</v>
          </cell>
        </row>
        <row r="678">
          <cell r="AC678">
            <v>0</v>
          </cell>
        </row>
        <row r="679">
          <cell r="AC679">
            <v>0</v>
          </cell>
        </row>
        <row r="680">
          <cell r="AC680">
            <v>0</v>
          </cell>
        </row>
        <row r="681">
          <cell r="AC681">
            <v>0</v>
          </cell>
        </row>
        <row r="682">
          <cell r="AC682">
            <v>0</v>
          </cell>
        </row>
        <row r="683">
          <cell r="AC683">
            <v>0</v>
          </cell>
        </row>
        <row r="684">
          <cell r="AC684">
            <v>0</v>
          </cell>
        </row>
        <row r="685">
          <cell r="AC685">
            <v>0</v>
          </cell>
        </row>
        <row r="686">
          <cell r="AC686">
            <v>0</v>
          </cell>
        </row>
        <row r="687">
          <cell r="AC687">
            <v>0</v>
          </cell>
        </row>
        <row r="688">
          <cell r="AC688">
            <v>0</v>
          </cell>
        </row>
        <row r="689">
          <cell r="AC689">
            <v>0</v>
          </cell>
        </row>
        <row r="690">
          <cell r="AC690">
            <v>0</v>
          </cell>
        </row>
        <row r="691">
          <cell r="AC691">
            <v>0</v>
          </cell>
        </row>
        <row r="692">
          <cell r="AC692">
            <v>0</v>
          </cell>
        </row>
        <row r="693">
          <cell r="AC693">
            <v>0</v>
          </cell>
        </row>
        <row r="694">
          <cell r="AC694">
            <v>0</v>
          </cell>
        </row>
        <row r="695">
          <cell r="AC695">
            <v>0</v>
          </cell>
        </row>
        <row r="696">
          <cell r="AC696">
            <v>0</v>
          </cell>
        </row>
        <row r="697">
          <cell r="AC697">
            <v>0</v>
          </cell>
        </row>
        <row r="698">
          <cell r="AC698">
            <v>0</v>
          </cell>
        </row>
        <row r="699">
          <cell r="AC699">
            <v>0</v>
          </cell>
        </row>
        <row r="700">
          <cell r="AC700">
            <v>0</v>
          </cell>
        </row>
        <row r="701">
          <cell r="AC701">
            <v>0</v>
          </cell>
        </row>
        <row r="702">
          <cell r="AC702">
            <v>0</v>
          </cell>
        </row>
        <row r="703">
          <cell r="AC703">
            <v>0</v>
          </cell>
        </row>
        <row r="704">
          <cell r="AC704">
            <v>0</v>
          </cell>
        </row>
        <row r="705">
          <cell r="AC705">
            <v>0</v>
          </cell>
        </row>
        <row r="706">
          <cell r="AC706">
            <v>0</v>
          </cell>
        </row>
        <row r="707">
          <cell r="AC707">
            <v>0</v>
          </cell>
        </row>
        <row r="708">
          <cell r="AC708">
            <v>0</v>
          </cell>
        </row>
        <row r="709">
          <cell r="AC709">
            <v>0</v>
          </cell>
        </row>
        <row r="710">
          <cell r="AC710">
            <v>0</v>
          </cell>
        </row>
        <row r="711">
          <cell r="AC711">
            <v>0</v>
          </cell>
        </row>
        <row r="712">
          <cell r="AC712">
            <v>0</v>
          </cell>
        </row>
        <row r="713">
          <cell r="AC713">
            <v>0</v>
          </cell>
        </row>
        <row r="714">
          <cell r="AC714">
            <v>0</v>
          </cell>
        </row>
        <row r="715">
          <cell r="AC715">
            <v>0</v>
          </cell>
        </row>
        <row r="716">
          <cell r="AC716">
            <v>0</v>
          </cell>
        </row>
        <row r="717">
          <cell r="AC717">
            <v>0</v>
          </cell>
        </row>
        <row r="718">
          <cell r="AC718">
            <v>0</v>
          </cell>
        </row>
        <row r="719">
          <cell r="AC719">
            <v>0</v>
          </cell>
        </row>
        <row r="720">
          <cell r="AC720">
            <v>0</v>
          </cell>
        </row>
        <row r="721">
          <cell r="AC721">
            <v>0</v>
          </cell>
        </row>
        <row r="722">
          <cell r="AC722">
            <v>0</v>
          </cell>
        </row>
        <row r="723">
          <cell r="AC723">
            <v>0</v>
          </cell>
        </row>
        <row r="724">
          <cell r="AC724">
            <v>0</v>
          </cell>
        </row>
        <row r="725">
          <cell r="AC725">
            <v>0</v>
          </cell>
        </row>
        <row r="726">
          <cell r="AC726">
            <v>0</v>
          </cell>
        </row>
        <row r="727">
          <cell r="AC727">
            <v>0</v>
          </cell>
        </row>
        <row r="728">
          <cell r="AC728">
            <v>0</v>
          </cell>
        </row>
        <row r="729">
          <cell r="AC729">
            <v>0</v>
          </cell>
        </row>
        <row r="730">
          <cell r="AC730">
            <v>0</v>
          </cell>
        </row>
        <row r="731">
          <cell r="AC731">
            <v>0</v>
          </cell>
        </row>
        <row r="732">
          <cell r="AC732">
            <v>0</v>
          </cell>
        </row>
        <row r="733">
          <cell r="AC733">
            <v>0</v>
          </cell>
        </row>
        <row r="734">
          <cell r="AC734">
            <v>0</v>
          </cell>
        </row>
        <row r="735">
          <cell r="AC735">
            <v>0</v>
          </cell>
        </row>
        <row r="736">
          <cell r="AC736">
            <v>0</v>
          </cell>
        </row>
        <row r="737">
          <cell r="AC737">
            <v>0</v>
          </cell>
        </row>
        <row r="738">
          <cell r="AC738">
            <v>0</v>
          </cell>
        </row>
        <row r="739">
          <cell r="AC739">
            <v>0</v>
          </cell>
        </row>
        <row r="740">
          <cell r="AC740">
            <v>0</v>
          </cell>
        </row>
        <row r="741">
          <cell r="AC741">
            <v>0</v>
          </cell>
        </row>
        <row r="742">
          <cell r="AC742">
            <v>0</v>
          </cell>
        </row>
        <row r="743">
          <cell r="AC743">
            <v>0</v>
          </cell>
        </row>
        <row r="744">
          <cell r="AC744">
            <v>0</v>
          </cell>
        </row>
        <row r="745">
          <cell r="AC745">
            <v>0</v>
          </cell>
        </row>
        <row r="746">
          <cell r="AC746">
            <v>0</v>
          </cell>
        </row>
        <row r="747">
          <cell r="AC747">
            <v>0</v>
          </cell>
        </row>
        <row r="748">
          <cell r="AC748">
            <v>0</v>
          </cell>
        </row>
        <row r="749">
          <cell r="AC749">
            <v>0</v>
          </cell>
        </row>
        <row r="750">
          <cell r="AC750">
            <v>0</v>
          </cell>
        </row>
        <row r="751">
          <cell r="AC751">
            <v>0</v>
          </cell>
        </row>
        <row r="752">
          <cell r="AC752">
            <v>0</v>
          </cell>
        </row>
        <row r="753">
          <cell r="AC753">
            <v>0</v>
          </cell>
        </row>
        <row r="754">
          <cell r="AC754">
            <v>0</v>
          </cell>
        </row>
        <row r="755">
          <cell r="AC755">
            <v>0</v>
          </cell>
        </row>
        <row r="756">
          <cell r="AC756">
            <v>0</v>
          </cell>
        </row>
        <row r="757">
          <cell r="AC757">
            <v>0</v>
          </cell>
        </row>
        <row r="758">
          <cell r="AC758">
            <v>0</v>
          </cell>
        </row>
        <row r="759">
          <cell r="AC759">
            <v>0</v>
          </cell>
        </row>
        <row r="760">
          <cell r="AC760">
            <v>0</v>
          </cell>
        </row>
        <row r="761">
          <cell r="AC761">
            <v>0</v>
          </cell>
        </row>
        <row r="762">
          <cell r="AC762">
            <v>0</v>
          </cell>
        </row>
        <row r="763">
          <cell r="AC763">
            <v>0</v>
          </cell>
        </row>
        <row r="764">
          <cell r="AC764">
            <v>0</v>
          </cell>
        </row>
        <row r="765">
          <cell r="AC765">
            <v>0</v>
          </cell>
        </row>
        <row r="766">
          <cell r="AC766">
            <v>0</v>
          </cell>
        </row>
        <row r="767">
          <cell r="AC767">
            <v>0</v>
          </cell>
        </row>
        <row r="768">
          <cell r="AC768">
            <v>0</v>
          </cell>
        </row>
        <row r="769">
          <cell r="AC769">
            <v>0</v>
          </cell>
        </row>
        <row r="770">
          <cell r="AC770">
            <v>0</v>
          </cell>
        </row>
        <row r="771">
          <cell r="AC771">
            <v>0</v>
          </cell>
        </row>
        <row r="772">
          <cell r="AC772">
            <v>0</v>
          </cell>
        </row>
        <row r="773">
          <cell r="AC773">
            <v>0</v>
          </cell>
        </row>
        <row r="774">
          <cell r="AC774">
            <v>0</v>
          </cell>
        </row>
        <row r="775">
          <cell r="AC775">
            <v>0</v>
          </cell>
        </row>
        <row r="776">
          <cell r="AC776">
            <v>0</v>
          </cell>
        </row>
        <row r="777">
          <cell r="AC777">
            <v>0</v>
          </cell>
        </row>
        <row r="778">
          <cell r="AC778">
            <v>0</v>
          </cell>
        </row>
        <row r="779">
          <cell r="AC779">
            <v>0</v>
          </cell>
        </row>
        <row r="780">
          <cell r="AC780">
            <v>0</v>
          </cell>
        </row>
        <row r="781">
          <cell r="AC781">
            <v>0</v>
          </cell>
        </row>
        <row r="782">
          <cell r="AC782">
            <v>0</v>
          </cell>
        </row>
        <row r="783">
          <cell r="AC783">
            <v>0</v>
          </cell>
        </row>
        <row r="784">
          <cell r="AC784">
            <v>0</v>
          </cell>
        </row>
        <row r="785">
          <cell r="AC785">
            <v>0</v>
          </cell>
        </row>
        <row r="786">
          <cell r="AC786">
            <v>0</v>
          </cell>
        </row>
        <row r="787">
          <cell r="AC787">
            <v>0</v>
          </cell>
        </row>
        <row r="788">
          <cell r="AC788">
            <v>0</v>
          </cell>
        </row>
        <row r="789">
          <cell r="AC789">
            <v>0</v>
          </cell>
        </row>
        <row r="790">
          <cell r="AC790">
            <v>0</v>
          </cell>
        </row>
        <row r="791">
          <cell r="AC791">
            <v>0</v>
          </cell>
        </row>
        <row r="792">
          <cell r="AC792">
            <v>0</v>
          </cell>
        </row>
        <row r="793">
          <cell r="AC793">
            <v>0</v>
          </cell>
        </row>
        <row r="794">
          <cell r="AC794">
            <v>0</v>
          </cell>
        </row>
        <row r="795">
          <cell r="AC795">
            <v>0</v>
          </cell>
        </row>
        <row r="796">
          <cell r="AC796">
            <v>0</v>
          </cell>
        </row>
        <row r="797">
          <cell r="AC797">
            <v>0</v>
          </cell>
        </row>
        <row r="798">
          <cell r="AC798">
            <v>0</v>
          </cell>
        </row>
        <row r="799">
          <cell r="AC799">
            <v>0</v>
          </cell>
        </row>
        <row r="800">
          <cell r="AC800">
            <v>0</v>
          </cell>
        </row>
        <row r="801">
          <cell r="AC801">
            <v>0</v>
          </cell>
        </row>
        <row r="802">
          <cell r="AC802">
            <v>0</v>
          </cell>
        </row>
        <row r="803">
          <cell r="AC803">
            <v>0</v>
          </cell>
        </row>
        <row r="804">
          <cell r="AC804">
            <v>0</v>
          </cell>
        </row>
        <row r="805">
          <cell r="AC805">
            <v>0</v>
          </cell>
        </row>
        <row r="806">
          <cell r="AC806">
            <v>0</v>
          </cell>
        </row>
        <row r="807">
          <cell r="AC807">
            <v>0</v>
          </cell>
        </row>
        <row r="808">
          <cell r="AC808">
            <v>0</v>
          </cell>
        </row>
        <row r="809">
          <cell r="AC809">
            <v>0</v>
          </cell>
        </row>
        <row r="810">
          <cell r="AC810">
            <v>0</v>
          </cell>
        </row>
        <row r="811">
          <cell r="AC811">
            <v>0</v>
          </cell>
        </row>
        <row r="812">
          <cell r="AC812">
            <v>0</v>
          </cell>
        </row>
        <row r="813">
          <cell r="AC813">
            <v>0</v>
          </cell>
        </row>
        <row r="814">
          <cell r="AC814">
            <v>0</v>
          </cell>
        </row>
        <row r="815">
          <cell r="AC815">
            <v>0</v>
          </cell>
        </row>
        <row r="816">
          <cell r="AC816">
            <v>0</v>
          </cell>
        </row>
        <row r="817">
          <cell r="AC817">
            <v>0</v>
          </cell>
        </row>
        <row r="818">
          <cell r="AC818">
            <v>0</v>
          </cell>
        </row>
        <row r="819">
          <cell r="AC819">
            <v>0</v>
          </cell>
        </row>
        <row r="820">
          <cell r="AC820">
            <v>0</v>
          </cell>
        </row>
        <row r="821">
          <cell r="AC821">
            <v>0</v>
          </cell>
        </row>
        <row r="822">
          <cell r="AC822">
            <v>0</v>
          </cell>
        </row>
        <row r="823">
          <cell r="AC823">
            <v>0</v>
          </cell>
        </row>
        <row r="824">
          <cell r="AC824">
            <v>0</v>
          </cell>
        </row>
        <row r="825">
          <cell r="AC825">
            <v>0</v>
          </cell>
        </row>
        <row r="826">
          <cell r="AC826">
            <v>0</v>
          </cell>
        </row>
        <row r="827">
          <cell r="AC827">
            <v>0</v>
          </cell>
        </row>
        <row r="828">
          <cell r="AC828">
            <v>0</v>
          </cell>
        </row>
        <row r="829">
          <cell r="AC829">
            <v>0</v>
          </cell>
        </row>
        <row r="830">
          <cell r="AC830">
            <v>0</v>
          </cell>
        </row>
        <row r="831">
          <cell r="AC831">
            <v>0</v>
          </cell>
        </row>
        <row r="832">
          <cell r="AC832">
            <v>0</v>
          </cell>
        </row>
        <row r="833">
          <cell r="AC833">
            <v>0</v>
          </cell>
        </row>
        <row r="834">
          <cell r="AC834">
            <v>0</v>
          </cell>
        </row>
        <row r="835">
          <cell r="AC835">
            <v>0</v>
          </cell>
        </row>
      </sheetData>
      <sheetData sheetId="1"/>
      <sheetData sheetId="2"/>
      <sheetData sheetId="3"/>
      <sheetData sheetId="4"/>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stupy"/>
      <sheetName val="Obratová předvaha"/>
      <sheetName val="BS"/>
      <sheetName val="P&amp;L"/>
      <sheetName val="CF"/>
      <sheetName val="FA "/>
      <sheetName val="FA_ukazatele"/>
      <sheetName val="SH"/>
      <sheetName val="Majetek"/>
      <sheetName val="Závazky"/>
      <sheetName val="Zásoby"/>
      <sheetName val="Majetek (dl.kr. pohl dohromady)"/>
      <sheetName val="Pohledávky"/>
      <sheetName val="Dceřinky"/>
      <sheetName val="Přehled hodnot nemovitostí"/>
      <sheetName val="Dl. majetek ocenění"/>
      <sheetName val="PRAC ADAM"/>
      <sheetName val="Detail DHM"/>
      <sheetName val="PODROZVAHOVÝ ÚČET"/>
      <sheetName val="Seznam dl. maj."/>
      <sheetName val="Kontrola DHM - Obratovka"/>
      <sheetName val="Účetní hodnota"/>
      <sheetName val="Drobný majetek"/>
      <sheetName val="DNM"/>
      <sheetName val="SMV"/>
      <sheetName val="Auta"/>
      <sheetName val="betaEurope"/>
      <sheetName val="OZ"/>
      <sheetName val="DS"/>
      <sheetName val="Vstupy DS"/>
      <sheetName val="Rf"/>
      <sheetName val="Returns by year"/>
      <sheetName val="ERPs by country"/>
      <sheetName val="Analýza dl. maj."/>
      <sheetName val="Index růstu cen"/>
      <sheetName val="Amortizační stupnice-mov.věci"/>
      <sheetName val="Amortizační stupnice-mov.vě (2)"/>
      <sheetName val="&gt;&gt;&gt; Podklady"/>
      <sheetName val="obratovka"/>
      <sheetName val="rozvaha"/>
      <sheetName val="AZDAP"/>
      <sheetName val="SASI SRBSKO"/>
      <sheetName val="AZD BH"/>
      <sheetName val="AZD Zagreb"/>
      <sheetName val="První signální"/>
      <sheetName val="MPC"/>
      <sheetName val="Pohl. po spl."/>
      <sheetName val="Seznam pohledávek"/>
      <sheetName val="IC půjčk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s>
    <sheetDataSet>
      <sheetData sheetId="0"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view"/>
      <sheetName val="PL_Review"/>
      <sheetName val="PL_Review_per Branches"/>
      <sheetName val="BS_Review"/>
      <sheetName val="CAPEX Review"/>
      <sheetName val="Unit_Sales_Review"/>
      <sheetName val="Unit_Sales_Review_II"/>
      <sheetName val="CF_Review"/>
      <sheetName val="KPI_Review"/>
      <sheetName val="KPI_by_Branches_Review"/>
      <sheetName val="KPI_by_Branches_Review_2"/>
      <sheetName val="Branches Costs"/>
      <sheetName val="Overhead_Costs"/>
      <sheetName val="Expense Assumptions"/>
      <sheetName val="Sales_Costs_Details"/>
      <sheetName val="Fixed_Assets"/>
      <sheetName val="Commercial Income Plan"/>
      <sheetName val="Marketing_Group_Costs"/>
      <sheetName val="Payroll_Plan"/>
      <sheetName val="EBIT"/>
      <sheetName val="Headcount"/>
      <sheetName val="Setup"/>
      <sheetName val="Country_settings"/>
      <sheetName val="Funding"/>
      <sheetName val="Consolidated_BS"/>
      <sheetName val="Consolidated_CF"/>
      <sheetName val="Consolidated_PL"/>
      <sheetName val="PL_1"/>
      <sheetName val="PL_2"/>
      <sheetName val="PL_3"/>
      <sheetName val="PL_4"/>
      <sheetName val="PL_5"/>
      <sheetName val="PL_6"/>
      <sheetName val="PL_7"/>
      <sheetName val="PL_8"/>
      <sheetName val="PL_9"/>
      <sheetName val="PL_10"/>
      <sheetName val="PL_11"/>
      <sheetName val="PL_12"/>
      <sheetName val="PL_13"/>
      <sheetName val="PL_14"/>
      <sheetName val="PL_15"/>
      <sheetName val="PL_16"/>
      <sheetName val="PL_17"/>
      <sheetName val="PL_18"/>
      <sheetName val="PL_19"/>
      <sheetName val="PL_40"/>
      <sheetName val="List1"/>
      <sheetName val="PL_Review_branch"/>
      <sheetName val="PL H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row r="21">
          <cell r="T21">
            <v>41</v>
          </cell>
          <cell r="U21" t="str">
            <v>GENERAL AUTOMOBIL</v>
          </cell>
          <cell r="V21">
            <v>41</v>
          </cell>
          <cell r="W21" t="str">
            <v>BC</v>
          </cell>
          <cell r="X21" t="str">
            <v>Y</v>
          </cell>
        </row>
        <row r="22">
          <cell r="T22">
            <v>1</v>
          </cell>
          <cell r="U22" t="str">
            <v>GA</v>
          </cell>
          <cell r="V22">
            <v>1</v>
          </cell>
          <cell r="W22" t="str">
            <v>B1</v>
          </cell>
          <cell r="X22" t="str">
            <v>Y</v>
          </cell>
        </row>
        <row r="23">
          <cell r="T23">
            <v>2</v>
          </cell>
          <cell r="U23" t="str">
            <v>Zlín Car</v>
          </cell>
          <cell r="V23">
            <v>2</v>
          </cell>
          <cell r="W23" t="str">
            <v>B2</v>
          </cell>
          <cell r="X23" t="str">
            <v>Y</v>
          </cell>
        </row>
        <row r="24">
          <cell r="T24">
            <v>3</v>
          </cell>
          <cell r="U24" t="str">
            <v>Servis Praha</v>
          </cell>
          <cell r="V24">
            <v>3</v>
          </cell>
          <cell r="W24" t="str">
            <v>B3</v>
          </cell>
          <cell r="X24" t="str">
            <v>Y</v>
          </cell>
        </row>
        <row r="25">
          <cell r="T25">
            <v>4</v>
          </cell>
          <cell r="U25" t="str">
            <v>Asko</v>
          </cell>
          <cell r="V25">
            <v>4</v>
          </cell>
          <cell r="W25" t="str">
            <v>B4</v>
          </cell>
          <cell r="X25" t="str">
            <v>Y</v>
          </cell>
        </row>
        <row r="26">
          <cell r="T26">
            <v>5</v>
          </cell>
          <cell r="U26">
            <v>0</v>
          </cell>
          <cell r="V26">
            <v>5</v>
          </cell>
          <cell r="W26" t="str">
            <v>B5</v>
          </cell>
          <cell r="X26" t="str">
            <v>Y</v>
          </cell>
        </row>
        <row r="27">
          <cell r="T27">
            <v>6</v>
          </cell>
          <cell r="U27">
            <v>0</v>
          </cell>
          <cell r="V27">
            <v>6</v>
          </cell>
          <cell r="W27" t="str">
            <v>B6</v>
          </cell>
          <cell r="X27" t="str">
            <v>Y</v>
          </cell>
        </row>
        <row r="28">
          <cell r="T28">
            <v>7</v>
          </cell>
          <cell r="U28">
            <v>0</v>
          </cell>
          <cell r="V28">
            <v>7</v>
          </cell>
          <cell r="W28" t="str">
            <v>B7</v>
          </cell>
          <cell r="X28" t="str">
            <v>Y</v>
          </cell>
        </row>
        <row r="29">
          <cell r="T29">
            <v>8</v>
          </cell>
          <cell r="U29">
            <v>0</v>
          </cell>
          <cell r="V29">
            <v>8</v>
          </cell>
          <cell r="W29" t="str">
            <v>B8</v>
          </cell>
          <cell r="X29" t="str">
            <v>Y</v>
          </cell>
        </row>
        <row r="30">
          <cell r="T30">
            <v>9</v>
          </cell>
          <cell r="U30">
            <v>0</v>
          </cell>
          <cell r="V30">
            <v>9</v>
          </cell>
          <cell r="W30" t="str">
            <v>B9</v>
          </cell>
          <cell r="X30" t="str">
            <v>Y</v>
          </cell>
        </row>
        <row r="31">
          <cell r="T31">
            <v>10</v>
          </cell>
          <cell r="U31">
            <v>0</v>
          </cell>
          <cell r="V31">
            <v>10</v>
          </cell>
          <cell r="W31" t="str">
            <v>B10</v>
          </cell>
          <cell r="X31" t="str">
            <v>Y</v>
          </cell>
        </row>
        <row r="32">
          <cell r="T32">
            <v>11</v>
          </cell>
          <cell r="U32">
            <v>0</v>
          </cell>
          <cell r="V32">
            <v>11</v>
          </cell>
          <cell r="W32" t="str">
            <v>B11</v>
          </cell>
          <cell r="X32" t="str">
            <v>Y</v>
          </cell>
        </row>
        <row r="33">
          <cell r="T33">
            <v>12</v>
          </cell>
          <cell r="U33">
            <v>0</v>
          </cell>
          <cell r="V33">
            <v>12</v>
          </cell>
          <cell r="W33" t="str">
            <v>B12</v>
          </cell>
          <cell r="X33" t="str">
            <v>Y</v>
          </cell>
        </row>
        <row r="34">
          <cell r="T34">
            <v>13</v>
          </cell>
          <cell r="U34">
            <v>0</v>
          </cell>
          <cell r="V34">
            <v>13</v>
          </cell>
          <cell r="W34" t="str">
            <v>B13</v>
          </cell>
          <cell r="X34" t="str">
            <v>Y</v>
          </cell>
        </row>
        <row r="35">
          <cell r="T35">
            <v>14</v>
          </cell>
          <cell r="U35">
            <v>0</v>
          </cell>
          <cell r="V35">
            <v>14</v>
          </cell>
          <cell r="W35" t="str">
            <v>B14</v>
          </cell>
          <cell r="X35" t="str">
            <v>Y</v>
          </cell>
        </row>
        <row r="36">
          <cell r="T36">
            <v>15</v>
          </cell>
          <cell r="U36">
            <v>0</v>
          </cell>
          <cell r="V36">
            <v>15</v>
          </cell>
          <cell r="W36" t="str">
            <v>B15</v>
          </cell>
          <cell r="X36" t="str">
            <v>Y</v>
          </cell>
        </row>
        <row r="37">
          <cell r="T37">
            <v>16</v>
          </cell>
          <cell r="U37">
            <v>0</v>
          </cell>
          <cell r="V37">
            <v>16</v>
          </cell>
          <cell r="W37" t="str">
            <v>B16</v>
          </cell>
          <cell r="X37" t="str">
            <v>Y</v>
          </cell>
        </row>
        <row r="38">
          <cell r="T38">
            <v>17</v>
          </cell>
          <cell r="U38">
            <v>0</v>
          </cell>
          <cell r="V38">
            <v>17</v>
          </cell>
          <cell r="W38" t="str">
            <v>B17</v>
          </cell>
          <cell r="X38" t="str">
            <v>Y</v>
          </cell>
        </row>
        <row r="39">
          <cell r="T39">
            <v>18</v>
          </cell>
          <cell r="U39">
            <v>0</v>
          </cell>
          <cell r="V39">
            <v>18</v>
          </cell>
          <cell r="W39" t="str">
            <v>B18</v>
          </cell>
          <cell r="X39" t="str">
            <v>X</v>
          </cell>
        </row>
        <row r="40">
          <cell r="T40">
            <v>19</v>
          </cell>
          <cell r="U40">
            <v>0</v>
          </cell>
          <cell r="V40">
            <v>19</v>
          </cell>
          <cell r="W40" t="str">
            <v>B19</v>
          </cell>
          <cell r="X40" t="str">
            <v>X</v>
          </cell>
        </row>
        <row r="41">
          <cell r="T41">
            <v>20</v>
          </cell>
          <cell r="U41">
            <v>0</v>
          </cell>
          <cell r="V41">
            <v>20</v>
          </cell>
          <cell r="W41" t="str">
            <v>B20</v>
          </cell>
          <cell r="X41" t="str">
            <v>Y</v>
          </cell>
        </row>
        <row r="42">
          <cell r="T42">
            <v>21</v>
          </cell>
          <cell r="U42" t="str">
            <v>CZ_Branche_021</v>
          </cell>
          <cell r="V42">
            <v>21</v>
          </cell>
          <cell r="W42" t="str">
            <v>B21</v>
          </cell>
          <cell r="X42" t="str">
            <v>Y</v>
          </cell>
        </row>
        <row r="43">
          <cell r="T43">
            <v>22</v>
          </cell>
          <cell r="U43" t="str">
            <v>CZ_Branche_022</v>
          </cell>
          <cell r="V43">
            <v>22</v>
          </cell>
          <cell r="W43" t="str">
            <v>B22</v>
          </cell>
          <cell r="X43" t="str">
            <v>Y</v>
          </cell>
        </row>
        <row r="44">
          <cell r="T44">
            <v>23</v>
          </cell>
          <cell r="U44" t="str">
            <v>CZ_Branche_023</v>
          </cell>
          <cell r="V44">
            <v>23</v>
          </cell>
          <cell r="W44" t="str">
            <v>B23</v>
          </cell>
          <cell r="X44" t="str">
            <v>Y</v>
          </cell>
        </row>
        <row r="45">
          <cell r="T45">
            <v>24</v>
          </cell>
          <cell r="U45" t="str">
            <v>CZ_Branche_024</v>
          </cell>
          <cell r="V45">
            <v>24</v>
          </cell>
          <cell r="W45" t="str">
            <v>B24</v>
          </cell>
          <cell r="X45" t="str">
            <v>Y</v>
          </cell>
        </row>
        <row r="46">
          <cell r="T46">
            <v>25</v>
          </cell>
          <cell r="U46" t="str">
            <v>CZ_Branche_025</v>
          </cell>
          <cell r="V46">
            <v>25</v>
          </cell>
          <cell r="W46" t="str">
            <v>B25</v>
          </cell>
          <cell r="X46" t="str">
            <v>Y</v>
          </cell>
        </row>
        <row r="47">
          <cell r="T47">
            <v>26</v>
          </cell>
          <cell r="U47" t="str">
            <v>CZ_Branche_026</v>
          </cell>
          <cell r="V47">
            <v>26</v>
          </cell>
          <cell r="W47" t="str">
            <v>B26</v>
          </cell>
          <cell r="X47" t="str">
            <v>Y</v>
          </cell>
        </row>
        <row r="48">
          <cell r="T48">
            <v>27</v>
          </cell>
          <cell r="U48" t="str">
            <v>CZ_Branche_027</v>
          </cell>
          <cell r="V48">
            <v>27</v>
          </cell>
          <cell r="W48" t="str">
            <v>B27</v>
          </cell>
          <cell r="X48" t="str">
            <v>Y</v>
          </cell>
        </row>
        <row r="49">
          <cell r="T49">
            <v>28</v>
          </cell>
          <cell r="U49" t="str">
            <v>CZ_Branche_028</v>
          </cell>
          <cell r="V49">
            <v>28</v>
          </cell>
          <cell r="W49" t="str">
            <v>B28</v>
          </cell>
          <cell r="X49" t="str">
            <v>Y</v>
          </cell>
        </row>
        <row r="50">
          <cell r="T50">
            <v>29</v>
          </cell>
          <cell r="U50" t="str">
            <v>CZ_Branche_029</v>
          </cell>
          <cell r="V50">
            <v>29</v>
          </cell>
          <cell r="W50" t="str">
            <v>B29</v>
          </cell>
          <cell r="X50" t="str">
            <v>Y</v>
          </cell>
        </row>
        <row r="51">
          <cell r="T51">
            <v>30</v>
          </cell>
          <cell r="U51" t="str">
            <v>CZ_Branche_030</v>
          </cell>
          <cell r="V51">
            <v>30</v>
          </cell>
          <cell r="W51" t="str">
            <v>B30</v>
          </cell>
          <cell r="X51" t="str">
            <v>Y</v>
          </cell>
        </row>
        <row r="52">
          <cell r="T52">
            <v>31</v>
          </cell>
          <cell r="U52" t="str">
            <v>CZ_Branche_031</v>
          </cell>
          <cell r="V52">
            <v>31</v>
          </cell>
          <cell r="W52" t="str">
            <v>B31</v>
          </cell>
          <cell r="X52" t="str">
            <v>Y</v>
          </cell>
        </row>
        <row r="53">
          <cell r="T53">
            <v>32</v>
          </cell>
          <cell r="U53" t="str">
            <v>CZ_Branche_032</v>
          </cell>
          <cell r="V53">
            <v>32</v>
          </cell>
          <cell r="W53" t="str">
            <v>B32</v>
          </cell>
          <cell r="X53" t="str">
            <v>Y</v>
          </cell>
        </row>
        <row r="54">
          <cell r="T54">
            <v>33</v>
          </cell>
          <cell r="U54" t="str">
            <v>CZ_Branche_033</v>
          </cell>
          <cell r="V54">
            <v>33</v>
          </cell>
          <cell r="W54" t="str">
            <v>B33</v>
          </cell>
          <cell r="X54" t="str">
            <v>Y</v>
          </cell>
        </row>
        <row r="55">
          <cell r="T55">
            <v>34</v>
          </cell>
          <cell r="U55" t="str">
            <v>CZ_Branche_034</v>
          </cell>
          <cell r="V55">
            <v>34</v>
          </cell>
          <cell r="W55" t="str">
            <v>B34</v>
          </cell>
          <cell r="X55" t="str">
            <v>Y</v>
          </cell>
        </row>
        <row r="56">
          <cell r="T56">
            <v>35</v>
          </cell>
          <cell r="U56" t="str">
            <v>CZ_Branche_035</v>
          </cell>
          <cell r="V56">
            <v>35</v>
          </cell>
          <cell r="W56" t="str">
            <v>B35</v>
          </cell>
          <cell r="X56" t="str">
            <v>X</v>
          </cell>
        </row>
        <row r="57">
          <cell r="T57">
            <v>36</v>
          </cell>
          <cell r="U57" t="str">
            <v>CZ_Branche_036</v>
          </cell>
          <cell r="V57">
            <v>36</v>
          </cell>
          <cell r="W57" t="str">
            <v>B36</v>
          </cell>
          <cell r="X57" t="str">
            <v>X</v>
          </cell>
        </row>
        <row r="58">
          <cell r="T58">
            <v>37</v>
          </cell>
          <cell r="U58" t="str">
            <v>CZ_Branche_037</v>
          </cell>
          <cell r="V58">
            <v>37</v>
          </cell>
          <cell r="W58" t="str">
            <v>B37</v>
          </cell>
          <cell r="X58" t="str">
            <v>Y</v>
          </cell>
        </row>
        <row r="59">
          <cell r="T59">
            <v>38</v>
          </cell>
          <cell r="U59" t="str">
            <v>CZ_Branche_038</v>
          </cell>
          <cell r="V59">
            <v>38</v>
          </cell>
          <cell r="W59" t="str">
            <v>B38</v>
          </cell>
          <cell r="X59" t="str">
            <v>X</v>
          </cell>
        </row>
        <row r="60">
          <cell r="T60">
            <v>39</v>
          </cell>
          <cell r="U60" t="str">
            <v>CZ_Branche_039</v>
          </cell>
          <cell r="V60">
            <v>39</v>
          </cell>
          <cell r="W60" t="str">
            <v>B39</v>
          </cell>
          <cell r="X60" t="str">
            <v>X</v>
          </cell>
        </row>
        <row r="61">
          <cell r="T61">
            <v>40</v>
          </cell>
          <cell r="U61" t="str">
            <v>HQ</v>
          </cell>
          <cell r="V61">
            <v>40</v>
          </cell>
          <cell r="W61" t="str">
            <v>B40</v>
          </cell>
          <cell r="X61" t="str">
            <v>X</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s>
    <sheetDataSet>
      <sheetData sheetId="0"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zamestnanost"/>
    </sheetNames>
    <sheetDataSet>
      <sheetData sheetId="0"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ll Land List"/>
      <sheetName val="SOUHRN"/>
      <sheetName val="Bartovice"/>
      <sheetName val="Frýdek"/>
      <sheetName val="Lískovec u FM"/>
      <sheetName val="Havířov M."/>
      <sheetName val="Horní Bludovice"/>
      <sheetName val="Horní Datyně"/>
      <sheetName val="Hrabůvka"/>
      <sheetName val="Kružberk"/>
      <sheetName val="Kunčice n. O."/>
      <sheetName val="Kunčičky"/>
      <sheetName val="Marianské hory"/>
      <sheetName val="Moravská Ostrava"/>
      <sheetName val="Poruba + Sev."/>
      <sheetName val="Praha Nusle"/>
      <sheetName val="Radvanice"/>
      <sheetName val="Slezská Ostrava"/>
      <sheetName val="Třebovice ve S."/>
      <sheetName val="Vítkovice"/>
      <sheetName val="Vratimov"/>
      <sheetName val="Výškovice a zábřeh nad odrou"/>
      <sheetName val="Industrial SCA"/>
      <sheetName val="Flat SCA"/>
      <sheetName val="House SCA"/>
      <sheetName val="Pozemek BI SCA"/>
      <sheetName val="Halda SCA"/>
      <sheetName val="Zeleň Nevyužitelná"/>
      <sheetName val="Bytový dům Nusle SCA"/>
      <sheetName val="Zeleň městská"/>
      <sheetName val="Ostatní"/>
      <sheetName val="Dům Mládež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9">
          <cell r="AL9">
            <v>16263159</v>
          </cell>
        </row>
      </sheetData>
      <sheetData sheetId="14"/>
      <sheetData sheetId="15">
        <row r="6">
          <cell r="AL6">
            <v>33234454.352596104</v>
          </cell>
        </row>
      </sheetData>
      <sheetData sheetId="16"/>
      <sheetData sheetId="17"/>
      <sheetData sheetId="18">
        <row r="6">
          <cell r="AL6">
            <v>986089.6047294765</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HPP"/>
      <sheetName val="JMN"/>
    </sheetNames>
    <sheetDataSet>
      <sheetData sheetId="0" refreshError="1"/>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 komponent"/>
      <sheetName val="gr HDPprvyr"/>
      <sheetName val="gr podil"/>
      <sheetName val="gr HDPsez"/>
      <sheetName val="gr ziskyaodpisy"/>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18568-79C8-4602-8536-1FC294BC0EEC}">
  <dimension ref="B1:BK63"/>
  <sheetViews>
    <sheetView showGridLines="0" topLeftCell="A51" workbookViewId="0">
      <selection activeCell="O62" sqref="O62"/>
    </sheetView>
  </sheetViews>
  <sheetFormatPr defaultRowHeight="14.25"/>
  <cols>
    <col min="1" max="1" width="4.875" customWidth="1"/>
    <col min="2" max="2" width="55.125" customWidth="1"/>
    <col min="3" max="5" width="10.25" customWidth="1"/>
    <col min="6" max="6" width="9.75" customWidth="1"/>
    <col min="7" max="7" width="12" customWidth="1"/>
    <col min="8" max="8" width="10.25" hidden="1" customWidth="1"/>
    <col min="9" max="9" width="3.5" customWidth="1"/>
    <col min="10" max="10" width="67" customWidth="1"/>
  </cols>
  <sheetData>
    <row r="1" spans="2:63" ht="15">
      <c r="B1" s="2"/>
      <c r="C1" s="2"/>
      <c r="D1" s="2"/>
      <c r="E1" s="2"/>
      <c r="F1" s="2"/>
      <c r="H1" s="2"/>
      <c r="I1" s="2"/>
      <c r="J1" s="2"/>
      <c r="K1" s="2"/>
      <c r="L1" s="2"/>
      <c r="M1" s="2"/>
      <c r="N1" s="2"/>
      <c r="O1" s="2"/>
      <c r="P1" s="2"/>
      <c r="Q1" s="2"/>
      <c r="R1" s="2"/>
      <c r="S1" s="2"/>
      <c r="T1" s="2"/>
      <c r="U1" s="2"/>
      <c r="V1" s="2"/>
      <c r="W1" s="2"/>
      <c r="X1" s="2"/>
      <c r="Y1" s="2"/>
      <c r="Z1" s="2"/>
      <c r="AA1" s="2"/>
      <c r="AB1" s="2"/>
      <c r="AC1" s="2"/>
      <c r="AD1" s="2"/>
      <c r="AE1" s="2"/>
      <c r="AF1" s="2"/>
      <c r="AG1" s="2"/>
      <c r="AH1" s="2"/>
      <c r="AI1" s="2"/>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row>
    <row r="2" spans="2:63" ht="15.75" customHeight="1">
      <c r="B2" s="471" t="s">
        <v>1450</v>
      </c>
      <c r="C2" s="471"/>
      <c r="D2" s="471"/>
      <c r="E2" s="471"/>
      <c r="F2" s="471"/>
      <c r="G2" s="471"/>
      <c r="H2" s="471"/>
      <c r="I2" s="243"/>
      <c r="J2" s="243"/>
      <c r="K2" s="2"/>
      <c r="L2" s="2"/>
      <c r="M2" s="2"/>
      <c r="N2" s="2"/>
      <c r="O2" s="2"/>
      <c r="P2" s="2"/>
      <c r="Q2" s="2"/>
      <c r="R2" s="2"/>
      <c r="S2" s="2"/>
      <c r="T2" s="2"/>
      <c r="U2" s="2"/>
      <c r="V2" s="2"/>
      <c r="W2" s="2"/>
      <c r="X2" s="2"/>
      <c r="Y2" s="2"/>
      <c r="Z2" s="2"/>
      <c r="AA2" s="2"/>
      <c r="AB2" s="2"/>
      <c r="AC2" s="2"/>
      <c r="AD2" s="2"/>
      <c r="AE2" s="2"/>
      <c r="AF2" s="2"/>
      <c r="AG2" s="2"/>
      <c r="AH2" s="2"/>
      <c r="AI2" s="2"/>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row>
    <row r="3" spans="2:63" ht="15">
      <c r="B3" s="391" t="s">
        <v>1451</v>
      </c>
      <c r="C3" s="2"/>
      <c r="D3" s="2"/>
      <c r="E3" s="2"/>
      <c r="F3" s="2"/>
      <c r="H3" s="2"/>
      <c r="I3" s="2"/>
      <c r="J3" s="2"/>
      <c r="K3" s="2"/>
      <c r="L3" s="2"/>
      <c r="M3" s="2"/>
      <c r="N3" s="2"/>
      <c r="O3" s="2"/>
      <c r="P3" s="2"/>
      <c r="Q3" s="2"/>
      <c r="R3" s="2"/>
      <c r="S3" s="2"/>
      <c r="T3" s="2"/>
      <c r="U3" s="2"/>
      <c r="V3" s="2"/>
      <c r="W3" s="2"/>
      <c r="X3" s="2"/>
      <c r="Y3" s="2"/>
      <c r="Z3" s="2"/>
      <c r="AA3" s="2"/>
      <c r="AB3" s="2"/>
      <c r="AC3" s="2"/>
      <c r="AD3" s="2"/>
      <c r="AE3" s="2"/>
      <c r="AF3" s="2"/>
      <c r="AG3" s="2"/>
      <c r="AH3" s="2"/>
      <c r="AI3" s="2"/>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row>
    <row r="4" spans="2:63" ht="15">
      <c r="B4" s="438" t="s">
        <v>1545</v>
      </c>
      <c r="C4" s="2"/>
      <c r="D4" s="2"/>
      <c r="E4" s="2"/>
      <c r="F4" s="2"/>
      <c r="H4" s="2"/>
      <c r="I4" s="2"/>
      <c r="J4" s="2"/>
      <c r="K4" s="2"/>
      <c r="L4" s="2"/>
      <c r="M4" s="2"/>
      <c r="N4" s="2"/>
      <c r="O4" s="2"/>
      <c r="P4" s="2"/>
      <c r="Q4" s="2"/>
      <c r="R4" s="2"/>
      <c r="S4" s="2"/>
      <c r="T4" s="2"/>
      <c r="U4" s="2"/>
      <c r="V4" s="2"/>
      <c r="W4" s="2"/>
      <c r="X4" s="2"/>
      <c r="Y4" s="2"/>
      <c r="Z4" s="2"/>
      <c r="AA4" s="2"/>
      <c r="AB4" s="2"/>
      <c r="AC4" s="2"/>
      <c r="AD4" s="2"/>
      <c r="AE4" s="2"/>
      <c r="AF4" s="2"/>
      <c r="AG4" s="2"/>
      <c r="AH4" s="2"/>
      <c r="AI4" s="2"/>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row>
    <row r="5" spans="2:63" ht="15">
      <c r="B5" s="438" t="s">
        <v>1546</v>
      </c>
      <c r="C5" s="2"/>
      <c r="D5" s="2"/>
      <c r="E5" s="2"/>
      <c r="F5" s="2"/>
      <c r="H5" s="2"/>
      <c r="I5" s="2"/>
      <c r="J5" s="2"/>
      <c r="K5" s="2"/>
      <c r="L5" s="2"/>
      <c r="M5" s="2"/>
      <c r="N5" s="2"/>
      <c r="O5" s="2"/>
      <c r="P5" s="2"/>
      <c r="Q5" s="2"/>
      <c r="R5" s="2"/>
      <c r="S5" s="2"/>
      <c r="T5" s="2"/>
      <c r="U5" s="2"/>
      <c r="V5" s="2"/>
      <c r="W5" s="2"/>
      <c r="X5" s="2"/>
      <c r="Y5" s="2"/>
      <c r="Z5" s="2"/>
      <c r="AA5" s="2"/>
      <c r="AB5" s="2"/>
      <c r="AC5" s="2"/>
      <c r="AD5" s="2"/>
      <c r="AE5" s="2"/>
      <c r="AF5" s="2"/>
      <c r="AG5" s="2"/>
      <c r="AH5" s="2"/>
      <c r="AI5" s="2"/>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row>
    <row r="6" spans="2:63" ht="15">
      <c r="B6" s="438" t="s">
        <v>1513</v>
      </c>
      <c r="C6" s="2"/>
      <c r="D6" s="2"/>
      <c r="E6" s="2"/>
      <c r="F6" s="2"/>
      <c r="H6" s="2"/>
      <c r="I6" s="2"/>
      <c r="J6" s="2"/>
      <c r="K6" s="2"/>
      <c r="L6" s="2"/>
      <c r="M6" s="2"/>
      <c r="N6" s="2"/>
      <c r="O6" s="2"/>
      <c r="P6" s="2"/>
      <c r="Q6" s="2"/>
      <c r="R6" s="2"/>
      <c r="S6" s="2"/>
      <c r="T6" s="2"/>
      <c r="U6" s="2"/>
      <c r="V6" s="2"/>
      <c r="W6" s="2"/>
      <c r="X6" s="2"/>
      <c r="Y6" s="2"/>
      <c r="Z6" s="2"/>
      <c r="AA6" s="2"/>
      <c r="AB6" s="2"/>
      <c r="AC6" s="2"/>
      <c r="AD6" s="2"/>
      <c r="AE6" s="2"/>
      <c r="AF6" s="2"/>
      <c r="AG6" s="2"/>
      <c r="AH6" s="2"/>
      <c r="AI6" s="2"/>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row>
    <row r="7" spans="2:63" ht="15">
      <c r="B7" s="438" t="s">
        <v>1532</v>
      </c>
      <c r="C7" s="2"/>
      <c r="D7" s="2"/>
      <c r="E7" s="2"/>
      <c r="F7" s="2"/>
      <c r="H7" s="2"/>
      <c r="I7" s="2"/>
      <c r="J7" s="2"/>
      <c r="K7" s="2"/>
      <c r="L7" s="2"/>
      <c r="M7" s="2"/>
      <c r="N7" s="2"/>
      <c r="O7" s="2"/>
      <c r="P7" s="2"/>
      <c r="Q7" s="2"/>
      <c r="R7" s="2"/>
      <c r="S7" s="2"/>
      <c r="T7" s="2"/>
      <c r="U7" s="2"/>
      <c r="V7" s="2"/>
      <c r="W7" s="2"/>
      <c r="X7" s="2"/>
      <c r="Y7" s="2"/>
      <c r="Z7" s="2"/>
      <c r="AA7" s="2"/>
      <c r="AB7" s="2"/>
      <c r="AC7" s="2"/>
      <c r="AD7" s="2"/>
      <c r="AE7" s="2"/>
      <c r="AF7" s="2"/>
      <c r="AG7" s="2"/>
      <c r="AH7" s="2"/>
      <c r="AI7" s="2"/>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row>
    <row r="8" spans="2:63" ht="15">
      <c r="B8" s="2"/>
      <c r="C8" s="2"/>
      <c r="D8" s="2"/>
      <c r="E8" s="2"/>
      <c r="F8" s="2"/>
      <c r="H8" s="2"/>
      <c r="I8" s="2"/>
      <c r="J8" s="2"/>
      <c r="K8" s="2"/>
      <c r="L8" s="2"/>
      <c r="M8" s="2"/>
      <c r="N8" s="2"/>
      <c r="O8" s="2"/>
      <c r="P8" s="2"/>
      <c r="Q8" s="2"/>
      <c r="R8" s="2"/>
      <c r="S8" s="2"/>
      <c r="T8" s="2"/>
      <c r="U8" s="2"/>
      <c r="V8" s="2"/>
      <c r="W8" s="2"/>
      <c r="X8" s="2"/>
      <c r="Y8" s="2"/>
      <c r="Z8" s="2"/>
      <c r="AA8" s="2"/>
      <c r="AB8" s="2"/>
      <c r="AC8" s="2"/>
      <c r="AD8" s="2"/>
      <c r="AE8" s="2"/>
      <c r="AF8" s="2"/>
      <c r="AG8" s="2"/>
      <c r="AH8" s="2"/>
      <c r="AI8" s="2"/>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row>
    <row r="9" spans="2:63" ht="15">
      <c r="B9" s="283" t="s">
        <v>1452</v>
      </c>
      <c r="C9" s="2"/>
      <c r="D9" s="2"/>
      <c r="E9" s="2"/>
      <c r="F9" s="2"/>
      <c r="H9" s="2"/>
      <c r="I9" s="2"/>
      <c r="J9" s="2"/>
      <c r="K9" s="2"/>
      <c r="L9" s="2"/>
      <c r="M9" s="2"/>
      <c r="N9" s="2"/>
      <c r="O9" s="2"/>
      <c r="P9" s="2"/>
      <c r="Q9" s="2"/>
      <c r="R9" s="2"/>
      <c r="S9" s="2"/>
      <c r="T9" s="2"/>
      <c r="U9" s="2"/>
      <c r="V9" s="2"/>
      <c r="W9" s="2"/>
      <c r="X9" s="2"/>
      <c r="Y9" s="2"/>
      <c r="Z9" s="2"/>
      <c r="AA9" s="2"/>
      <c r="AB9" s="2"/>
      <c r="AC9" s="2"/>
      <c r="AD9" s="2"/>
      <c r="AE9" s="2"/>
      <c r="AF9" s="2"/>
      <c r="AG9" s="2"/>
      <c r="AH9" s="2"/>
      <c r="AI9" s="2"/>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row>
    <row r="10" spans="2:63" ht="15">
      <c r="B10" s="2"/>
      <c r="C10" s="2"/>
      <c r="D10" s="2"/>
      <c r="E10" s="2"/>
      <c r="F10" s="2"/>
      <c r="G10">
        <v>24.885000000000002</v>
      </c>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row>
    <row r="11" spans="2:63" ht="24" customHeight="1">
      <c r="B11" s="490" t="s">
        <v>1453</v>
      </c>
      <c r="C11" s="492" t="s">
        <v>1455</v>
      </c>
      <c r="D11" s="493"/>
      <c r="E11" s="494"/>
      <c r="F11" s="472" t="s">
        <v>1467</v>
      </c>
      <c r="G11" s="472" t="s">
        <v>1590</v>
      </c>
      <c r="H11" s="472" t="s">
        <v>1468</v>
      </c>
      <c r="I11" s="2"/>
      <c r="J11" s="472" t="s">
        <v>1515</v>
      </c>
      <c r="K11" s="2"/>
      <c r="L11" s="2"/>
      <c r="M11" s="2"/>
      <c r="N11" s="2"/>
      <c r="O11" s="2"/>
      <c r="P11" s="2"/>
      <c r="Q11" s="2"/>
      <c r="R11" s="2"/>
      <c r="S11" s="2"/>
      <c r="T11" s="2"/>
      <c r="U11" s="2"/>
      <c r="V11" s="2"/>
      <c r="W11" s="2"/>
      <c r="X11" s="2"/>
      <c r="Y11" s="2"/>
      <c r="Z11" s="2"/>
      <c r="AA11" s="2"/>
      <c r="AB11" s="2"/>
      <c r="AC11" s="2"/>
      <c r="AD11" s="2"/>
      <c r="AE11" s="2"/>
      <c r="AF11" s="2"/>
      <c r="AG11" s="2"/>
      <c r="AH11" s="2"/>
      <c r="AI11" s="2"/>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row>
    <row r="12" spans="2:63" ht="15">
      <c r="B12" s="491"/>
      <c r="C12" s="244" t="s">
        <v>132</v>
      </c>
      <c r="D12" s="245" t="s">
        <v>1454</v>
      </c>
      <c r="E12" s="245" t="s">
        <v>134</v>
      </c>
      <c r="F12" s="495"/>
      <c r="G12" s="495"/>
      <c r="H12" s="473"/>
      <c r="I12" s="2"/>
      <c r="J12" s="473"/>
      <c r="K12" s="2"/>
      <c r="L12" s="2"/>
      <c r="M12" s="2"/>
      <c r="N12" s="2"/>
      <c r="O12" s="2"/>
      <c r="P12" s="2"/>
      <c r="Q12" s="2"/>
      <c r="R12" s="2"/>
      <c r="S12" s="2"/>
      <c r="T12" s="2"/>
      <c r="U12" s="2"/>
      <c r="V12" s="2"/>
      <c r="W12" s="2"/>
      <c r="X12" s="2"/>
      <c r="Y12" s="2"/>
      <c r="Z12" s="2"/>
      <c r="AA12" s="2"/>
      <c r="AB12" s="2"/>
      <c r="AC12" s="2"/>
      <c r="AD12" s="2"/>
      <c r="AE12" s="2"/>
      <c r="AF12" s="2"/>
      <c r="AG12" s="2"/>
      <c r="AH12" s="2"/>
      <c r="AI12" s="2"/>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row>
    <row r="13" spans="2:63" ht="15">
      <c r="B13" s="219" t="s">
        <v>1456</v>
      </c>
      <c r="C13" s="220">
        <v>74826190</v>
      </c>
      <c r="D13" s="221">
        <v>-43989768</v>
      </c>
      <c r="E13" s="222">
        <f>E14+E25+E35</f>
        <v>30836422</v>
      </c>
      <c r="F13" s="223">
        <f>F14+F25+F35+F36</f>
        <v>19391001.106166653</v>
      </c>
      <c r="G13" s="462">
        <f>F13/$G$10/1000</f>
        <v>779.22447684013059</v>
      </c>
      <c r="H13" s="278">
        <f>H14+H25+H35+H36</f>
        <v>32633481.832061663</v>
      </c>
      <c r="I13" s="2"/>
      <c r="J13" s="407"/>
      <c r="K13" s="2"/>
      <c r="L13" s="2"/>
      <c r="M13" s="2"/>
      <c r="N13" s="2"/>
      <c r="O13" s="2"/>
      <c r="P13" s="2"/>
      <c r="Q13" s="2"/>
      <c r="R13" s="2"/>
      <c r="S13" s="2"/>
      <c r="T13" s="2"/>
      <c r="U13" s="2"/>
      <c r="V13" s="2"/>
      <c r="W13" s="2"/>
      <c r="X13" s="2"/>
      <c r="Y13" s="2"/>
      <c r="Z13" s="2"/>
      <c r="AA13" s="2"/>
      <c r="AB13" s="2"/>
      <c r="AC13" s="2"/>
      <c r="AD13" s="2"/>
      <c r="AE13" s="2"/>
      <c r="AF13" s="2"/>
      <c r="AG13" s="2"/>
      <c r="AH13" s="2"/>
      <c r="AI13" s="2"/>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row>
    <row r="14" spans="2:63" ht="15">
      <c r="B14" s="224" t="s">
        <v>1457</v>
      </c>
      <c r="C14" s="225">
        <v>51948697</v>
      </c>
      <c r="D14" s="226">
        <v>-41824262</v>
      </c>
      <c r="E14" s="227">
        <f>E15+E19+E24</f>
        <v>10124435</v>
      </c>
      <c r="F14" s="228">
        <f>F15+F19+F24</f>
        <v>8870797.4504718054</v>
      </c>
      <c r="G14" s="463">
        <f t="shared" ref="G14:G36" si="0">F14/$G$10/1000</f>
        <v>356.47166769024733</v>
      </c>
      <c r="H14" s="279">
        <f>H15+H19+H24</f>
        <v>13483934.152029367</v>
      </c>
      <c r="I14" s="2"/>
      <c r="J14" s="408"/>
      <c r="K14" s="2"/>
      <c r="L14" s="2"/>
      <c r="M14" s="2"/>
      <c r="N14" s="2"/>
      <c r="O14" s="2"/>
      <c r="P14" s="2"/>
      <c r="Q14" s="2"/>
      <c r="R14" s="2"/>
      <c r="S14" s="2"/>
      <c r="T14" s="2"/>
      <c r="U14" s="2"/>
      <c r="V14" s="2"/>
      <c r="W14" s="2"/>
      <c r="X14" s="2"/>
      <c r="Y14" s="2"/>
      <c r="Z14" s="2"/>
      <c r="AA14" s="2"/>
      <c r="AB14" s="2"/>
      <c r="AC14" s="2"/>
      <c r="AD14" s="2"/>
      <c r="AE14" s="2"/>
      <c r="AF14" s="2"/>
      <c r="AG14" s="2"/>
      <c r="AH14" s="2"/>
      <c r="AI14" s="2"/>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row>
    <row r="15" spans="2:63" ht="15">
      <c r="B15" s="229" t="s">
        <v>1519</v>
      </c>
      <c r="C15" s="230">
        <f>SUM(C16:C18)</f>
        <v>407557</v>
      </c>
      <c r="D15" s="231">
        <f>SUM(D16:D18)</f>
        <v>-373251</v>
      </c>
      <c r="E15" s="232">
        <f>SUM(E16:E18)</f>
        <v>34306</v>
      </c>
      <c r="F15" s="233">
        <f>SUM(F16:F18)</f>
        <v>34306</v>
      </c>
      <c r="G15" s="464">
        <f t="shared" si="0"/>
        <v>1.3785814747840064</v>
      </c>
      <c r="H15" s="280">
        <f>SUM(H16:H18)</f>
        <v>34306</v>
      </c>
      <c r="I15" s="2"/>
      <c r="J15" s="409" t="s">
        <v>1517</v>
      </c>
      <c r="K15" s="2"/>
      <c r="L15" s="2"/>
      <c r="M15" s="2"/>
      <c r="N15" s="2"/>
      <c r="O15" s="2"/>
      <c r="P15" s="2"/>
      <c r="Q15" s="2"/>
      <c r="R15" s="2"/>
      <c r="S15" s="2"/>
      <c r="T15" s="2"/>
      <c r="U15" s="2"/>
      <c r="V15" s="2"/>
      <c r="W15" s="2"/>
      <c r="X15" s="2"/>
      <c r="Y15" s="2"/>
      <c r="Z15" s="2"/>
      <c r="AA15" s="2"/>
      <c r="AB15" s="2"/>
      <c r="AC15" s="2"/>
      <c r="AD15" s="2"/>
      <c r="AE15" s="2"/>
      <c r="AF15" s="2"/>
      <c r="AG15" s="2"/>
      <c r="AH15" s="2"/>
      <c r="AI15" s="2"/>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row>
    <row r="16" spans="2:63" ht="15">
      <c r="B16" s="234" t="s">
        <v>149</v>
      </c>
      <c r="C16" s="235">
        <v>371</v>
      </c>
      <c r="D16" s="236">
        <v>-371</v>
      </c>
      <c r="E16" s="237">
        <f>C16+D16</f>
        <v>0</v>
      </c>
      <c r="F16" s="238">
        <f>LibertyOstrava_ocenění!F16</f>
        <v>0</v>
      </c>
      <c r="G16" s="465">
        <f t="shared" si="0"/>
        <v>0</v>
      </c>
      <c r="H16" s="281">
        <f>LibertyOstrava_ocenění!H16</f>
        <v>0</v>
      </c>
      <c r="I16" s="2"/>
      <c r="J16" s="474" t="s">
        <v>1521</v>
      </c>
      <c r="K16" s="2"/>
      <c r="L16" s="2"/>
      <c r="M16" s="2"/>
      <c r="N16" s="2"/>
      <c r="O16" s="2"/>
      <c r="P16" s="2"/>
      <c r="Q16" s="2"/>
      <c r="R16" s="2"/>
      <c r="S16" s="2"/>
      <c r="T16" s="2"/>
      <c r="U16" s="2"/>
      <c r="V16" s="2"/>
      <c r="W16" s="2"/>
      <c r="X16" s="2"/>
      <c r="Y16" s="2"/>
      <c r="Z16" s="2"/>
      <c r="AA16" s="2"/>
      <c r="AB16" s="2"/>
      <c r="AC16" s="2"/>
      <c r="AD16" s="2"/>
      <c r="AE16" s="2"/>
      <c r="AF16" s="2"/>
      <c r="AG16" s="2"/>
      <c r="AH16" s="2"/>
      <c r="AI16" s="2"/>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row>
    <row r="17" spans="2:63" ht="15">
      <c r="B17" s="234" t="s">
        <v>150</v>
      </c>
      <c r="C17" s="235">
        <v>378582</v>
      </c>
      <c r="D17" s="236">
        <v>-372800</v>
      </c>
      <c r="E17" s="237">
        <f>C17+D17</f>
        <v>5782</v>
      </c>
      <c r="F17" s="238">
        <f>LibertyOstrava_ocenění!F17</f>
        <v>5782</v>
      </c>
      <c r="G17" s="465">
        <f t="shared" si="0"/>
        <v>0.23234880450070322</v>
      </c>
      <c r="H17" s="281">
        <f>LibertyOstrava_ocenění!H17</f>
        <v>5782</v>
      </c>
      <c r="I17" s="2"/>
      <c r="J17" s="474"/>
      <c r="K17" s="2"/>
      <c r="L17" s="2"/>
      <c r="M17" s="2"/>
      <c r="N17" s="2"/>
      <c r="O17" s="2"/>
      <c r="P17" s="2"/>
      <c r="Q17" s="2"/>
      <c r="R17" s="2"/>
      <c r="S17" s="2"/>
      <c r="T17" s="2"/>
      <c r="U17" s="2"/>
      <c r="V17" s="2"/>
      <c r="W17" s="2"/>
      <c r="X17" s="2"/>
      <c r="Y17" s="2"/>
      <c r="Z17" s="2"/>
      <c r="AA17" s="2"/>
      <c r="AB17" s="2"/>
      <c r="AC17" s="2"/>
      <c r="AD17" s="2"/>
      <c r="AE17" s="2"/>
      <c r="AF17" s="2"/>
      <c r="AG17" s="2"/>
      <c r="AH17" s="2"/>
      <c r="AI17" s="2"/>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row>
    <row r="18" spans="2:63" ht="15">
      <c r="B18" s="234" t="s">
        <v>138</v>
      </c>
      <c r="C18" s="235">
        <v>28604</v>
      </c>
      <c r="D18" s="236">
        <v>-80</v>
      </c>
      <c r="E18" s="237">
        <f>C18+D18</f>
        <v>28524</v>
      </c>
      <c r="F18" s="238">
        <f>LibertyOstrava_ocenění!F18</f>
        <v>28524</v>
      </c>
      <c r="G18" s="465">
        <f t="shared" si="0"/>
        <v>1.1462326702833032</v>
      </c>
      <c r="H18" s="281">
        <f>LibertyOstrava_ocenění!H18</f>
        <v>28524</v>
      </c>
      <c r="I18" s="2"/>
      <c r="J18" s="474"/>
      <c r="K18" s="2"/>
      <c r="L18" s="2"/>
      <c r="M18" s="2"/>
      <c r="N18" s="2"/>
      <c r="O18" s="2"/>
      <c r="P18" s="2"/>
      <c r="Q18" s="2"/>
      <c r="R18" s="2"/>
      <c r="S18" s="2"/>
      <c r="T18" s="2"/>
      <c r="U18" s="2"/>
      <c r="V18" s="2"/>
      <c r="W18" s="2"/>
      <c r="X18" s="2"/>
      <c r="Y18" s="2"/>
      <c r="Z18" s="2"/>
      <c r="AA18" s="2"/>
      <c r="AB18" s="2"/>
      <c r="AC18" s="2"/>
      <c r="AD18" s="2"/>
      <c r="AE18" s="2"/>
      <c r="AF18" s="2"/>
      <c r="AG18" s="2"/>
      <c r="AH18" s="2"/>
      <c r="AI18" s="2"/>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row>
    <row r="19" spans="2:63" ht="15">
      <c r="B19" s="229" t="s">
        <v>1520</v>
      </c>
      <c r="C19" s="230">
        <f>SUM(C20:C23)</f>
        <v>50744131</v>
      </c>
      <c r="D19" s="231">
        <f>SUM(D20:D23)</f>
        <v>-41329991</v>
      </c>
      <c r="E19" s="232">
        <f>SUM(E20:E23)</f>
        <v>9414140</v>
      </c>
      <c r="F19" s="233">
        <f>SUM(F20:F23)</f>
        <v>7640219.4920691373</v>
      </c>
      <c r="G19" s="464">
        <f t="shared" si="0"/>
        <v>307.02107663528778</v>
      </c>
      <c r="H19" s="280">
        <f>SUM(H20:H23)</f>
        <v>12253356.193626698</v>
      </c>
      <c r="I19" s="2"/>
      <c r="J19" s="409" t="s">
        <v>1518</v>
      </c>
      <c r="K19" s="2"/>
      <c r="L19" s="2"/>
      <c r="M19" s="2"/>
      <c r="N19" s="2"/>
      <c r="O19" s="2"/>
      <c r="P19" s="2"/>
      <c r="Q19" s="2"/>
      <c r="R19" s="2"/>
      <c r="S19" s="2"/>
      <c r="T19" s="2"/>
      <c r="U19" s="2"/>
      <c r="V19" s="2"/>
      <c r="W19" s="2"/>
      <c r="X19" s="2"/>
      <c r="Y19" s="2"/>
      <c r="Z19" s="2"/>
      <c r="AA19" s="2"/>
      <c r="AB19" s="2"/>
      <c r="AC19" s="2"/>
      <c r="AD19" s="2"/>
      <c r="AE19" s="2"/>
      <c r="AF19" s="2"/>
      <c r="AG19" s="2"/>
      <c r="AH19" s="2"/>
      <c r="AI19" s="2"/>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row>
    <row r="20" spans="2:63" ht="15">
      <c r="B20" s="234" t="s">
        <v>152</v>
      </c>
      <c r="C20" s="235">
        <v>14315716</v>
      </c>
      <c r="D20" s="236">
        <v>-10429001</v>
      </c>
      <c r="E20" s="237">
        <f t="shared" ref="E20:E24" si="1">C20+D20</f>
        <v>3886715</v>
      </c>
      <c r="F20" s="238">
        <f>LibertyOstrava_ocenění!F20</f>
        <v>4146537.4197498052</v>
      </c>
      <c r="G20" s="465">
        <f t="shared" si="0"/>
        <v>166.62798552339984</v>
      </c>
      <c r="H20" s="281">
        <f>LibertyOstrava_ocenění!H20</f>
        <v>5610021.2149556186</v>
      </c>
      <c r="I20" s="2"/>
      <c r="J20" s="412" t="s">
        <v>1523</v>
      </c>
      <c r="K20" s="2"/>
      <c r="L20" s="2"/>
      <c r="M20" s="2"/>
      <c r="N20" s="2"/>
      <c r="O20" s="2"/>
      <c r="P20" s="2"/>
      <c r="Q20" s="2"/>
      <c r="R20" s="2"/>
      <c r="S20" s="2"/>
      <c r="T20" s="2"/>
      <c r="U20" s="2"/>
      <c r="V20" s="2"/>
      <c r="W20" s="2"/>
      <c r="X20" s="2"/>
      <c r="Y20" s="2"/>
      <c r="Z20" s="2"/>
      <c r="AA20" s="2"/>
      <c r="AB20" s="2"/>
      <c r="AC20" s="2"/>
      <c r="AD20" s="2"/>
      <c r="AE20" s="2"/>
      <c r="AF20" s="2"/>
      <c r="AG20" s="2"/>
      <c r="AH20" s="2"/>
      <c r="AI20" s="2"/>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row>
    <row r="21" spans="2:63" ht="60">
      <c r="B21" s="234" t="s">
        <v>153</v>
      </c>
      <c r="C21" s="235">
        <v>34727113</v>
      </c>
      <c r="D21" s="236">
        <v>-30838672</v>
      </c>
      <c r="E21" s="237">
        <f t="shared" si="1"/>
        <v>3888441</v>
      </c>
      <c r="F21" s="238">
        <f>LibertyOstrava_ocenění!F21</f>
        <v>2129956.2723193318</v>
      </c>
      <c r="G21" s="465">
        <f t="shared" si="0"/>
        <v>85.591973973049292</v>
      </c>
      <c r="H21" s="281">
        <f>LibertyOstrava_ocenění!H21</f>
        <v>5004350.9786710795</v>
      </c>
      <c r="I21" s="2"/>
      <c r="J21" s="411" t="s">
        <v>1588</v>
      </c>
      <c r="K21" s="2"/>
      <c r="L21" s="2"/>
      <c r="M21" s="2"/>
      <c r="N21" s="2"/>
      <c r="O21" s="2"/>
      <c r="P21" s="2"/>
      <c r="Q21" s="2"/>
      <c r="R21" s="2"/>
      <c r="S21" s="2"/>
      <c r="T21" s="2"/>
      <c r="U21" s="2"/>
      <c r="V21" s="2"/>
      <c r="W21" s="2"/>
      <c r="X21" s="2"/>
      <c r="Y21" s="2"/>
      <c r="Z21" s="2"/>
      <c r="AA21" s="2"/>
      <c r="AB21" s="2"/>
      <c r="AC21" s="2"/>
      <c r="AD21" s="2"/>
      <c r="AE21" s="2"/>
      <c r="AF21" s="2"/>
      <c r="AG21" s="2"/>
      <c r="AH21" s="2"/>
      <c r="AI21" s="2"/>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row>
    <row r="22" spans="2:63" ht="15">
      <c r="B22" s="234" t="s">
        <v>155</v>
      </c>
      <c r="C22" s="235">
        <v>1448</v>
      </c>
      <c r="D22" s="236">
        <v>0</v>
      </c>
      <c r="E22" s="237">
        <f t="shared" si="1"/>
        <v>1448</v>
      </c>
      <c r="F22" s="238">
        <f>LibertyOstrava_ocenění!F22</f>
        <v>1448</v>
      </c>
      <c r="G22" s="465">
        <f t="shared" si="0"/>
        <v>5.818766325095439E-2</v>
      </c>
      <c r="H22" s="281">
        <f>LibertyOstrava_ocenění!H22</f>
        <v>1448</v>
      </c>
      <c r="I22" s="2"/>
      <c r="J22" s="412" t="s">
        <v>1522</v>
      </c>
      <c r="K22" s="2"/>
      <c r="L22" s="2"/>
      <c r="M22" s="2"/>
      <c r="N22" s="2"/>
      <c r="O22" s="2"/>
      <c r="P22" s="2"/>
      <c r="Q22" s="2"/>
      <c r="R22" s="2"/>
      <c r="S22" s="2"/>
      <c r="T22" s="2"/>
      <c r="U22" s="2"/>
      <c r="V22" s="2"/>
      <c r="W22" s="2"/>
      <c r="X22" s="2"/>
      <c r="Y22" s="2"/>
      <c r="Z22" s="2"/>
      <c r="AA22" s="2"/>
      <c r="AB22" s="2"/>
      <c r="AC22" s="2"/>
      <c r="AD22" s="2"/>
      <c r="AE22" s="2"/>
      <c r="AF22" s="2"/>
      <c r="AG22" s="2"/>
      <c r="AH22" s="2"/>
      <c r="AI22" s="2"/>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row>
    <row r="23" spans="2:63" ht="15">
      <c r="B23" s="234" t="s">
        <v>140</v>
      </c>
      <c r="C23" s="235">
        <v>1699854</v>
      </c>
      <c r="D23" s="236">
        <v>-62318</v>
      </c>
      <c r="E23" s="237">
        <f t="shared" si="1"/>
        <v>1637536</v>
      </c>
      <c r="F23" s="238">
        <f>LibertyOstrava_ocenění!F23</f>
        <v>1362277.8</v>
      </c>
      <c r="G23" s="465">
        <f t="shared" si="0"/>
        <v>54.742929475587708</v>
      </c>
      <c r="H23" s="281">
        <f>LibertyOstrava_ocenění!H23</f>
        <v>1637536</v>
      </c>
      <c r="I23" s="2"/>
      <c r="J23" s="412" t="s">
        <v>1527</v>
      </c>
      <c r="K23" s="2"/>
      <c r="L23" s="2"/>
      <c r="M23" s="2"/>
      <c r="N23" s="2"/>
      <c r="O23" s="2"/>
      <c r="P23" s="2"/>
      <c r="Q23" s="2"/>
      <c r="R23" s="2"/>
      <c r="S23" s="2"/>
      <c r="T23" s="2"/>
      <c r="U23" s="2"/>
      <c r="V23" s="2"/>
      <c r="W23" s="2"/>
      <c r="X23" s="2"/>
      <c r="Y23" s="2"/>
      <c r="Z23" s="2"/>
      <c r="AA23" s="2"/>
      <c r="AB23" s="2"/>
      <c r="AC23" s="2"/>
      <c r="AD23" s="2"/>
      <c r="AE23" s="2"/>
      <c r="AF23" s="2"/>
      <c r="AG23" s="2"/>
      <c r="AH23" s="2"/>
      <c r="AI23" s="2"/>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row>
    <row r="24" spans="2:63" ht="36.75">
      <c r="B24" s="229" t="s">
        <v>1458</v>
      </c>
      <c r="C24" s="230">
        <v>797009</v>
      </c>
      <c r="D24" s="231">
        <v>-121020</v>
      </c>
      <c r="E24" s="232">
        <f t="shared" si="1"/>
        <v>675989</v>
      </c>
      <c r="F24" s="233">
        <f>Majetek!E33</f>
        <v>1196271.9584026688</v>
      </c>
      <c r="G24" s="464">
        <f t="shared" si="0"/>
        <v>48.07200958017556</v>
      </c>
      <c r="H24" s="280">
        <v>1196271.9584026688</v>
      </c>
      <c r="I24" s="2"/>
      <c r="J24" s="432" t="s">
        <v>1544</v>
      </c>
      <c r="K24" s="2"/>
      <c r="L24" s="2"/>
      <c r="M24" s="2"/>
      <c r="N24" s="2"/>
      <c r="O24" s="2"/>
      <c r="P24" s="2"/>
      <c r="Q24" s="2"/>
      <c r="R24" s="2"/>
      <c r="S24" s="2"/>
      <c r="T24" s="2"/>
      <c r="U24" s="2"/>
      <c r="V24" s="2"/>
      <c r="W24" s="2"/>
      <c r="X24" s="2"/>
      <c r="Y24" s="2"/>
      <c r="Z24" s="2"/>
      <c r="AA24" s="2"/>
      <c r="AB24" s="2"/>
      <c r="AC24" s="2"/>
      <c r="AD24" s="2"/>
      <c r="AE24" s="2"/>
      <c r="AF24" s="2"/>
      <c r="AG24" s="2"/>
      <c r="AH24" s="2"/>
      <c r="AI24" s="2"/>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row>
    <row r="25" spans="2:63" ht="15">
      <c r="B25" s="224" t="s">
        <v>1459</v>
      </c>
      <c r="C25" s="225">
        <v>22846008</v>
      </c>
      <c r="D25" s="226">
        <v>-2165506</v>
      </c>
      <c r="E25" s="227">
        <f>E26+E31+E34</f>
        <v>20680502</v>
      </c>
      <c r="F25" s="228">
        <f>F26+F31+F34</f>
        <v>10488718.65569485</v>
      </c>
      <c r="G25" s="463">
        <f t="shared" si="0"/>
        <v>421.48758913782797</v>
      </c>
      <c r="H25" s="279">
        <f>H26+H31+H34</f>
        <v>19118062.680032298</v>
      </c>
      <c r="I25" s="2"/>
      <c r="J25" s="408"/>
      <c r="K25" s="2"/>
      <c r="L25" s="2"/>
      <c r="M25" s="2"/>
      <c r="N25" s="2"/>
      <c r="O25" s="2"/>
      <c r="P25" s="2"/>
      <c r="Q25" s="2"/>
      <c r="R25" s="2"/>
      <c r="S25" s="2"/>
      <c r="T25" s="2"/>
      <c r="U25" s="2"/>
      <c r="V25" s="2"/>
      <c r="W25" s="2"/>
      <c r="X25" s="2"/>
      <c r="Y25" s="2"/>
      <c r="Z25" s="2"/>
      <c r="AA25" s="2"/>
      <c r="AB25" s="2"/>
      <c r="AC25" s="2"/>
      <c r="AD25" s="2"/>
      <c r="AE25" s="2"/>
      <c r="AF25" s="2"/>
      <c r="AG25" s="2"/>
      <c r="AH25" s="2"/>
      <c r="AI25" s="2"/>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row>
    <row r="26" spans="2:63" ht="15">
      <c r="B26" s="229" t="s">
        <v>1460</v>
      </c>
      <c r="C26" s="389">
        <f>SUM(C27:C30)</f>
        <v>5910612</v>
      </c>
      <c r="D26" s="388">
        <f>SUM(D27:D30)</f>
        <v>-1519692</v>
      </c>
      <c r="E26" s="232">
        <f>SUM(E27:E30)</f>
        <v>4390920</v>
      </c>
      <c r="F26" s="232">
        <f>SUM(F27:F30)</f>
        <v>3245536.0999999996</v>
      </c>
      <c r="G26" s="466">
        <f t="shared" si="0"/>
        <v>130.42138235885071</v>
      </c>
      <c r="H26" s="280">
        <f>SUM(H27:H30)</f>
        <v>4390920</v>
      </c>
      <c r="I26" s="2"/>
      <c r="J26" s="409" t="s">
        <v>1460</v>
      </c>
      <c r="K26" s="2"/>
      <c r="L26" s="2"/>
      <c r="M26" s="2"/>
      <c r="N26" s="2"/>
      <c r="O26" s="2"/>
      <c r="P26" s="2"/>
      <c r="Q26" s="2"/>
      <c r="R26" s="2"/>
      <c r="S26" s="2"/>
      <c r="T26" s="2"/>
      <c r="U26" s="2"/>
      <c r="V26" s="2"/>
      <c r="W26" s="2"/>
      <c r="X26" s="2"/>
      <c r="Y26" s="2"/>
      <c r="Z26" s="2"/>
      <c r="AA26" s="2"/>
      <c r="AB26" s="2"/>
      <c r="AC26" s="2"/>
      <c r="AD26" s="2"/>
      <c r="AE26" s="2"/>
      <c r="AF26" s="2"/>
      <c r="AG26" s="2"/>
      <c r="AH26" s="2"/>
      <c r="AI26" s="2"/>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row>
    <row r="27" spans="2:63" ht="15">
      <c r="B27" s="234" t="s">
        <v>156</v>
      </c>
      <c r="C27" s="235">
        <v>3176024</v>
      </c>
      <c r="D27" s="236">
        <v>-738191</v>
      </c>
      <c r="E27" s="237">
        <f>C27+D27</f>
        <v>2437833</v>
      </c>
      <c r="F27" s="237">
        <f>LibertyOstrava_ocenění!F27</f>
        <v>1706483.0999999999</v>
      </c>
      <c r="G27" s="467">
        <f t="shared" si="0"/>
        <v>68.574767932489436</v>
      </c>
      <c r="H27" s="238">
        <f>LibertyOstrava_ocenění!H27</f>
        <v>2437833</v>
      </c>
      <c r="I27" s="2"/>
      <c r="J27" s="474" t="s">
        <v>1533</v>
      </c>
      <c r="K27" s="2"/>
      <c r="L27" s="2"/>
      <c r="M27" s="2"/>
      <c r="N27" s="2"/>
      <c r="O27" s="2"/>
      <c r="P27" s="2"/>
      <c r="Q27" s="2"/>
      <c r="R27" s="2"/>
      <c r="S27" s="2"/>
      <c r="T27" s="2"/>
      <c r="U27" s="2"/>
      <c r="V27" s="2"/>
      <c r="W27" s="2"/>
      <c r="X27" s="2"/>
      <c r="Y27" s="2"/>
      <c r="Z27" s="2"/>
      <c r="AA27" s="2"/>
      <c r="AB27" s="2"/>
      <c r="AC27" s="2"/>
      <c r="AD27" s="2"/>
      <c r="AE27" s="2"/>
      <c r="AF27" s="2"/>
      <c r="AG27" s="2"/>
      <c r="AH27" s="2"/>
      <c r="AI27" s="2"/>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row>
    <row r="28" spans="2:63" ht="15">
      <c r="B28" s="234" t="s">
        <v>157</v>
      </c>
      <c r="C28" s="235">
        <v>1503245</v>
      </c>
      <c r="D28" s="236">
        <v>-201769</v>
      </c>
      <c r="E28" s="237">
        <f>C28+D28</f>
        <v>1301476</v>
      </c>
      <c r="F28" s="237">
        <f>LibertyOstrava_ocenění!F28</f>
        <v>911033.2</v>
      </c>
      <c r="G28" s="467">
        <f t="shared" si="0"/>
        <v>36.609732770745424</v>
      </c>
      <c r="H28" s="238">
        <f>LibertyOstrava_ocenění!H28</f>
        <v>1301476</v>
      </c>
      <c r="I28" s="2"/>
      <c r="J28" s="474"/>
      <c r="K28" s="2"/>
      <c r="L28" s="2"/>
      <c r="M28" s="2"/>
      <c r="N28" s="2"/>
      <c r="O28" s="2"/>
      <c r="P28" s="2"/>
      <c r="Q28" s="2"/>
      <c r="R28" s="2"/>
      <c r="S28" s="2"/>
      <c r="T28" s="2"/>
      <c r="U28" s="2"/>
      <c r="V28" s="2"/>
      <c r="W28" s="2"/>
      <c r="X28" s="2"/>
      <c r="Y28" s="2"/>
      <c r="Z28" s="2"/>
      <c r="AA28" s="2"/>
      <c r="AB28" s="2"/>
      <c r="AC28" s="2"/>
      <c r="AD28" s="2"/>
      <c r="AE28" s="2"/>
      <c r="AF28" s="2"/>
      <c r="AG28" s="2"/>
      <c r="AH28" s="2"/>
      <c r="AI28" s="2"/>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row>
    <row r="29" spans="2:63" ht="15">
      <c r="B29" s="234" t="s">
        <v>158</v>
      </c>
      <c r="C29" s="235">
        <v>303001</v>
      </c>
      <c r="D29" s="236">
        <v>-185045</v>
      </c>
      <c r="E29" s="237">
        <f>C29+D29</f>
        <v>117956</v>
      </c>
      <c r="F29" s="237">
        <f>LibertyOstrava_ocenění!F29</f>
        <v>94364.800000000017</v>
      </c>
      <c r="G29" s="467">
        <f t="shared" si="0"/>
        <v>3.7920353626682743</v>
      </c>
      <c r="H29" s="238">
        <f>LibertyOstrava_ocenění!H29</f>
        <v>117956</v>
      </c>
      <c r="I29" s="2"/>
      <c r="J29" s="474"/>
      <c r="K29" s="2"/>
      <c r="L29" s="2"/>
      <c r="M29" s="2"/>
      <c r="N29" s="2"/>
      <c r="O29" s="2"/>
      <c r="P29" s="2"/>
      <c r="Q29" s="2"/>
      <c r="R29" s="2"/>
      <c r="S29" s="2"/>
      <c r="T29" s="2"/>
      <c r="U29" s="2"/>
      <c r="V29" s="2"/>
      <c r="W29" s="2"/>
      <c r="X29" s="2"/>
      <c r="Y29" s="2"/>
      <c r="Z29" s="2"/>
      <c r="AA29" s="2"/>
      <c r="AB29" s="2"/>
      <c r="AC29" s="2"/>
      <c r="AD29" s="2"/>
      <c r="AE29" s="2"/>
      <c r="AF29" s="2"/>
      <c r="AG29" s="2"/>
      <c r="AH29" s="2"/>
      <c r="AI29" s="2"/>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row>
    <row r="30" spans="2:63" ht="24">
      <c r="B30" s="234" t="s">
        <v>159</v>
      </c>
      <c r="C30" s="235">
        <v>928342</v>
      </c>
      <c r="D30" s="236">
        <v>-394687</v>
      </c>
      <c r="E30" s="237">
        <f>C30+D30</f>
        <v>533655</v>
      </c>
      <c r="F30" s="237">
        <f>LibertyOstrava_ocenění!F30</f>
        <v>533655</v>
      </c>
      <c r="G30" s="467">
        <f t="shared" si="0"/>
        <v>21.444846292947556</v>
      </c>
      <c r="H30" s="238">
        <f>LibertyOstrava_ocenění!H30</f>
        <v>533655</v>
      </c>
      <c r="I30" s="2"/>
      <c r="J30" s="433" t="s">
        <v>1534</v>
      </c>
      <c r="K30" s="2"/>
      <c r="L30" s="2"/>
      <c r="M30" s="2"/>
      <c r="N30" s="2"/>
      <c r="O30" s="2"/>
      <c r="P30" s="2"/>
      <c r="Q30" s="2"/>
      <c r="R30" s="2"/>
      <c r="S30" s="2"/>
      <c r="T30" s="2"/>
      <c r="U30" s="2"/>
      <c r="V30" s="2"/>
      <c r="W30" s="2"/>
      <c r="X30" s="2"/>
      <c r="Y30" s="2"/>
      <c r="Z30" s="2"/>
      <c r="AA30" s="2"/>
      <c r="AB30" s="2"/>
      <c r="AC30" s="2"/>
      <c r="AD30" s="2"/>
      <c r="AE30" s="2"/>
      <c r="AF30" s="2"/>
      <c r="AG30" s="2"/>
      <c r="AH30" s="2"/>
      <c r="AI30" s="2"/>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row>
    <row r="31" spans="2:63" ht="15">
      <c r="B31" s="229" t="s">
        <v>1461</v>
      </c>
      <c r="C31" s="230">
        <f>C32+C33</f>
        <v>16915991</v>
      </c>
      <c r="D31" s="231">
        <f>D32+D33</f>
        <v>-645814</v>
      </c>
      <c r="E31" s="232">
        <f t="shared" ref="E31" si="2">SUM(E32:E33)</f>
        <v>16270177</v>
      </c>
      <c r="F31" s="232">
        <f>SUM(F32:F33)</f>
        <v>7223777.5556948502</v>
      </c>
      <c r="G31" s="466">
        <f t="shared" si="0"/>
        <v>290.28641975868396</v>
      </c>
      <c r="H31" s="280">
        <f>SUM(H32:H33)</f>
        <v>14707737.6800323</v>
      </c>
      <c r="I31" s="2"/>
      <c r="J31" s="409" t="s">
        <v>1461</v>
      </c>
      <c r="K31" s="2"/>
      <c r="L31" s="2"/>
      <c r="M31" s="2"/>
      <c r="N31" s="2"/>
      <c r="O31" s="2"/>
      <c r="P31" s="2"/>
      <c r="Q31" s="2"/>
      <c r="R31" s="2"/>
      <c r="S31" s="2"/>
      <c r="T31" s="2"/>
      <c r="U31" s="2"/>
      <c r="V31" s="2"/>
      <c r="W31" s="2"/>
      <c r="X31" s="2"/>
      <c r="Y31" s="2"/>
      <c r="Z31" s="2"/>
      <c r="AA31" s="2"/>
      <c r="AB31" s="2"/>
      <c r="AC31" s="2"/>
      <c r="AD31" s="2"/>
      <c r="AE31" s="2"/>
      <c r="AF31" s="2"/>
      <c r="AG31" s="2"/>
      <c r="AH31" s="2"/>
      <c r="AI31" s="2"/>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row>
    <row r="32" spans="2:63" ht="24">
      <c r="B32" s="234" t="s">
        <v>144</v>
      </c>
      <c r="C32" s="235">
        <v>1786312</v>
      </c>
      <c r="D32" s="236">
        <v>-1634</v>
      </c>
      <c r="E32" s="237">
        <f>C32+D32</f>
        <v>1784678</v>
      </c>
      <c r="F32" s="237">
        <f>LibertyOstrava_ocenění!F32</f>
        <v>733859</v>
      </c>
      <c r="G32" s="467">
        <f t="shared" si="0"/>
        <v>29.490014064697608</v>
      </c>
      <c r="H32" s="281">
        <f>LibertyOstrava_ocenění!H32</f>
        <v>1784678</v>
      </c>
      <c r="I32" s="2"/>
      <c r="J32" s="411" t="s">
        <v>1536</v>
      </c>
      <c r="K32" s="2"/>
      <c r="L32" s="2"/>
      <c r="M32" s="2"/>
      <c r="N32" s="2"/>
      <c r="O32" s="2"/>
      <c r="P32" s="2"/>
      <c r="Q32" s="2"/>
      <c r="R32" s="2"/>
      <c r="S32" s="2"/>
      <c r="T32" s="2"/>
      <c r="U32" s="2"/>
      <c r="V32" s="2"/>
      <c r="W32" s="2"/>
      <c r="X32" s="2"/>
      <c r="Y32" s="2"/>
      <c r="Z32" s="2"/>
      <c r="AA32" s="2"/>
      <c r="AB32" s="2"/>
      <c r="AC32" s="2"/>
      <c r="AD32" s="2"/>
      <c r="AE32" s="2"/>
      <c r="AF32" s="2"/>
      <c r="AG32" s="2"/>
      <c r="AH32" s="2"/>
      <c r="AI32" s="2"/>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row>
    <row r="33" spans="2:63" ht="48">
      <c r="B33" s="234" t="s">
        <v>145</v>
      </c>
      <c r="C33" s="235">
        <v>15129679</v>
      </c>
      <c r="D33" s="236">
        <v>-644180</v>
      </c>
      <c r="E33" s="237">
        <f>C33+D33</f>
        <v>14485499</v>
      </c>
      <c r="F33" s="237">
        <f>LibertyOstrava_ocenění!F33</f>
        <v>6489918.5556948502</v>
      </c>
      <c r="G33" s="467">
        <f t="shared" si="0"/>
        <v>260.79640569398634</v>
      </c>
      <c r="H33" s="281">
        <f>LibertyOstrava_ocenění!H33</f>
        <v>12923059.6800323</v>
      </c>
      <c r="I33" s="2"/>
      <c r="J33" s="411" t="s">
        <v>1581</v>
      </c>
      <c r="K33" s="2"/>
      <c r="L33" s="2"/>
      <c r="M33" s="2"/>
      <c r="N33" s="2"/>
      <c r="O33" s="2"/>
      <c r="P33" s="2"/>
      <c r="Q33" s="2"/>
      <c r="R33" s="2"/>
      <c r="S33" s="2"/>
      <c r="T33" s="2"/>
      <c r="U33" s="2"/>
      <c r="V33" s="2"/>
      <c r="W33" s="2"/>
      <c r="X33" s="2"/>
      <c r="Y33" s="2"/>
      <c r="Z33" s="2"/>
      <c r="AA33" s="2"/>
      <c r="AB33" s="2"/>
      <c r="AC33" s="2"/>
      <c r="AD33" s="2"/>
      <c r="AE33" s="2"/>
      <c r="AF33" s="2"/>
      <c r="AG33" s="2"/>
      <c r="AH33" s="2"/>
      <c r="AI33" s="2"/>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row>
    <row r="34" spans="2:63" ht="15">
      <c r="B34" s="229" t="s">
        <v>1462</v>
      </c>
      <c r="C34" s="230">
        <v>19405</v>
      </c>
      <c r="D34" s="231">
        <v>0</v>
      </c>
      <c r="E34" s="232">
        <f>C34+D34</f>
        <v>19405</v>
      </c>
      <c r="F34" s="232">
        <f>Majetek!E70</f>
        <v>19405</v>
      </c>
      <c r="G34" s="466">
        <f t="shared" si="0"/>
        <v>0.77978702029334934</v>
      </c>
      <c r="H34" s="280">
        <v>19405</v>
      </c>
      <c r="I34" s="2"/>
      <c r="J34" s="434" t="s">
        <v>1537</v>
      </c>
      <c r="K34" s="2"/>
      <c r="L34" s="2"/>
      <c r="M34" s="2"/>
      <c r="N34" s="2"/>
      <c r="O34" s="2"/>
      <c r="P34" s="2"/>
      <c r="Q34" s="2"/>
      <c r="R34" s="2"/>
      <c r="S34" s="2"/>
      <c r="T34" s="2"/>
      <c r="U34" s="2"/>
      <c r="V34" s="2"/>
      <c r="W34" s="2"/>
      <c r="X34" s="2"/>
      <c r="Y34" s="2"/>
      <c r="Z34" s="2"/>
      <c r="AA34" s="2"/>
      <c r="AB34" s="2"/>
      <c r="AC34" s="2"/>
      <c r="AD34" s="2"/>
      <c r="AE34" s="2"/>
      <c r="AF34" s="2"/>
      <c r="AG34" s="2"/>
      <c r="AH34" s="2"/>
      <c r="AI34" s="2"/>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row>
    <row r="35" spans="2:63" ht="15">
      <c r="B35" s="224" t="s">
        <v>1463</v>
      </c>
      <c r="C35" s="225">
        <v>31485</v>
      </c>
      <c r="D35" s="226">
        <v>0</v>
      </c>
      <c r="E35" s="227">
        <f>C35+D35</f>
        <v>31485</v>
      </c>
      <c r="F35" s="227">
        <f>Majetek!E75</f>
        <v>31485</v>
      </c>
      <c r="G35" s="468">
        <f t="shared" si="0"/>
        <v>1.2652200120554551</v>
      </c>
      <c r="H35" s="279">
        <v>31485</v>
      </c>
      <c r="I35" s="2"/>
      <c r="J35" s="435" t="s">
        <v>1538</v>
      </c>
      <c r="K35" s="2"/>
      <c r="L35" s="2"/>
      <c r="M35" s="2"/>
      <c r="N35" s="2"/>
      <c r="O35" s="2"/>
      <c r="P35" s="2"/>
      <c r="Q35" s="2"/>
      <c r="R35" s="2"/>
      <c r="S35" s="2"/>
      <c r="T35" s="2"/>
      <c r="U35" s="2"/>
      <c r="V35" s="2"/>
      <c r="W35" s="2"/>
      <c r="X35" s="2"/>
      <c r="Y35" s="2"/>
      <c r="Z35" s="2"/>
      <c r="AA35" s="2"/>
      <c r="AB35" s="2"/>
      <c r="AC35" s="2"/>
      <c r="AD35" s="2"/>
      <c r="AE35" s="2"/>
      <c r="AF35" s="2"/>
      <c r="AG35" s="2"/>
      <c r="AH35" s="2"/>
      <c r="AI35" s="2"/>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row>
    <row r="36" spans="2:63" ht="15">
      <c r="B36" s="239" t="s">
        <v>1464</v>
      </c>
      <c r="C36" s="240">
        <v>0</v>
      </c>
      <c r="D36" s="241">
        <v>0</v>
      </c>
      <c r="E36" s="242">
        <v>0</v>
      </c>
      <c r="F36" s="242">
        <v>0</v>
      </c>
      <c r="G36" s="469">
        <f t="shared" si="0"/>
        <v>0</v>
      </c>
      <c r="H36" s="392">
        <v>0</v>
      </c>
      <c r="I36" s="2"/>
      <c r="J36" s="410"/>
      <c r="K36" s="2"/>
      <c r="L36" s="2"/>
      <c r="M36" s="2"/>
      <c r="N36" s="2"/>
      <c r="O36" s="2"/>
      <c r="P36" s="2"/>
      <c r="Q36" s="2"/>
      <c r="R36" s="2"/>
      <c r="S36" s="2"/>
      <c r="T36" s="2"/>
      <c r="U36" s="2"/>
      <c r="V36" s="2"/>
      <c r="W36" s="2"/>
      <c r="X36" s="2"/>
      <c r="Y36" s="2"/>
      <c r="Z36" s="2"/>
      <c r="AA36" s="2"/>
      <c r="AB36" s="2"/>
      <c r="AC36" s="2"/>
      <c r="AD36" s="2"/>
      <c r="AE36" s="2"/>
      <c r="AF36" s="2"/>
      <c r="AG36" s="2"/>
      <c r="AH36" s="2"/>
      <c r="AI36" s="2"/>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row>
    <row r="37" spans="2:63" ht="15">
      <c r="B37" s="2"/>
      <c r="C37" s="2"/>
      <c r="D37" s="2"/>
      <c r="E37" s="2"/>
      <c r="F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row>
    <row r="38" spans="2:63" ht="15">
      <c r="B38" s="283" t="s">
        <v>1465</v>
      </c>
      <c r="C38" s="2"/>
      <c r="D38" s="2"/>
      <c r="E38" s="2"/>
      <c r="F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row>
    <row r="39" spans="2:63" ht="15">
      <c r="B39" s="283"/>
      <c r="C39" s="2"/>
      <c r="D39" s="2"/>
      <c r="E39" s="2"/>
      <c r="F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row>
    <row r="40" spans="2:63" ht="15">
      <c r="B40" s="247" t="s">
        <v>1453</v>
      </c>
      <c r="C40" s="248" t="s">
        <v>1466</v>
      </c>
      <c r="D40" s="248" t="s">
        <v>1467</v>
      </c>
      <c r="E40" s="2"/>
      <c r="F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row>
    <row r="41" spans="2:63" ht="15">
      <c r="B41" s="249" t="s">
        <v>1469</v>
      </c>
      <c r="C41" s="250">
        <v>16934647</v>
      </c>
      <c r="D41" s="250">
        <v>16934647</v>
      </c>
      <c r="E41" s="2"/>
      <c r="F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row>
    <row r="42" spans="2:63" ht="15">
      <c r="B42" s="251" t="s">
        <v>1470</v>
      </c>
      <c r="C42" s="233">
        <v>16934623</v>
      </c>
      <c r="D42" s="233">
        <v>16934623</v>
      </c>
      <c r="E42" s="2"/>
      <c r="F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row>
    <row r="43" spans="2:63" ht="15">
      <c r="B43" s="234" t="s">
        <v>1471</v>
      </c>
      <c r="C43" s="238">
        <v>598307</v>
      </c>
      <c r="D43" s="238">
        <v>598307</v>
      </c>
      <c r="E43" s="2"/>
      <c r="F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row>
    <row r="44" spans="2:63" ht="15">
      <c r="B44" s="234" t="s">
        <v>1472</v>
      </c>
      <c r="C44" s="238">
        <v>3784271</v>
      </c>
      <c r="D44" s="238">
        <v>3784271</v>
      </c>
      <c r="E44" s="2"/>
      <c r="F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row>
    <row r="45" spans="2:63" ht="15">
      <c r="B45" s="234" t="s">
        <v>1473</v>
      </c>
      <c r="C45" s="238">
        <v>12552045</v>
      </c>
      <c r="D45" s="238">
        <v>12552045</v>
      </c>
      <c r="E45" s="2"/>
      <c r="F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row>
    <row r="46" spans="2:63" ht="15">
      <c r="B46" s="251" t="s">
        <v>1463</v>
      </c>
      <c r="C46" s="233">
        <v>24</v>
      </c>
      <c r="D46" s="233">
        <v>24</v>
      </c>
      <c r="E46" s="2"/>
      <c r="F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row>
    <row r="47" spans="2:63" ht="15">
      <c r="B47" s="252" t="s">
        <v>1464</v>
      </c>
      <c r="C47" s="253">
        <v>0</v>
      </c>
      <c r="D47" s="253">
        <v>0</v>
      </c>
      <c r="E47" s="246"/>
      <c r="F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row>
    <row r="48" spans="2:63" ht="15">
      <c r="B48" s="2"/>
      <c r="C48" s="2"/>
      <c r="D48" s="2"/>
      <c r="E48" s="246"/>
      <c r="F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row>
    <row r="49" spans="2:63" ht="15">
      <c r="B49" s="283" t="s">
        <v>1547</v>
      </c>
      <c r="C49" s="2"/>
      <c r="D49" s="2"/>
      <c r="E49" s="246"/>
      <c r="F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row>
    <row r="50" spans="2:63" ht="15">
      <c r="B50" s="283"/>
      <c r="C50" s="2"/>
      <c r="D50" s="2"/>
      <c r="E50" s="246">
        <v>24.885000000000002</v>
      </c>
      <c r="F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row>
    <row r="51" spans="2:63" ht="24">
      <c r="B51" s="393" t="s">
        <v>1453</v>
      </c>
      <c r="C51" s="255" t="s">
        <v>1466</v>
      </c>
      <c r="D51" s="255" t="s">
        <v>1467</v>
      </c>
      <c r="E51" s="255" t="s">
        <v>1591</v>
      </c>
      <c r="F51" s="2"/>
      <c r="H51" s="257" t="s">
        <v>1468</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row>
    <row r="52" spans="2:63" ht="15">
      <c r="B52" s="254" t="s">
        <v>1474</v>
      </c>
      <c r="C52" s="232">
        <f>E13</f>
        <v>30836422</v>
      </c>
      <c r="D52" s="232">
        <f>F13</f>
        <v>19391001.106166653</v>
      </c>
      <c r="E52" s="466">
        <f>D52/$E$50/1000</f>
        <v>779.22447684013059</v>
      </c>
      <c r="F52" s="2"/>
      <c r="H52" s="282">
        <f>H13</f>
        <v>32633481.832061663</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row>
    <row r="53" spans="2:63" ht="15">
      <c r="B53" s="254" t="s">
        <v>1470</v>
      </c>
      <c r="C53" s="232">
        <f>C41</f>
        <v>16934647</v>
      </c>
      <c r="D53" s="232">
        <f>D41</f>
        <v>16934647</v>
      </c>
      <c r="E53" s="466">
        <f>D53/$E$50/1000</f>
        <v>680.51625477195091</v>
      </c>
      <c r="F53" s="2"/>
      <c r="H53" s="282">
        <f>D41</f>
        <v>16934647</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row>
    <row r="54" spans="2:63" ht="15">
      <c r="B54" s="436" t="s">
        <v>1548</v>
      </c>
      <c r="C54" s="437">
        <f>C52-C53</f>
        <v>13901775</v>
      </c>
      <c r="D54" s="437">
        <f>D52-D53</f>
        <v>2456354.1061666533</v>
      </c>
      <c r="E54" s="470">
        <f>E52-E53</f>
        <v>98.70822206817968</v>
      </c>
      <c r="F54" s="2"/>
      <c r="H54" s="390">
        <f>H52-H53</f>
        <v>15698834.832061663</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row>
    <row r="55" spans="2:63" ht="15">
      <c r="B55" s="2"/>
      <c r="C55" s="2"/>
      <c r="D55" s="2"/>
      <c r="E55" s="2"/>
      <c r="F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row>
    <row r="56" spans="2:63" ht="15">
      <c r="B56" s="283" t="s">
        <v>1475</v>
      </c>
      <c r="C56" s="2"/>
      <c r="D56" s="461"/>
      <c r="E56" s="2"/>
      <c r="F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row>
    <row r="57" spans="2:63" ht="15">
      <c r="B57" s="2"/>
      <c r="C57" s="2"/>
      <c r="D57" s="2"/>
      <c r="E57" s="2"/>
      <c r="F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row>
    <row r="58" spans="2:63" ht="15">
      <c r="B58" s="475" t="s">
        <v>1592</v>
      </c>
      <c r="C58" s="476"/>
      <c r="D58" s="476"/>
      <c r="E58" s="476"/>
      <c r="F58" s="476"/>
      <c r="G58" s="476"/>
      <c r="H58" s="476"/>
      <c r="I58" s="476"/>
      <c r="J58" s="476"/>
      <c r="K58" s="477"/>
      <c r="L58" s="2"/>
      <c r="M58" s="2"/>
      <c r="N58" s="2"/>
      <c r="O58" s="2"/>
      <c r="P58" s="2"/>
      <c r="Q58" s="2"/>
      <c r="R58" s="2"/>
      <c r="S58" s="2"/>
      <c r="T58" s="2"/>
      <c r="U58" s="2"/>
      <c r="V58" s="2"/>
      <c r="W58" s="2"/>
      <c r="X58" s="2"/>
      <c r="Y58" s="2"/>
      <c r="Z58" s="2"/>
      <c r="AA58" s="2"/>
      <c r="AB58" s="2"/>
      <c r="AC58" s="2"/>
      <c r="AD58" s="2"/>
      <c r="AE58" s="2"/>
      <c r="AF58" s="2"/>
      <c r="AG58" s="2"/>
      <c r="AH58" s="2"/>
      <c r="AI58" s="2"/>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row>
    <row r="59" spans="2:63" ht="15">
      <c r="B59" s="478"/>
      <c r="C59" s="479"/>
      <c r="D59" s="479"/>
      <c r="E59" s="479"/>
      <c r="F59" s="479"/>
      <c r="G59" s="479"/>
      <c r="H59" s="479"/>
      <c r="I59" s="479"/>
      <c r="J59" s="479"/>
      <c r="K59" s="480"/>
      <c r="L59" s="2"/>
      <c r="M59" s="2"/>
      <c r="N59" s="2"/>
      <c r="O59" s="2"/>
      <c r="P59" s="2"/>
      <c r="Q59" s="2"/>
      <c r="R59" s="2"/>
      <c r="S59" s="2"/>
      <c r="T59" s="2"/>
      <c r="U59" s="2"/>
      <c r="V59" s="2"/>
      <c r="W59" s="2"/>
      <c r="X59" s="2"/>
      <c r="Y59" s="2"/>
      <c r="Z59" s="2"/>
      <c r="AA59" s="2"/>
      <c r="AB59" s="2"/>
      <c r="AC59" s="2"/>
      <c r="AD59" s="2"/>
      <c r="AE59" s="2"/>
      <c r="AF59" s="2"/>
      <c r="AG59" s="2"/>
      <c r="AH59" s="2"/>
      <c r="AI59" s="2"/>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row>
    <row r="60" spans="2:63" ht="15">
      <c r="B60" s="481" t="s">
        <v>1540</v>
      </c>
      <c r="C60" s="482"/>
      <c r="D60" s="482"/>
      <c r="E60" s="482"/>
      <c r="F60" s="482"/>
      <c r="G60" s="482"/>
      <c r="H60" s="482"/>
      <c r="I60" s="482"/>
      <c r="J60" s="482"/>
      <c r="K60" s="483"/>
      <c r="L60" s="2"/>
      <c r="M60" s="2"/>
      <c r="N60" s="2"/>
      <c r="O60" s="2"/>
      <c r="P60" s="2"/>
      <c r="Q60" s="2"/>
      <c r="R60" s="2"/>
      <c r="S60" s="2"/>
      <c r="T60" s="2"/>
      <c r="U60" s="2"/>
      <c r="V60" s="2"/>
      <c r="W60" s="2"/>
      <c r="X60" s="2"/>
      <c r="Y60" s="2"/>
      <c r="Z60" s="2"/>
      <c r="AA60" s="2"/>
      <c r="AB60" s="2"/>
      <c r="AC60" s="2"/>
      <c r="AD60" s="2"/>
      <c r="AE60" s="2"/>
      <c r="AF60" s="2"/>
      <c r="AG60" s="2"/>
      <c r="AH60" s="2"/>
      <c r="AI60" s="2"/>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row>
    <row r="61" spans="2:63" ht="15">
      <c r="B61" s="484"/>
      <c r="C61" s="485"/>
      <c r="D61" s="485"/>
      <c r="E61" s="485"/>
      <c r="F61" s="485"/>
      <c r="G61" s="485"/>
      <c r="H61" s="485"/>
      <c r="I61" s="485"/>
      <c r="J61" s="485"/>
      <c r="K61" s="486"/>
      <c r="L61" s="2"/>
      <c r="M61" s="2"/>
      <c r="N61" s="2"/>
      <c r="O61" s="2"/>
      <c r="P61" s="2"/>
      <c r="Q61" s="2"/>
      <c r="R61" s="2"/>
      <c r="S61" s="2"/>
      <c r="T61" s="2"/>
      <c r="U61" s="2"/>
      <c r="V61" s="2"/>
      <c r="W61" s="2"/>
      <c r="X61" s="2"/>
      <c r="Y61" s="2"/>
      <c r="Z61" s="2"/>
      <c r="AA61" s="2"/>
      <c r="AB61" s="2"/>
      <c r="AC61" s="2"/>
      <c r="AD61" s="2"/>
      <c r="AE61" s="2"/>
      <c r="AF61" s="2"/>
      <c r="AG61" s="2"/>
      <c r="AH61" s="2"/>
      <c r="AI61" s="2"/>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row>
    <row r="62" spans="2:63" ht="15">
      <c r="B62" s="487"/>
      <c r="C62" s="488"/>
      <c r="D62" s="488"/>
      <c r="E62" s="488"/>
      <c r="F62" s="488"/>
      <c r="G62" s="488"/>
      <c r="H62" s="488"/>
      <c r="I62" s="488"/>
      <c r="J62" s="488"/>
      <c r="K62" s="489"/>
      <c r="L62" s="2"/>
      <c r="M62" s="2"/>
      <c r="N62" s="2"/>
      <c r="O62" s="2"/>
      <c r="P62" s="2"/>
      <c r="Q62" s="2"/>
      <c r="R62" s="2"/>
      <c r="S62" s="2"/>
      <c r="T62" s="2"/>
      <c r="U62" s="2"/>
      <c r="V62" s="2"/>
      <c r="W62" s="2"/>
      <c r="X62" s="2"/>
      <c r="Y62" s="2"/>
      <c r="Z62" s="2"/>
      <c r="AA62" s="2"/>
      <c r="AB62" s="2"/>
      <c r="AC62" s="2"/>
      <c r="AD62" s="2"/>
      <c r="AE62" s="2"/>
      <c r="AF62" s="2"/>
      <c r="AG62" s="2"/>
      <c r="AH62" s="2"/>
      <c r="AI62" s="2"/>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row>
    <row r="63" spans="2:63" ht="15">
      <c r="B63" s="2"/>
      <c r="C63" s="2"/>
      <c r="D63" s="2"/>
      <c r="E63" s="2"/>
      <c r="F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row>
  </sheetData>
  <sheetProtection algorithmName="SHA-512" hashValue="LUdLCD3e3cFXlt6N1a+D6HnCLmrDx/YIPqKx4NVNBvWpfse9XnKYhxpG0WnZ8yhqPJ9JquyS/u1thZAINS6Qyg==" saltValue="oD3XoV/uJJXFUhSfiHMrDQ==" spinCount="100000" sheet="1" objects="1" scenarios="1" selectLockedCells="1" sort="0" autoFilter="0" selectUnlockedCells="1"/>
  <mergeCells count="11">
    <mergeCell ref="B2:H2"/>
    <mergeCell ref="J11:J12"/>
    <mergeCell ref="J16:J18"/>
    <mergeCell ref="B58:K59"/>
    <mergeCell ref="B60:K62"/>
    <mergeCell ref="J27:J29"/>
    <mergeCell ref="B11:B12"/>
    <mergeCell ref="C11:E11"/>
    <mergeCell ref="F11:F12"/>
    <mergeCell ref="H11:H12"/>
    <mergeCell ref="G11:G12"/>
  </mergeCells>
  <pageMargins left="0.7" right="0.7" top="0.78740157499999996" bottom="0.78740157499999996"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818B6-D9E4-49B6-901E-B400C38C1271}">
  <dimension ref="A1:U311"/>
  <sheetViews>
    <sheetView topLeftCell="B1" workbookViewId="0">
      <selection activeCell="L763" sqref="L763"/>
    </sheetView>
  </sheetViews>
  <sheetFormatPr defaultColWidth="9.125" defaultRowHeight="13.5"/>
  <cols>
    <col min="1" max="2" width="9.125" style="151"/>
    <col min="3" max="3" width="11.5" style="151" customWidth="1"/>
    <col min="4" max="5" width="9.125" style="151"/>
    <col min="6" max="9" width="11.25" style="151" customWidth="1"/>
    <col min="10" max="11" width="9.125" style="151"/>
    <col min="12" max="12" width="11.25" style="151" customWidth="1"/>
    <col min="13" max="14" width="9.125" style="151"/>
    <col min="15" max="15" width="11.5" style="151" customWidth="1"/>
    <col min="16" max="16" width="13.5" style="151" bestFit="1" customWidth="1"/>
    <col min="17" max="17" width="9.125" style="151"/>
    <col min="18" max="18" width="11.25" style="151" customWidth="1"/>
    <col min="19" max="20" width="9.125" style="151"/>
    <col min="21" max="21" width="11.875" style="151" customWidth="1"/>
    <col min="22" max="16384" width="9.125" style="151"/>
  </cols>
  <sheetData>
    <row r="1" spans="1:21" ht="14.25" thickTop="1">
      <c r="A1" s="131">
        <v>3</v>
      </c>
      <c r="B1" s="132" t="s">
        <v>122</v>
      </c>
      <c r="C1" s="133" t="s">
        <v>123</v>
      </c>
      <c r="D1" s="134">
        <v>5</v>
      </c>
      <c r="E1" s="135" t="s">
        <v>122</v>
      </c>
      <c r="F1" s="136" t="s">
        <v>123</v>
      </c>
      <c r="G1" s="137">
        <v>8</v>
      </c>
      <c r="H1" s="138" t="s">
        <v>122</v>
      </c>
      <c r="I1" s="139" t="s">
        <v>123</v>
      </c>
      <c r="J1" s="140">
        <v>10</v>
      </c>
      <c r="K1" s="141" t="s">
        <v>122</v>
      </c>
      <c r="L1" s="142" t="s">
        <v>123</v>
      </c>
      <c r="M1" s="143">
        <v>15</v>
      </c>
      <c r="N1" s="144" t="s">
        <v>122</v>
      </c>
      <c r="O1" s="145" t="s">
        <v>123</v>
      </c>
      <c r="P1" s="146">
        <v>20</v>
      </c>
      <c r="Q1" s="147" t="s">
        <v>122</v>
      </c>
      <c r="R1" s="147" t="s">
        <v>123</v>
      </c>
      <c r="S1" s="148">
        <v>25</v>
      </c>
      <c r="T1" s="149" t="s">
        <v>122</v>
      </c>
      <c r="U1" s="150" t="s">
        <v>123</v>
      </c>
    </row>
    <row r="2" spans="1:21">
      <c r="A2" s="152">
        <v>0.1</v>
      </c>
      <c r="B2" s="153">
        <f>100-4</f>
        <v>96</v>
      </c>
      <c r="C2" s="154">
        <f t="shared" ref="C2:C31" si="0">100-B2</f>
        <v>4</v>
      </c>
      <c r="D2" s="155">
        <v>0.1</v>
      </c>
      <c r="E2" s="156">
        <f>100-3</f>
        <v>97</v>
      </c>
      <c r="F2" s="157">
        <f t="shared" ref="F2:F61" si="1">100-E2</f>
        <v>3</v>
      </c>
      <c r="G2" s="158">
        <v>0.1</v>
      </c>
      <c r="H2" s="159">
        <f>100-2.5</f>
        <v>97.5</v>
      </c>
      <c r="I2" s="160">
        <f t="shared" ref="I2:I65" si="2">100-H2</f>
        <v>2.5</v>
      </c>
      <c r="J2" s="161">
        <v>0.1</v>
      </c>
      <c r="K2" s="162">
        <f>100-2</f>
        <v>98</v>
      </c>
      <c r="L2" s="163">
        <f t="shared" ref="L2:L65" si="3">100-K2</f>
        <v>2</v>
      </c>
      <c r="M2" s="164">
        <v>0.1</v>
      </c>
      <c r="N2" s="165">
        <f>100-1.5</f>
        <v>98.5</v>
      </c>
      <c r="O2" s="166">
        <f t="shared" ref="O2:O65" si="4">100-N2</f>
        <v>1.5</v>
      </c>
      <c r="P2" s="167">
        <v>0.1</v>
      </c>
      <c r="Q2" s="168">
        <f>100-1</f>
        <v>99</v>
      </c>
      <c r="R2" s="168">
        <f t="shared" ref="R2:R65" si="5">100-Q2</f>
        <v>1</v>
      </c>
      <c r="S2" s="169">
        <v>0.1</v>
      </c>
      <c r="T2" s="170">
        <f>100-1</f>
        <v>99</v>
      </c>
      <c r="U2" s="171">
        <f t="shared" ref="U2:U65" si="6">100-T2</f>
        <v>1</v>
      </c>
    </row>
    <row r="3" spans="1:21">
      <c r="A3" s="152">
        <v>0.2</v>
      </c>
      <c r="B3" s="153">
        <f t="shared" ref="B3:B11" si="7">B2-4</f>
        <v>92</v>
      </c>
      <c r="C3" s="154">
        <f t="shared" si="0"/>
        <v>8</v>
      </c>
      <c r="D3" s="155">
        <v>0.2</v>
      </c>
      <c r="E3" s="156">
        <f t="shared" ref="E3:E11" si="8">E2-3</f>
        <v>94</v>
      </c>
      <c r="F3" s="157">
        <f t="shared" si="1"/>
        <v>6</v>
      </c>
      <c r="G3" s="158">
        <v>0.2</v>
      </c>
      <c r="H3" s="159">
        <f t="shared" ref="H3:H10" si="9">H2-2.5</f>
        <v>95</v>
      </c>
      <c r="I3" s="160">
        <f t="shared" si="2"/>
        <v>5</v>
      </c>
      <c r="J3" s="161">
        <v>0.2</v>
      </c>
      <c r="K3" s="162">
        <f t="shared" ref="K3:K11" si="10">K2-2</f>
        <v>96</v>
      </c>
      <c r="L3" s="163">
        <f t="shared" si="3"/>
        <v>4</v>
      </c>
      <c r="M3" s="164">
        <v>0.2</v>
      </c>
      <c r="N3" s="165">
        <f t="shared" ref="N3:N11" si="11">N2-1.5</f>
        <v>97</v>
      </c>
      <c r="O3" s="166">
        <f t="shared" si="4"/>
        <v>3</v>
      </c>
      <c r="P3" s="167">
        <v>0.2</v>
      </c>
      <c r="Q3" s="168">
        <f t="shared" ref="Q3:Q11" si="12">Q2-1</f>
        <v>98</v>
      </c>
      <c r="R3" s="168">
        <f t="shared" si="5"/>
        <v>2</v>
      </c>
      <c r="S3" s="169">
        <v>0.2</v>
      </c>
      <c r="T3" s="170">
        <f t="shared" ref="T3:T11" si="13">T2-1</f>
        <v>98</v>
      </c>
      <c r="U3" s="171">
        <f t="shared" si="6"/>
        <v>2</v>
      </c>
    </row>
    <row r="4" spans="1:21">
      <c r="A4" s="152">
        <v>0.3</v>
      </c>
      <c r="B4" s="153">
        <f t="shared" si="7"/>
        <v>88</v>
      </c>
      <c r="C4" s="154">
        <f t="shared" si="0"/>
        <v>12</v>
      </c>
      <c r="D4" s="155">
        <v>0.3</v>
      </c>
      <c r="E4" s="156">
        <f t="shared" si="8"/>
        <v>91</v>
      </c>
      <c r="F4" s="157">
        <f t="shared" si="1"/>
        <v>9</v>
      </c>
      <c r="G4" s="158">
        <v>0.3</v>
      </c>
      <c r="H4" s="159">
        <f t="shared" si="9"/>
        <v>92.5</v>
      </c>
      <c r="I4" s="160">
        <f t="shared" si="2"/>
        <v>7.5</v>
      </c>
      <c r="J4" s="161">
        <v>0.3</v>
      </c>
      <c r="K4" s="162">
        <f t="shared" si="10"/>
        <v>94</v>
      </c>
      <c r="L4" s="163">
        <f t="shared" si="3"/>
        <v>6</v>
      </c>
      <c r="M4" s="164">
        <v>0.3</v>
      </c>
      <c r="N4" s="165">
        <f t="shared" si="11"/>
        <v>95.5</v>
      </c>
      <c r="O4" s="166">
        <f t="shared" si="4"/>
        <v>4.5</v>
      </c>
      <c r="P4" s="167">
        <v>0.3</v>
      </c>
      <c r="Q4" s="168">
        <f t="shared" si="12"/>
        <v>97</v>
      </c>
      <c r="R4" s="168">
        <f t="shared" si="5"/>
        <v>3</v>
      </c>
      <c r="S4" s="169">
        <v>0.3</v>
      </c>
      <c r="T4" s="170">
        <f t="shared" si="13"/>
        <v>97</v>
      </c>
      <c r="U4" s="171">
        <f t="shared" si="6"/>
        <v>3</v>
      </c>
    </row>
    <row r="5" spans="1:21">
      <c r="A5" s="152">
        <v>0.4</v>
      </c>
      <c r="B5" s="153">
        <f t="shared" si="7"/>
        <v>84</v>
      </c>
      <c r="C5" s="154">
        <f t="shared" si="0"/>
        <v>16</v>
      </c>
      <c r="D5" s="155">
        <v>0.4</v>
      </c>
      <c r="E5" s="156">
        <f t="shared" si="8"/>
        <v>88</v>
      </c>
      <c r="F5" s="157">
        <f t="shared" si="1"/>
        <v>12</v>
      </c>
      <c r="G5" s="158">
        <v>0.4</v>
      </c>
      <c r="H5" s="159">
        <f t="shared" si="9"/>
        <v>90</v>
      </c>
      <c r="I5" s="160">
        <f t="shared" si="2"/>
        <v>10</v>
      </c>
      <c r="J5" s="161">
        <v>0.4</v>
      </c>
      <c r="K5" s="162">
        <f t="shared" si="10"/>
        <v>92</v>
      </c>
      <c r="L5" s="163">
        <f t="shared" si="3"/>
        <v>8</v>
      </c>
      <c r="M5" s="164">
        <v>0.4</v>
      </c>
      <c r="N5" s="165">
        <f t="shared" si="11"/>
        <v>94</v>
      </c>
      <c r="O5" s="166">
        <f t="shared" si="4"/>
        <v>6</v>
      </c>
      <c r="P5" s="167">
        <v>0.4</v>
      </c>
      <c r="Q5" s="168">
        <f t="shared" si="12"/>
        <v>96</v>
      </c>
      <c r="R5" s="168">
        <f t="shared" si="5"/>
        <v>4</v>
      </c>
      <c r="S5" s="169">
        <v>0.4</v>
      </c>
      <c r="T5" s="170">
        <f t="shared" si="13"/>
        <v>96</v>
      </c>
      <c r="U5" s="171">
        <f t="shared" si="6"/>
        <v>4</v>
      </c>
    </row>
    <row r="6" spans="1:21">
      <c r="A6" s="152">
        <v>0.5</v>
      </c>
      <c r="B6" s="153">
        <f t="shared" si="7"/>
        <v>80</v>
      </c>
      <c r="C6" s="154">
        <f t="shared" si="0"/>
        <v>20</v>
      </c>
      <c r="D6" s="155">
        <v>0.5</v>
      </c>
      <c r="E6" s="156">
        <f t="shared" si="8"/>
        <v>85</v>
      </c>
      <c r="F6" s="157">
        <f t="shared" si="1"/>
        <v>15</v>
      </c>
      <c r="G6" s="158">
        <v>0.5</v>
      </c>
      <c r="H6" s="159">
        <f t="shared" si="9"/>
        <v>87.5</v>
      </c>
      <c r="I6" s="160">
        <f t="shared" si="2"/>
        <v>12.5</v>
      </c>
      <c r="J6" s="161">
        <v>0.5</v>
      </c>
      <c r="K6" s="162">
        <f t="shared" si="10"/>
        <v>90</v>
      </c>
      <c r="L6" s="163">
        <f t="shared" si="3"/>
        <v>10</v>
      </c>
      <c r="M6" s="164">
        <v>0.5</v>
      </c>
      <c r="N6" s="165">
        <f t="shared" si="11"/>
        <v>92.5</v>
      </c>
      <c r="O6" s="166">
        <f t="shared" si="4"/>
        <v>7.5</v>
      </c>
      <c r="P6" s="167">
        <v>0.5</v>
      </c>
      <c r="Q6" s="168">
        <f t="shared" si="12"/>
        <v>95</v>
      </c>
      <c r="R6" s="168">
        <f t="shared" si="5"/>
        <v>5</v>
      </c>
      <c r="S6" s="169">
        <v>0.5</v>
      </c>
      <c r="T6" s="170">
        <f t="shared" si="13"/>
        <v>95</v>
      </c>
      <c r="U6" s="171">
        <f t="shared" si="6"/>
        <v>5</v>
      </c>
    </row>
    <row r="7" spans="1:21">
      <c r="A7" s="152">
        <v>0.6</v>
      </c>
      <c r="B7" s="153">
        <f t="shared" si="7"/>
        <v>76</v>
      </c>
      <c r="C7" s="154">
        <f t="shared" si="0"/>
        <v>24</v>
      </c>
      <c r="D7" s="155">
        <v>0.6</v>
      </c>
      <c r="E7" s="156">
        <f t="shared" si="8"/>
        <v>82</v>
      </c>
      <c r="F7" s="157">
        <f t="shared" si="1"/>
        <v>18</v>
      </c>
      <c r="G7" s="158">
        <v>0.6</v>
      </c>
      <c r="H7" s="159">
        <f t="shared" si="9"/>
        <v>85</v>
      </c>
      <c r="I7" s="160">
        <f t="shared" si="2"/>
        <v>15</v>
      </c>
      <c r="J7" s="161">
        <v>0.6</v>
      </c>
      <c r="K7" s="162">
        <f t="shared" si="10"/>
        <v>88</v>
      </c>
      <c r="L7" s="163">
        <f t="shared" si="3"/>
        <v>12</v>
      </c>
      <c r="M7" s="164">
        <v>0.6</v>
      </c>
      <c r="N7" s="165">
        <f t="shared" si="11"/>
        <v>91</v>
      </c>
      <c r="O7" s="166">
        <f t="shared" si="4"/>
        <v>9</v>
      </c>
      <c r="P7" s="167">
        <v>0.6</v>
      </c>
      <c r="Q7" s="168">
        <f t="shared" si="12"/>
        <v>94</v>
      </c>
      <c r="R7" s="168">
        <f t="shared" si="5"/>
        <v>6</v>
      </c>
      <c r="S7" s="169">
        <v>0.6</v>
      </c>
      <c r="T7" s="170">
        <f t="shared" si="13"/>
        <v>94</v>
      </c>
      <c r="U7" s="171">
        <f t="shared" si="6"/>
        <v>6</v>
      </c>
    </row>
    <row r="8" spans="1:21">
      <c r="A8" s="152">
        <v>0.7</v>
      </c>
      <c r="B8" s="153">
        <f t="shared" si="7"/>
        <v>72</v>
      </c>
      <c r="C8" s="154">
        <f t="shared" si="0"/>
        <v>28</v>
      </c>
      <c r="D8" s="155">
        <v>0.7</v>
      </c>
      <c r="E8" s="156">
        <f t="shared" si="8"/>
        <v>79</v>
      </c>
      <c r="F8" s="157">
        <f t="shared" si="1"/>
        <v>21</v>
      </c>
      <c r="G8" s="158">
        <v>0.7</v>
      </c>
      <c r="H8" s="159">
        <f t="shared" si="9"/>
        <v>82.5</v>
      </c>
      <c r="I8" s="160">
        <f t="shared" si="2"/>
        <v>17.5</v>
      </c>
      <c r="J8" s="161">
        <v>0.7</v>
      </c>
      <c r="K8" s="162">
        <f t="shared" si="10"/>
        <v>86</v>
      </c>
      <c r="L8" s="163">
        <f t="shared" si="3"/>
        <v>14</v>
      </c>
      <c r="M8" s="164">
        <v>0.7</v>
      </c>
      <c r="N8" s="165">
        <f t="shared" si="11"/>
        <v>89.5</v>
      </c>
      <c r="O8" s="166">
        <f t="shared" si="4"/>
        <v>10.5</v>
      </c>
      <c r="P8" s="167">
        <v>0.7</v>
      </c>
      <c r="Q8" s="168">
        <f t="shared" si="12"/>
        <v>93</v>
      </c>
      <c r="R8" s="168">
        <f t="shared" si="5"/>
        <v>7</v>
      </c>
      <c r="S8" s="169">
        <v>0.7</v>
      </c>
      <c r="T8" s="170">
        <f t="shared" si="13"/>
        <v>93</v>
      </c>
      <c r="U8" s="171">
        <f t="shared" si="6"/>
        <v>7</v>
      </c>
    </row>
    <row r="9" spans="1:21">
      <c r="A9" s="152">
        <v>0.8</v>
      </c>
      <c r="B9" s="153">
        <f t="shared" si="7"/>
        <v>68</v>
      </c>
      <c r="C9" s="154">
        <f t="shared" si="0"/>
        <v>32</v>
      </c>
      <c r="D9" s="155">
        <v>0.8</v>
      </c>
      <c r="E9" s="156">
        <f t="shared" si="8"/>
        <v>76</v>
      </c>
      <c r="F9" s="157">
        <f t="shared" si="1"/>
        <v>24</v>
      </c>
      <c r="G9" s="158">
        <v>0.8</v>
      </c>
      <c r="H9" s="159">
        <f t="shared" si="9"/>
        <v>80</v>
      </c>
      <c r="I9" s="160">
        <f t="shared" si="2"/>
        <v>20</v>
      </c>
      <c r="J9" s="161">
        <v>0.8</v>
      </c>
      <c r="K9" s="162">
        <f t="shared" si="10"/>
        <v>84</v>
      </c>
      <c r="L9" s="163">
        <f t="shared" si="3"/>
        <v>16</v>
      </c>
      <c r="M9" s="164">
        <v>0.8</v>
      </c>
      <c r="N9" s="165">
        <f t="shared" si="11"/>
        <v>88</v>
      </c>
      <c r="O9" s="166">
        <f t="shared" si="4"/>
        <v>12</v>
      </c>
      <c r="P9" s="167">
        <v>0.8</v>
      </c>
      <c r="Q9" s="168">
        <f t="shared" si="12"/>
        <v>92</v>
      </c>
      <c r="R9" s="168">
        <f t="shared" si="5"/>
        <v>8</v>
      </c>
      <c r="S9" s="169">
        <v>0.8</v>
      </c>
      <c r="T9" s="170">
        <f t="shared" si="13"/>
        <v>92</v>
      </c>
      <c r="U9" s="171">
        <f t="shared" si="6"/>
        <v>8</v>
      </c>
    </row>
    <row r="10" spans="1:21">
      <c r="A10" s="152">
        <v>0.9</v>
      </c>
      <c r="B10" s="153">
        <f t="shared" si="7"/>
        <v>64</v>
      </c>
      <c r="C10" s="154">
        <f t="shared" si="0"/>
        <v>36</v>
      </c>
      <c r="D10" s="155">
        <v>0.9</v>
      </c>
      <c r="E10" s="156">
        <f t="shared" si="8"/>
        <v>73</v>
      </c>
      <c r="F10" s="157">
        <f t="shared" si="1"/>
        <v>27</v>
      </c>
      <c r="G10" s="158">
        <v>0.9</v>
      </c>
      <c r="H10" s="159">
        <f t="shared" si="9"/>
        <v>77.5</v>
      </c>
      <c r="I10" s="160">
        <f t="shared" si="2"/>
        <v>22.5</v>
      </c>
      <c r="J10" s="161">
        <v>0.9</v>
      </c>
      <c r="K10" s="162">
        <f t="shared" si="10"/>
        <v>82</v>
      </c>
      <c r="L10" s="163">
        <f t="shared" si="3"/>
        <v>18</v>
      </c>
      <c r="M10" s="164">
        <v>0.9</v>
      </c>
      <c r="N10" s="165">
        <f t="shared" si="11"/>
        <v>86.5</v>
      </c>
      <c r="O10" s="166">
        <f t="shared" si="4"/>
        <v>13.5</v>
      </c>
      <c r="P10" s="167">
        <v>0.9</v>
      </c>
      <c r="Q10" s="168">
        <f t="shared" si="12"/>
        <v>91</v>
      </c>
      <c r="R10" s="168">
        <f t="shared" si="5"/>
        <v>9</v>
      </c>
      <c r="S10" s="169">
        <v>0.9</v>
      </c>
      <c r="T10" s="170">
        <f t="shared" si="13"/>
        <v>91</v>
      </c>
      <c r="U10" s="171">
        <f t="shared" si="6"/>
        <v>9</v>
      </c>
    </row>
    <row r="11" spans="1:21">
      <c r="A11" s="152">
        <v>1</v>
      </c>
      <c r="B11" s="153">
        <f t="shared" si="7"/>
        <v>60</v>
      </c>
      <c r="C11" s="154">
        <f t="shared" si="0"/>
        <v>40</v>
      </c>
      <c r="D11" s="155">
        <v>1</v>
      </c>
      <c r="E11" s="156">
        <f t="shared" si="8"/>
        <v>70</v>
      </c>
      <c r="F11" s="157">
        <f t="shared" si="1"/>
        <v>30</v>
      </c>
      <c r="G11" s="158">
        <v>1</v>
      </c>
      <c r="H11" s="159">
        <f t="shared" ref="H11:H31" si="14">H10-1.5</f>
        <v>76</v>
      </c>
      <c r="I11" s="160">
        <f t="shared" si="2"/>
        <v>24</v>
      </c>
      <c r="J11" s="161">
        <v>1</v>
      </c>
      <c r="K11" s="162">
        <f t="shared" si="10"/>
        <v>80</v>
      </c>
      <c r="L11" s="163">
        <f t="shared" si="3"/>
        <v>20</v>
      </c>
      <c r="M11" s="164">
        <v>1</v>
      </c>
      <c r="N11" s="165">
        <f t="shared" si="11"/>
        <v>85</v>
      </c>
      <c r="O11" s="166">
        <f t="shared" si="4"/>
        <v>15</v>
      </c>
      <c r="P11" s="167">
        <v>1</v>
      </c>
      <c r="Q11" s="168">
        <f t="shared" si="12"/>
        <v>90</v>
      </c>
      <c r="R11" s="168">
        <f t="shared" si="5"/>
        <v>10</v>
      </c>
      <c r="S11" s="169">
        <v>1</v>
      </c>
      <c r="T11" s="170">
        <f t="shared" si="13"/>
        <v>90</v>
      </c>
      <c r="U11" s="171">
        <f t="shared" si="6"/>
        <v>10</v>
      </c>
    </row>
    <row r="12" spans="1:21">
      <c r="A12" s="152">
        <v>1.1000000000000001</v>
      </c>
      <c r="B12" s="153">
        <f t="shared" ref="B12:B21" si="15">B11-3</f>
        <v>57</v>
      </c>
      <c r="C12" s="154">
        <f t="shared" si="0"/>
        <v>43</v>
      </c>
      <c r="D12" s="155">
        <v>1.1000000000000001</v>
      </c>
      <c r="E12" s="156">
        <f>70-2</f>
        <v>68</v>
      </c>
      <c r="F12" s="157">
        <f t="shared" si="1"/>
        <v>32</v>
      </c>
      <c r="G12" s="158">
        <v>1.1000000000000001</v>
      </c>
      <c r="H12" s="159">
        <f t="shared" si="14"/>
        <v>74.5</v>
      </c>
      <c r="I12" s="160">
        <f t="shared" si="2"/>
        <v>25.5</v>
      </c>
      <c r="J12" s="161">
        <v>1.1000000000000001</v>
      </c>
      <c r="K12" s="162">
        <f t="shared" ref="K12:K70" si="16">K11-1</f>
        <v>79</v>
      </c>
      <c r="L12" s="163">
        <f t="shared" si="3"/>
        <v>21</v>
      </c>
      <c r="M12" s="164">
        <v>1.1000000000000001</v>
      </c>
      <c r="N12" s="165">
        <f t="shared" ref="N12:N31" si="17">N11-0.6</f>
        <v>84.4</v>
      </c>
      <c r="O12" s="166">
        <f t="shared" si="4"/>
        <v>15.599999999999994</v>
      </c>
      <c r="P12" s="167">
        <v>1.1000000000000001</v>
      </c>
      <c r="Q12" s="168">
        <f>90-0.5</f>
        <v>89.5</v>
      </c>
      <c r="R12" s="168">
        <f t="shared" si="5"/>
        <v>10.5</v>
      </c>
      <c r="S12" s="169">
        <v>1.1000000000000001</v>
      </c>
      <c r="T12" s="170">
        <f t="shared" ref="T12:T75" si="18">T11-0.4</f>
        <v>89.6</v>
      </c>
      <c r="U12" s="171">
        <f t="shared" si="6"/>
        <v>10.400000000000006</v>
      </c>
    </row>
    <row r="13" spans="1:21">
      <c r="A13" s="152">
        <v>1.2</v>
      </c>
      <c r="B13" s="153">
        <f t="shared" si="15"/>
        <v>54</v>
      </c>
      <c r="C13" s="154">
        <f t="shared" si="0"/>
        <v>46</v>
      </c>
      <c r="D13" s="155">
        <v>1.2</v>
      </c>
      <c r="E13" s="156">
        <f t="shared" ref="E13:E21" si="19">E12-2</f>
        <v>66</v>
      </c>
      <c r="F13" s="157">
        <f t="shared" si="1"/>
        <v>34</v>
      </c>
      <c r="G13" s="158">
        <v>1.2</v>
      </c>
      <c r="H13" s="159">
        <f t="shared" si="14"/>
        <v>73</v>
      </c>
      <c r="I13" s="160">
        <f t="shared" si="2"/>
        <v>27</v>
      </c>
      <c r="J13" s="161">
        <v>1.2</v>
      </c>
      <c r="K13" s="162">
        <f t="shared" si="16"/>
        <v>78</v>
      </c>
      <c r="L13" s="163">
        <f t="shared" si="3"/>
        <v>22</v>
      </c>
      <c r="M13" s="164">
        <v>1.2</v>
      </c>
      <c r="N13" s="165">
        <f t="shared" si="17"/>
        <v>83.800000000000011</v>
      </c>
      <c r="O13" s="166">
        <f t="shared" si="4"/>
        <v>16.199999999999989</v>
      </c>
      <c r="P13" s="167">
        <v>1.2</v>
      </c>
      <c r="Q13" s="168">
        <f t="shared" ref="Q13:Q76" si="20">Q12-0.5</f>
        <v>89</v>
      </c>
      <c r="R13" s="168">
        <f t="shared" si="5"/>
        <v>11</v>
      </c>
      <c r="S13" s="169">
        <v>1.2</v>
      </c>
      <c r="T13" s="170">
        <f t="shared" si="18"/>
        <v>89.199999999999989</v>
      </c>
      <c r="U13" s="171">
        <f t="shared" si="6"/>
        <v>10.800000000000011</v>
      </c>
    </row>
    <row r="14" spans="1:21">
      <c r="A14" s="152">
        <v>1.3</v>
      </c>
      <c r="B14" s="153">
        <f t="shared" si="15"/>
        <v>51</v>
      </c>
      <c r="C14" s="154">
        <f t="shared" si="0"/>
        <v>49</v>
      </c>
      <c r="D14" s="155">
        <v>1.3</v>
      </c>
      <c r="E14" s="156">
        <f t="shared" si="19"/>
        <v>64</v>
      </c>
      <c r="F14" s="157">
        <f t="shared" si="1"/>
        <v>36</v>
      </c>
      <c r="G14" s="158">
        <v>1.3</v>
      </c>
      <c r="H14" s="159">
        <f t="shared" si="14"/>
        <v>71.5</v>
      </c>
      <c r="I14" s="160">
        <f t="shared" si="2"/>
        <v>28.5</v>
      </c>
      <c r="J14" s="161">
        <v>1.3</v>
      </c>
      <c r="K14" s="162">
        <f t="shared" si="16"/>
        <v>77</v>
      </c>
      <c r="L14" s="163">
        <f t="shared" si="3"/>
        <v>23</v>
      </c>
      <c r="M14" s="164">
        <v>1.3</v>
      </c>
      <c r="N14" s="165">
        <f t="shared" si="17"/>
        <v>83.200000000000017</v>
      </c>
      <c r="O14" s="166">
        <f t="shared" si="4"/>
        <v>16.799999999999983</v>
      </c>
      <c r="P14" s="167">
        <v>1.3</v>
      </c>
      <c r="Q14" s="168">
        <f t="shared" si="20"/>
        <v>88.5</v>
      </c>
      <c r="R14" s="168">
        <f t="shared" si="5"/>
        <v>11.5</v>
      </c>
      <c r="S14" s="169">
        <v>1.3</v>
      </c>
      <c r="T14" s="170">
        <f t="shared" si="18"/>
        <v>88.799999999999983</v>
      </c>
      <c r="U14" s="171">
        <f t="shared" si="6"/>
        <v>11.200000000000017</v>
      </c>
    </row>
    <row r="15" spans="1:21">
      <c r="A15" s="152">
        <v>1.4</v>
      </c>
      <c r="B15" s="153">
        <f t="shared" si="15"/>
        <v>48</v>
      </c>
      <c r="C15" s="154">
        <f t="shared" si="0"/>
        <v>52</v>
      </c>
      <c r="D15" s="155">
        <v>1.4</v>
      </c>
      <c r="E15" s="156">
        <f t="shared" si="19"/>
        <v>62</v>
      </c>
      <c r="F15" s="157">
        <f t="shared" si="1"/>
        <v>38</v>
      </c>
      <c r="G15" s="158">
        <v>1.4</v>
      </c>
      <c r="H15" s="159">
        <f t="shared" si="14"/>
        <v>70</v>
      </c>
      <c r="I15" s="160">
        <f t="shared" si="2"/>
        <v>30</v>
      </c>
      <c r="J15" s="161">
        <v>1.4</v>
      </c>
      <c r="K15" s="162">
        <f t="shared" si="16"/>
        <v>76</v>
      </c>
      <c r="L15" s="163">
        <f t="shared" si="3"/>
        <v>24</v>
      </c>
      <c r="M15" s="164">
        <v>1.4</v>
      </c>
      <c r="N15" s="165">
        <f t="shared" si="17"/>
        <v>82.600000000000023</v>
      </c>
      <c r="O15" s="166">
        <f t="shared" si="4"/>
        <v>17.399999999999977</v>
      </c>
      <c r="P15" s="167">
        <v>1.4</v>
      </c>
      <c r="Q15" s="168">
        <f t="shared" si="20"/>
        <v>88</v>
      </c>
      <c r="R15" s="168">
        <f t="shared" si="5"/>
        <v>12</v>
      </c>
      <c r="S15" s="169">
        <v>1.4</v>
      </c>
      <c r="T15" s="170">
        <f t="shared" si="18"/>
        <v>88.399999999999977</v>
      </c>
      <c r="U15" s="171">
        <f t="shared" si="6"/>
        <v>11.600000000000023</v>
      </c>
    </row>
    <row r="16" spans="1:21">
      <c r="A16" s="152">
        <v>1.5</v>
      </c>
      <c r="B16" s="153">
        <f t="shared" si="15"/>
        <v>45</v>
      </c>
      <c r="C16" s="154">
        <f t="shared" si="0"/>
        <v>55</v>
      </c>
      <c r="D16" s="155">
        <v>1.5</v>
      </c>
      <c r="E16" s="156">
        <f t="shared" si="19"/>
        <v>60</v>
      </c>
      <c r="F16" s="157">
        <f t="shared" si="1"/>
        <v>40</v>
      </c>
      <c r="G16" s="158">
        <v>1.5</v>
      </c>
      <c r="H16" s="159">
        <f t="shared" si="14"/>
        <v>68.5</v>
      </c>
      <c r="I16" s="160">
        <f t="shared" si="2"/>
        <v>31.5</v>
      </c>
      <c r="J16" s="161">
        <v>1.5</v>
      </c>
      <c r="K16" s="162">
        <f t="shared" si="16"/>
        <v>75</v>
      </c>
      <c r="L16" s="163">
        <f t="shared" si="3"/>
        <v>25</v>
      </c>
      <c r="M16" s="164">
        <v>1.5</v>
      </c>
      <c r="N16" s="165">
        <f t="shared" si="17"/>
        <v>82.000000000000028</v>
      </c>
      <c r="O16" s="166">
        <f t="shared" si="4"/>
        <v>17.999999999999972</v>
      </c>
      <c r="P16" s="167">
        <v>1.5</v>
      </c>
      <c r="Q16" s="168">
        <f t="shared" si="20"/>
        <v>87.5</v>
      </c>
      <c r="R16" s="168">
        <f t="shared" si="5"/>
        <v>12.5</v>
      </c>
      <c r="S16" s="169">
        <v>1.5</v>
      </c>
      <c r="T16" s="170">
        <f t="shared" si="18"/>
        <v>87.999999999999972</v>
      </c>
      <c r="U16" s="171">
        <f t="shared" si="6"/>
        <v>12.000000000000028</v>
      </c>
    </row>
    <row r="17" spans="1:21">
      <c r="A17" s="152">
        <v>1.6</v>
      </c>
      <c r="B17" s="153">
        <f t="shared" si="15"/>
        <v>42</v>
      </c>
      <c r="C17" s="154">
        <f t="shared" si="0"/>
        <v>58</v>
      </c>
      <c r="D17" s="155">
        <v>1.6</v>
      </c>
      <c r="E17" s="156">
        <f t="shared" si="19"/>
        <v>58</v>
      </c>
      <c r="F17" s="157">
        <f t="shared" si="1"/>
        <v>42</v>
      </c>
      <c r="G17" s="158">
        <v>1.6</v>
      </c>
      <c r="H17" s="159">
        <f t="shared" si="14"/>
        <v>67</v>
      </c>
      <c r="I17" s="160">
        <f t="shared" si="2"/>
        <v>33</v>
      </c>
      <c r="J17" s="161">
        <v>1.6</v>
      </c>
      <c r="K17" s="162">
        <f t="shared" si="16"/>
        <v>74</v>
      </c>
      <c r="L17" s="163">
        <f t="shared" si="3"/>
        <v>26</v>
      </c>
      <c r="M17" s="164">
        <v>1.6</v>
      </c>
      <c r="N17" s="165">
        <f t="shared" si="17"/>
        <v>81.400000000000034</v>
      </c>
      <c r="O17" s="166">
        <f t="shared" si="4"/>
        <v>18.599999999999966</v>
      </c>
      <c r="P17" s="167">
        <v>1.6</v>
      </c>
      <c r="Q17" s="168">
        <f t="shared" si="20"/>
        <v>87</v>
      </c>
      <c r="R17" s="168">
        <f t="shared" si="5"/>
        <v>13</v>
      </c>
      <c r="S17" s="169">
        <v>1.6</v>
      </c>
      <c r="T17" s="170">
        <f t="shared" si="18"/>
        <v>87.599999999999966</v>
      </c>
      <c r="U17" s="171">
        <f t="shared" si="6"/>
        <v>12.400000000000034</v>
      </c>
    </row>
    <row r="18" spans="1:21">
      <c r="A18" s="152">
        <v>1.7</v>
      </c>
      <c r="B18" s="153">
        <f t="shared" si="15"/>
        <v>39</v>
      </c>
      <c r="C18" s="154">
        <f t="shared" si="0"/>
        <v>61</v>
      </c>
      <c r="D18" s="155">
        <v>1.7</v>
      </c>
      <c r="E18" s="156">
        <f t="shared" si="19"/>
        <v>56</v>
      </c>
      <c r="F18" s="157">
        <f t="shared" si="1"/>
        <v>44</v>
      </c>
      <c r="G18" s="158">
        <v>1.7</v>
      </c>
      <c r="H18" s="159">
        <f t="shared" si="14"/>
        <v>65.5</v>
      </c>
      <c r="I18" s="160">
        <f t="shared" si="2"/>
        <v>34.5</v>
      </c>
      <c r="J18" s="161">
        <v>1.7</v>
      </c>
      <c r="K18" s="162">
        <f t="shared" si="16"/>
        <v>73</v>
      </c>
      <c r="L18" s="163">
        <f t="shared" si="3"/>
        <v>27</v>
      </c>
      <c r="M18" s="164">
        <v>1.7</v>
      </c>
      <c r="N18" s="165">
        <f t="shared" si="17"/>
        <v>80.80000000000004</v>
      </c>
      <c r="O18" s="166">
        <f t="shared" si="4"/>
        <v>19.19999999999996</v>
      </c>
      <c r="P18" s="167">
        <v>1.7</v>
      </c>
      <c r="Q18" s="168">
        <f t="shared" si="20"/>
        <v>86.5</v>
      </c>
      <c r="R18" s="168">
        <f t="shared" si="5"/>
        <v>13.5</v>
      </c>
      <c r="S18" s="169">
        <v>1.7</v>
      </c>
      <c r="T18" s="170">
        <f t="shared" si="18"/>
        <v>87.19999999999996</v>
      </c>
      <c r="U18" s="171">
        <f t="shared" si="6"/>
        <v>12.80000000000004</v>
      </c>
    </row>
    <row r="19" spans="1:21">
      <c r="A19" s="152">
        <v>1.8</v>
      </c>
      <c r="B19" s="153">
        <f t="shared" si="15"/>
        <v>36</v>
      </c>
      <c r="C19" s="154">
        <f t="shared" si="0"/>
        <v>64</v>
      </c>
      <c r="D19" s="155">
        <v>1.8</v>
      </c>
      <c r="E19" s="156">
        <f t="shared" si="19"/>
        <v>54</v>
      </c>
      <c r="F19" s="157">
        <f t="shared" si="1"/>
        <v>46</v>
      </c>
      <c r="G19" s="158">
        <v>1.8</v>
      </c>
      <c r="H19" s="159">
        <f t="shared" si="14"/>
        <v>64</v>
      </c>
      <c r="I19" s="160">
        <f t="shared" si="2"/>
        <v>36</v>
      </c>
      <c r="J19" s="161">
        <v>1.8</v>
      </c>
      <c r="K19" s="162">
        <f t="shared" si="16"/>
        <v>72</v>
      </c>
      <c r="L19" s="163">
        <f t="shared" si="3"/>
        <v>28</v>
      </c>
      <c r="M19" s="164">
        <v>1.8</v>
      </c>
      <c r="N19" s="165">
        <f t="shared" si="17"/>
        <v>80.200000000000045</v>
      </c>
      <c r="O19" s="166">
        <f t="shared" si="4"/>
        <v>19.799999999999955</v>
      </c>
      <c r="P19" s="167">
        <v>1.8</v>
      </c>
      <c r="Q19" s="168">
        <f t="shared" si="20"/>
        <v>86</v>
      </c>
      <c r="R19" s="168">
        <f t="shared" si="5"/>
        <v>14</v>
      </c>
      <c r="S19" s="169">
        <v>1.8</v>
      </c>
      <c r="T19" s="170">
        <f t="shared" si="18"/>
        <v>86.799999999999955</v>
      </c>
      <c r="U19" s="171">
        <f t="shared" si="6"/>
        <v>13.200000000000045</v>
      </c>
    </row>
    <row r="20" spans="1:21">
      <c r="A20" s="152">
        <v>1.9</v>
      </c>
      <c r="B20" s="153">
        <f t="shared" si="15"/>
        <v>33</v>
      </c>
      <c r="C20" s="154">
        <f t="shared" si="0"/>
        <v>67</v>
      </c>
      <c r="D20" s="155">
        <v>1.9</v>
      </c>
      <c r="E20" s="156">
        <f t="shared" si="19"/>
        <v>52</v>
      </c>
      <c r="F20" s="157">
        <f t="shared" si="1"/>
        <v>48</v>
      </c>
      <c r="G20" s="158">
        <v>1.9</v>
      </c>
      <c r="H20" s="159">
        <f t="shared" si="14"/>
        <v>62.5</v>
      </c>
      <c r="I20" s="160">
        <f t="shared" si="2"/>
        <v>37.5</v>
      </c>
      <c r="J20" s="161">
        <v>1.9</v>
      </c>
      <c r="K20" s="162">
        <f t="shared" si="16"/>
        <v>71</v>
      </c>
      <c r="L20" s="163">
        <f t="shared" si="3"/>
        <v>29</v>
      </c>
      <c r="M20" s="164">
        <v>1.9</v>
      </c>
      <c r="N20" s="165">
        <f t="shared" si="17"/>
        <v>79.600000000000051</v>
      </c>
      <c r="O20" s="166">
        <f t="shared" si="4"/>
        <v>20.399999999999949</v>
      </c>
      <c r="P20" s="167">
        <v>1.9</v>
      </c>
      <c r="Q20" s="168">
        <f t="shared" si="20"/>
        <v>85.5</v>
      </c>
      <c r="R20" s="168">
        <f t="shared" si="5"/>
        <v>14.5</v>
      </c>
      <c r="S20" s="169">
        <v>1.9</v>
      </c>
      <c r="T20" s="170">
        <f t="shared" si="18"/>
        <v>86.399999999999949</v>
      </c>
      <c r="U20" s="171">
        <f t="shared" si="6"/>
        <v>13.600000000000051</v>
      </c>
    </row>
    <row r="21" spans="1:21">
      <c r="A21" s="152">
        <v>2</v>
      </c>
      <c r="B21" s="153">
        <f t="shared" si="15"/>
        <v>30</v>
      </c>
      <c r="C21" s="154">
        <f t="shared" si="0"/>
        <v>70</v>
      </c>
      <c r="D21" s="155">
        <v>2</v>
      </c>
      <c r="E21" s="156">
        <f t="shared" si="19"/>
        <v>50</v>
      </c>
      <c r="F21" s="157">
        <f t="shared" si="1"/>
        <v>50</v>
      </c>
      <c r="G21" s="158">
        <v>2</v>
      </c>
      <c r="H21" s="159">
        <f t="shared" si="14"/>
        <v>61</v>
      </c>
      <c r="I21" s="160">
        <f t="shared" si="2"/>
        <v>39</v>
      </c>
      <c r="J21" s="161">
        <v>2</v>
      </c>
      <c r="K21" s="162">
        <f t="shared" si="16"/>
        <v>70</v>
      </c>
      <c r="L21" s="163">
        <f t="shared" si="3"/>
        <v>30</v>
      </c>
      <c r="M21" s="164">
        <v>2</v>
      </c>
      <c r="N21" s="165">
        <f t="shared" si="17"/>
        <v>79.000000000000057</v>
      </c>
      <c r="O21" s="166">
        <f t="shared" si="4"/>
        <v>20.999999999999943</v>
      </c>
      <c r="P21" s="167">
        <v>2</v>
      </c>
      <c r="Q21" s="168">
        <f t="shared" si="20"/>
        <v>85</v>
      </c>
      <c r="R21" s="168">
        <f t="shared" si="5"/>
        <v>15</v>
      </c>
      <c r="S21" s="169">
        <v>2</v>
      </c>
      <c r="T21" s="170">
        <f t="shared" si="18"/>
        <v>85.999999999999943</v>
      </c>
      <c r="U21" s="171">
        <f t="shared" si="6"/>
        <v>14.000000000000057</v>
      </c>
    </row>
    <row r="22" spans="1:21">
      <c r="A22" s="152">
        <v>2.1</v>
      </c>
      <c r="B22" s="153">
        <f t="shared" ref="B22:B31" si="21">B21-2</f>
        <v>28</v>
      </c>
      <c r="C22" s="154">
        <f t="shared" si="0"/>
        <v>72</v>
      </c>
      <c r="D22" s="155">
        <v>2.1</v>
      </c>
      <c r="E22" s="156">
        <f t="shared" ref="E22:E61" si="22">E21-1</f>
        <v>49</v>
      </c>
      <c r="F22" s="157">
        <f t="shared" si="1"/>
        <v>51</v>
      </c>
      <c r="G22" s="158">
        <v>2.1</v>
      </c>
      <c r="H22" s="159">
        <f t="shared" si="14"/>
        <v>59.5</v>
      </c>
      <c r="I22" s="160">
        <f t="shared" si="2"/>
        <v>40.5</v>
      </c>
      <c r="J22" s="161">
        <v>2.1</v>
      </c>
      <c r="K22" s="162">
        <f t="shared" si="16"/>
        <v>69</v>
      </c>
      <c r="L22" s="163">
        <f t="shared" si="3"/>
        <v>31</v>
      </c>
      <c r="M22" s="164">
        <v>2.1</v>
      </c>
      <c r="N22" s="165">
        <f t="shared" si="17"/>
        <v>78.400000000000063</v>
      </c>
      <c r="O22" s="166">
        <f t="shared" si="4"/>
        <v>21.599999999999937</v>
      </c>
      <c r="P22" s="167">
        <v>2.1</v>
      </c>
      <c r="Q22" s="168">
        <f t="shared" si="20"/>
        <v>84.5</v>
      </c>
      <c r="R22" s="168">
        <f t="shared" si="5"/>
        <v>15.5</v>
      </c>
      <c r="S22" s="169">
        <v>2.1</v>
      </c>
      <c r="T22" s="170">
        <f t="shared" si="18"/>
        <v>85.599999999999937</v>
      </c>
      <c r="U22" s="171">
        <f t="shared" si="6"/>
        <v>14.400000000000063</v>
      </c>
    </row>
    <row r="23" spans="1:21">
      <c r="A23" s="152">
        <v>2.2000000000000002</v>
      </c>
      <c r="B23" s="153">
        <f t="shared" si="21"/>
        <v>26</v>
      </c>
      <c r="C23" s="154">
        <f t="shared" si="0"/>
        <v>74</v>
      </c>
      <c r="D23" s="155">
        <v>2.2000000000000002</v>
      </c>
      <c r="E23" s="156">
        <f t="shared" si="22"/>
        <v>48</v>
      </c>
      <c r="F23" s="157">
        <f t="shared" si="1"/>
        <v>52</v>
      </c>
      <c r="G23" s="158">
        <v>2.2000000000000002</v>
      </c>
      <c r="H23" s="159">
        <f t="shared" si="14"/>
        <v>58</v>
      </c>
      <c r="I23" s="160">
        <f t="shared" si="2"/>
        <v>42</v>
      </c>
      <c r="J23" s="161">
        <v>2.2000000000000002</v>
      </c>
      <c r="K23" s="162">
        <f t="shared" si="16"/>
        <v>68</v>
      </c>
      <c r="L23" s="163">
        <f t="shared" si="3"/>
        <v>32</v>
      </c>
      <c r="M23" s="164">
        <v>2.2000000000000002</v>
      </c>
      <c r="N23" s="165">
        <f t="shared" si="17"/>
        <v>77.800000000000068</v>
      </c>
      <c r="O23" s="166">
        <f t="shared" si="4"/>
        <v>22.199999999999932</v>
      </c>
      <c r="P23" s="167">
        <v>2.2000000000000002</v>
      </c>
      <c r="Q23" s="168">
        <f t="shared" si="20"/>
        <v>84</v>
      </c>
      <c r="R23" s="168">
        <f t="shared" si="5"/>
        <v>16</v>
      </c>
      <c r="S23" s="169">
        <v>2.2000000000000002</v>
      </c>
      <c r="T23" s="170">
        <f t="shared" si="18"/>
        <v>85.199999999999932</v>
      </c>
      <c r="U23" s="171">
        <f t="shared" si="6"/>
        <v>14.800000000000068</v>
      </c>
    </row>
    <row r="24" spans="1:21">
      <c r="A24" s="152">
        <v>2.2999999999999998</v>
      </c>
      <c r="B24" s="153">
        <f t="shared" si="21"/>
        <v>24</v>
      </c>
      <c r="C24" s="154">
        <f t="shared" si="0"/>
        <v>76</v>
      </c>
      <c r="D24" s="155">
        <v>2.2999999999999998</v>
      </c>
      <c r="E24" s="156">
        <f t="shared" si="22"/>
        <v>47</v>
      </c>
      <c r="F24" s="157">
        <f t="shared" si="1"/>
        <v>53</v>
      </c>
      <c r="G24" s="158">
        <v>2.2999999999999998</v>
      </c>
      <c r="H24" s="159">
        <f t="shared" si="14"/>
        <v>56.5</v>
      </c>
      <c r="I24" s="160">
        <f t="shared" si="2"/>
        <v>43.5</v>
      </c>
      <c r="J24" s="161">
        <v>2.2999999999999998</v>
      </c>
      <c r="K24" s="162">
        <f t="shared" si="16"/>
        <v>67</v>
      </c>
      <c r="L24" s="163">
        <f t="shared" si="3"/>
        <v>33</v>
      </c>
      <c r="M24" s="164">
        <v>2.2999999999999998</v>
      </c>
      <c r="N24" s="165">
        <f t="shared" si="17"/>
        <v>77.200000000000074</v>
      </c>
      <c r="O24" s="166">
        <f t="shared" si="4"/>
        <v>22.799999999999926</v>
      </c>
      <c r="P24" s="167">
        <v>2.2999999999999998</v>
      </c>
      <c r="Q24" s="168">
        <f t="shared" si="20"/>
        <v>83.5</v>
      </c>
      <c r="R24" s="168">
        <f t="shared" si="5"/>
        <v>16.5</v>
      </c>
      <c r="S24" s="169">
        <v>2.2999999999999998</v>
      </c>
      <c r="T24" s="170">
        <f t="shared" si="18"/>
        <v>84.799999999999926</v>
      </c>
      <c r="U24" s="171">
        <f t="shared" si="6"/>
        <v>15.200000000000074</v>
      </c>
    </row>
    <row r="25" spans="1:21">
      <c r="A25" s="152">
        <v>2.4</v>
      </c>
      <c r="B25" s="153">
        <f t="shared" si="21"/>
        <v>22</v>
      </c>
      <c r="C25" s="154">
        <f t="shared" si="0"/>
        <v>78</v>
      </c>
      <c r="D25" s="155">
        <v>2.4</v>
      </c>
      <c r="E25" s="156">
        <f t="shared" si="22"/>
        <v>46</v>
      </c>
      <c r="F25" s="157">
        <f t="shared" si="1"/>
        <v>54</v>
      </c>
      <c r="G25" s="158">
        <v>2.4</v>
      </c>
      <c r="H25" s="159">
        <f t="shared" si="14"/>
        <v>55</v>
      </c>
      <c r="I25" s="160">
        <f t="shared" si="2"/>
        <v>45</v>
      </c>
      <c r="J25" s="161">
        <v>2.4</v>
      </c>
      <c r="K25" s="162">
        <f t="shared" si="16"/>
        <v>66</v>
      </c>
      <c r="L25" s="163">
        <f t="shared" si="3"/>
        <v>34</v>
      </c>
      <c r="M25" s="164">
        <v>2.4</v>
      </c>
      <c r="N25" s="165">
        <f t="shared" si="17"/>
        <v>76.60000000000008</v>
      </c>
      <c r="O25" s="166">
        <f t="shared" si="4"/>
        <v>23.39999999999992</v>
      </c>
      <c r="P25" s="167">
        <v>2.4</v>
      </c>
      <c r="Q25" s="168">
        <f t="shared" si="20"/>
        <v>83</v>
      </c>
      <c r="R25" s="168">
        <f t="shared" si="5"/>
        <v>17</v>
      </c>
      <c r="S25" s="169">
        <v>2.4</v>
      </c>
      <c r="T25" s="170">
        <f t="shared" si="18"/>
        <v>84.39999999999992</v>
      </c>
      <c r="U25" s="171">
        <f t="shared" si="6"/>
        <v>15.60000000000008</v>
      </c>
    </row>
    <row r="26" spans="1:21">
      <c r="A26" s="152">
        <v>2.5</v>
      </c>
      <c r="B26" s="153">
        <f t="shared" si="21"/>
        <v>20</v>
      </c>
      <c r="C26" s="154">
        <f t="shared" si="0"/>
        <v>80</v>
      </c>
      <c r="D26" s="155">
        <v>2.5</v>
      </c>
      <c r="E26" s="156">
        <f t="shared" si="22"/>
        <v>45</v>
      </c>
      <c r="F26" s="157">
        <f t="shared" si="1"/>
        <v>55</v>
      </c>
      <c r="G26" s="158">
        <v>2.5</v>
      </c>
      <c r="H26" s="159">
        <f t="shared" si="14"/>
        <v>53.5</v>
      </c>
      <c r="I26" s="160">
        <f t="shared" si="2"/>
        <v>46.5</v>
      </c>
      <c r="J26" s="161">
        <v>2.5</v>
      </c>
      <c r="K26" s="162">
        <f t="shared" si="16"/>
        <v>65</v>
      </c>
      <c r="L26" s="163">
        <f t="shared" si="3"/>
        <v>35</v>
      </c>
      <c r="M26" s="164">
        <v>2.5</v>
      </c>
      <c r="N26" s="165">
        <f t="shared" si="17"/>
        <v>76.000000000000085</v>
      </c>
      <c r="O26" s="166">
        <f t="shared" si="4"/>
        <v>23.999999999999915</v>
      </c>
      <c r="P26" s="167">
        <v>2.5</v>
      </c>
      <c r="Q26" s="168">
        <f t="shared" si="20"/>
        <v>82.5</v>
      </c>
      <c r="R26" s="168">
        <f t="shared" si="5"/>
        <v>17.5</v>
      </c>
      <c r="S26" s="169">
        <v>2.5</v>
      </c>
      <c r="T26" s="170">
        <f t="shared" si="18"/>
        <v>83.999999999999915</v>
      </c>
      <c r="U26" s="171">
        <f t="shared" si="6"/>
        <v>16.000000000000085</v>
      </c>
    </row>
    <row r="27" spans="1:21">
      <c r="A27" s="152">
        <v>2.6</v>
      </c>
      <c r="B27" s="153">
        <f t="shared" si="21"/>
        <v>18</v>
      </c>
      <c r="C27" s="154">
        <f t="shared" si="0"/>
        <v>82</v>
      </c>
      <c r="D27" s="155">
        <v>2.6</v>
      </c>
      <c r="E27" s="156">
        <f t="shared" si="22"/>
        <v>44</v>
      </c>
      <c r="F27" s="157">
        <f t="shared" si="1"/>
        <v>56</v>
      </c>
      <c r="G27" s="158">
        <v>2.6</v>
      </c>
      <c r="H27" s="159">
        <f t="shared" si="14"/>
        <v>52</v>
      </c>
      <c r="I27" s="160">
        <f t="shared" si="2"/>
        <v>48</v>
      </c>
      <c r="J27" s="161">
        <v>2.6</v>
      </c>
      <c r="K27" s="162">
        <f t="shared" si="16"/>
        <v>64</v>
      </c>
      <c r="L27" s="163">
        <f t="shared" si="3"/>
        <v>36</v>
      </c>
      <c r="M27" s="164">
        <v>2.6</v>
      </c>
      <c r="N27" s="165">
        <f t="shared" si="17"/>
        <v>75.400000000000091</v>
      </c>
      <c r="O27" s="166">
        <f t="shared" si="4"/>
        <v>24.599999999999909</v>
      </c>
      <c r="P27" s="167">
        <v>2.6</v>
      </c>
      <c r="Q27" s="168">
        <f t="shared" si="20"/>
        <v>82</v>
      </c>
      <c r="R27" s="168">
        <f t="shared" si="5"/>
        <v>18</v>
      </c>
      <c r="S27" s="169">
        <v>2.6</v>
      </c>
      <c r="T27" s="170">
        <f t="shared" si="18"/>
        <v>83.599999999999909</v>
      </c>
      <c r="U27" s="171">
        <f t="shared" si="6"/>
        <v>16.400000000000091</v>
      </c>
    </row>
    <row r="28" spans="1:21">
      <c r="A28" s="152">
        <v>2.7</v>
      </c>
      <c r="B28" s="153">
        <f t="shared" si="21"/>
        <v>16</v>
      </c>
      <c r="C28" s="154">
        <f t="shared" si="0"/>
        <v>84</v>
      </c>
      <c r="D28" s="155">
        <v>2.7</v>
      </c>
      <c r="E28" s="156">
        <f t="shared" si="22"/>
        <v>43</v>
      </c>
      <c r="F28" s="157">
        <f t="shared" si="1"/>
        <v>57</v>
      </c>
      <c r="G28" s="158">
        <v>2.7</v>
      </c>
      <c r="H28" s="159">
        <f t="shared" si="14"/>
        <v>50.5</v>
      </c>
      <c r="I28" s="160">
        <f t="shared" si="2"/>
        <v>49.5</v>
      </c>
      <c r="J28" s="161">
        <v>2.7</v>
      </c>
      <c r="K28" s="162">
        <f t="shared" si="16"/>
        <v>63</v>
      </c>
      <c r="L28" s="163">
        <f t="shared" si="3"/>
        <v>37</v>
      </c>
      <c r="M28" s="164">
        <v>2.7</v>
      </c>
      <c r="N28" s="165">
        <f t="shared" si="17"/>
        <v>74.800000000000097</v>
      </c>
      <c r="O28" s="166">
        <f t="shared" si="4"/>
        <v>25.199999999999903</v>
      </c>
      <c r="P28" s="167">
        <v>2.7</v>
      </c>
      <c r="Q28" s="168">
        <f t="shared" si="20"/>
        <v>81.5</v>
      </c>
      <c r="R28" s="168">
        <f t="shared" si="5"/>
        <v>18.5</v>
      </c>
      <c r="S28" s="169">
        <v>2.7</v>
      </c>
      <c r="T28" s="170">
        <f t="shared" si="18"/>
        <v>83.199999999999903</v>
      </c>
      <c r="U28" s="171">
        <f t="shared" si="6"/>
        <v>16.800000000000097</v>
      </c>
    </row>
    <row r="29" spans="1:21">
      <c r="A29" s="152">
        <v>2.8</v>
      </c>
      <c r="B29" s="153">
        <f t="shared" si="21"/>
        <v>14</v>
      </c>
      <c r="C29" s="154">
        <f t="shared" si="0"/>
        <v>86</v>
      </c>
      <c r="D29" s="155">
        <v>2.8</v>
      </c>
      <c r="E29" s="156">
        <f t="shared" si="22"/>
        <v>42</v>
      </c>
      <c r="F29" s="157">
        <f t="shared" si="1"/>
        <v>58</v>
      </c>
      <c r="G29" s="158">
        <v>2.8</v>
      </c>
      <c r="H29" s="159">
        <f t="shared" si="14"/>
        <v>49</v>
      </c>
      <c r="I29" s="160">
        <f t="shared" si="2"/>
        <v>51</v>
      </c>
      <c r="J29" s="161">
        <v>2.8</v>
      </c>
      <c r="K29" s="162">
        <f t="shared" si="16"/>
        <v>62</v>
      </c>
      <c r="L29" s="163">
        <f t="shared" si="3"/>
        <v>38</v>
      </c>
      <c r="M29" s="164">
        <v>2.8</v>
      </c>
      <c r="N29" s="165">
        <f t="shared" si="17"/>
        <v>74.200000000000102</v>
      </c>
      <c r="O29" s="166">
        <f t="shared" si="4"/>
        <v>25.799999999999898</v>
      </c>
      <c r="P29" s="167">
        <v>2.8</v>
      </c>
      <c r="Q29" s="168">
        <f t="shared" si="20"/>
        <v>81</v>
      </c>
      <c r="R29" s="168">
        <f t="shared" si="5"/>
        <v>19</v>
      </c>
      <c r="S29" s="169">
        <v>2.8</v>
      </c>
      <c r="T29" s="170">
        <f t="shared" si="18"/>
        <v>82.799999999999898</v>
      </c>
      <c r="U29" s="171">
        <f t="shared" si="6"/>
        <v>17.200000000000102</v>
      </c>
    </row>
    <row r="30" spans="1:21">
      <c r="A30" s="152">
        <v>2.9</v>
      </c>
      <c r="B30" s="153">
        <f t="shared" si="21"/>
        <v>12</v>
      </c>
      <c r="C30" s="154">
        <f t="shared" si="0"/>
        <v>88</v>
      </c>
      <c r="D30" s="155">
        <v>2.9</v>
      </c>
      <c r="E30" s="156">
        <f t="shared" si="22"/>
        <v>41</v>
      </c>
      <c r="F30" s="157">
        <f t="shared" si="1"/>
        <v>59</v>
      </c>
      <c r="G30" s="158">
        <v>2.9</v>
      </c>
      <c r="H30" s="159">
        <f t="shared" si="14"/>
        <v>47.5</v>
      </c>
      <c r="I30" s="160">
        <f t="shared" si="2"/>
        <v>52.5</v>
      </c>
      <c r="J30" s="161">
        <v>2.9</v>
      </c>
      <c r="K30" s="162">
        <f t="shared" si="16"/>
        <v>61</v>
      </c>
      <c r="L30" s="163">
        <f t="shared" si="3"/>
        <v>39</v>
      </c>
      <c r="M30" s="164">
        <v>2.9</v>
      </c>
      <c r="N30" s="165">
        <f t="shared" si="17"/>
        <v>73.600000000000108</v>
      </c>
      <c r="O30" s="166">
        <f t="shared" si="4"/>
        <v>26.399999999999892</v>
      </c>
      <c r="P30" s="167">
        <v>2.9</v>
      </c>
      <c r="Q30" s="168">
        <f t="shared" si="20"/>
        <v>80.5</v>
      </c>
      <c r="R30" s="168">
        <f t="shared" si="5"/>
        <v>19.5</v>
      </c>
      <c r="S30" s="169">
        <v>2.9</v>
      </c>
      <c r="T30" s="170">
        <f t="shared" si="18"/>
        <v>82.399999999999892</v>
      </c>
      <c r="U30" s="171">
        <f t="shared" si="6"/>
        <v>17.600000000000108</v>
      </c>
    </row>
    <row r="31" spans="1:21" ht="14.25" thickBot="1">
      <c r="A31" s="172" t="s">
        <v>124</v>
      </c>
      <c r="B31" s="173">
        <f t="shared" si="21"/>
        <v>10</v>
      </c>
      <c r="C31" s="174">
        <f t="shared" si="0"/>
        <v>90</v>
      </c>
      <c r="D31" s="155">
        <v>3</v>
      </c>
      <c r="E31" s="156">
        <f t="shared" si="22"/>
        <v>40</v>
      </c>
      <c r="F31" s="157">
        <f t="shared" si="1"/>
        <v>60</v>
      </c>
      <c r="G31" s="158">
        <v>3</v>
      </c>
      <c r="H31" s="159">
        <f t="shared" si="14"/>
        <v>46</v>
      </c>
      <c r="I31" s="160">
        <f t="shared" si="2"/>
        <v>54</v>
      </c>
      <c r="J31" s="161">
        <v>3</v>
      </c>
      <c r="K31" s="162">
        <f t="shared" si="16"/>
        <v>60</v>
      </c>
      <c r="L31" s="163">
        <f t="shared" si="3"/>
        <v>40</v>
      </c>
      <c r="M31" s="164">
        <v>3</v>
      </c>
      <c r="N31" s="165">
        <f t="shared" si="17"/>
        <v>73.000000000000114</v>
      </c>
      <c r="O31" s="166">
        <f t="shared" si="4"/>
        <v>26.999999999999886</v>
      </c>
      <c r="P31" s="167">
        <v>3</v>
      </c>
      <c r="Q31" s="168">
        <f t="shared" si="20"/>
        <v>80</v>
      </c>
      <c r="R31" s="168">
        <f t="shared" si="5"/>
        <v>20</v>
      </c>
      <c r="S31" s="169">
        <v>3</v>
      </c>
      <c r="T31" s="170">
        <f t="shared" si="18"/>
        <v>81.999999999999886</v>
      </c>
      <c r="U31" s="171">
        <f t="shared" si="6"/>
        <v>18.000000000000114</v>
      </c>
    </row>
    <row r="32" spans="1:21" ht="14.25" thickTop="1">
      <c r="D32" s="155">
        <v>3.1</v>
      </c>
      <c r="E32" s="156">
        <f t="shared" si="22"/>
        <v>39</v>
      </c>
      <c r="F32" s="157">
        <f t="shared" si="1"/>
        <v>61</v>
      </c>
      <c r="G32" s="158">
        <v>3.1</v>
      </c>
      <c r="H32" s="159">
        <f t="shared" ref="H32:H50" si="23">H31-1</f>
        <v>45</v>
      </c>
      <c r="I32" s="160">
        <f t="shared" si="2"/>
        <v>55</v>
      </c>
      <c r="J32" s="161">
        <v>3.1</v>
      </c>
      <c r="K32" s="162">
        <f t="shared" si="16"/>
        <v>59</v>
      </c>
      <c r="L32" s="163">
        <f t="shared" si="3"/>
        <v>41</v>
      </c>
      <c r="M32" s="164">
        <v>3.1</v>
      </c>
      <c r="N32" s="165">
        <f>73-0.7</f>
        <v>72.3</v>
      </c>
      <c r="O32" s="166">
        <f t="shared" si="4"/>
        <v>27.700000000000003</v>
      </c>
      <c r="P32" s="167">
        <v>3.1</v>
      </c>
      <c r="Q32" s="168">
        <f t="shared" si="20"/>
        <v>79.5</v>
      </c>
      <c r="R32" s="168">
        <f t="shared" si="5"/>
        <v>20.5</v>
      </c>
      <c r="S32" s="169">
        <v>3.1</v>
      </c>
      <c r="T32" s="170">
        <f t="shared" si="18"/>
        <v>81.599999999999881</v>
      </c>
      <c r="U32" s="171">
        <f t="shared" si="6"/>
        <v>18.400000000000119</v>
      </c>
    </row>
    <row r="33" spans="4:21">
      <c r="D33" s="155">
        <v>3.2</v>
      </c>
      <c r="E33" s="156">
        <f t="shared" si="22"/>
        <v>38</v>
      </c>
      <c r="F33" s="157">
        <f t="shared" si="1"/>
        <v>62</v>
      </c>
      <c r="G33" s="158">
        <v>3.2</v>
      </c>
      <c r="H33" s="159">
        <f t="shared" si="23"/>
        <v>44</v>
      </c>
      <c r="I33" s="160">
        <f t="shared" si="2"/>
        <v>56</v>
      </c>
      <c r="J33" s="161">
        <v>3.2</v>
      </c>
      <c r="K33" s="162">
        <f t="shared" si="16"/>
        <v>58</v>
      </c>
      <c r="L33" s="163">
        <f t="shared" si="3"/>
        <v>42</v>
      </c>
      <c r="M33" s="164">
        <v>3.2</v>
      </c>
      <c r="N33" s="165">
        <f t="shared" ref="N33:N51" si="24">N32-0.7</f>
        <v>71.599999999999994</v>
      </c>
      <c r="O33" s="166">
        <f t="shared" si="4"/>
        <v>28.400000000000006</v>
      </c>
      <c r="P33" s="167">
        <v>3.2</v>
      </c>
      <c r="Q33" s="168">
        <f t="shared" si="20"/>
        <v>79</v>
      </c>
      <c r="R33" s="168">
        <f t="shared" si="5"/>
        <v>21</v>
      </c>
      <c r="S33" s="169">
        <v>3.2</v>
      </c>
      <c r="T33" s="170">
        <f t="shared" si="18"/>
        <v>81.199999999999875</v>
      </c>
      <c r="U33" s="171">
        <f t="shared" si="6"/>
        <v>18.800000000000125</v>
      </c>
    </row>
    <row r="34" spans="4:21">
      <c r="D34" s="155">
        <v>3.3</v>
      </c>
      <c r="E34" s="156">
        <f t="shared" si="22"/>
        <v>37</v>
      </c>
      <c r="F34" s="157">
        <f t="shared" si="1"/>
        <v>63</v>
      </c>
      <c r="G34" s="158">
        <v>3.3</v>
      </c>
      <c r="H34" s="159">
        <f t="shared" si="23"/>
        <v>43</v>
      </c>
      <c r="I34" s="160">
        <f t="shared" si="2"/>
        <v>57</v>
      </c>
      <c r="J34" s="161">
        <v>3.3</v>
      </c>
      <c r="K34" s="162">
        <f t="shared" si="16"/>
        <v>57</v>
      </c>
      <c r="L34" s="163">
        <f t="shared" si="3"/>
        <v>43</v>
      </c>
      <c r="M34" s="164">
        <v>3.3</v>
      </c>
      <c r="N34" s="165">
        <f t="shared" si="24"/>
        <v>70.899999999999991</v>
      </c>
      <c r="O34" s="166">
        <f t="shared" si="4"/>
        <v>29.100000000000009</v>
      </c>
      <c r="P34" s="167">
        <v>3.3</v>
      </c>
      <c r="Q34" s="168">
        <f t="shared" si="20"/>
        <v>78.5</v>
      </c>
      <c r="R34" s="168">
        <f t="shared" si="5"/>
        <v>21.5</v>
      </c>
      <c r="S34" s="169">
        <v>3.3</v>
      </c>
      <c r="T34" s="170">
        <f t="shared" si="18"/>
        <v>80.799999999999869</v>
      </c>
      <c r="U34" s="171">
        <f t="shared" si="6"/>
        <v>19.200000000000131</v>
      </c>
    </row>
    <row r="35" spans="4:21">
      <c r="D35" s="155">
        <v>3.4</v>
      </c>
      <c r="E35" s="156">
        <f t="shared" si="22"/>
        <v>36</v>
      </c>
      <c r="F35" s="157">
        <f t="shared" si="1"/>
        <v>64</v>
      </c>
      <c r="G35" s="158">
        <v>3.4</v>
      </c>
      <c r="H35" s="159">
        <f t="shared" si="23"/>
        <v>42</v>
      </c>
      <c r="I35" s="160">
        <f t="shared" si="2"/>
        <v>58</v>
      </c>
      <c r="J35" s="161">
        <v>3.4</v>
      </c>
      <c r="K35" s="162">
        <f t="shared" si="16"/>
        <v>56</v>
      </c>
      <c r="L35" s="163">
        <f t="shared" si="3"/>
        <v>44</v>
      </c>
      <c r="M35" s="164">
        <v>3.4</v>
      </c>
      <c r="N35" s="165">
        <f t="shared" si="24"/>
        <v>70.199999999999989</v>
      </c>
      <c r="O35" s="166">
        <f t="shared" si="4"/>
        <v>29.800000000000011</v>
      </c>
      <c r="P35" s="167">
        <v>3.4</v>
      </c>
      <c r="Q35" s="168">
        <f t="shared" si="20"/>
        <v>78</v>
      </c>
      <c r="R35" s="168">
        <f t="shared" si="5"/>
        <v>22</v>
      </c>
      <c r="S35" s="169">
        <v>3.4</v>
      </c>
      <c r="T35" s="170">
        <f t="shared" si="18"/>
        <v>80.399999999999864</v>
      </c>
      <c r="U35" s="171">
        <f t="shared" si="6"/>
        <v>19.600000000000136</v>
      </c>
    </row>
    <row r="36" spans="4:21">
      <c r="D36" s="155">
        <v>3.5</v>
      </c>
      <c r="E36" s="156">
        <f t="shared" si="22"/>
        <v>35</v>
      </c>
      <c r="F36" s="157">
        <f t="shared" si="1"/>
        <v>65</v>
      </c>
      <c r="G36" s="158">
        <v>3.5</v>
      </c>
      <c r="H36" s="159">
        <f t="shared" si="23"/>
        <v>41</v>
      </c>
      <c r="I36" s="160">
        <f t="shared" si="2"/>
        <v>59</v>
      </c>
      <c r="J36" s="161">
        <v>3.5</v>
      </c>
      <c r="K36" s="162">
        <f t="shared" si="16"/>
        <v>55</v>
      </c>
      <c r="L36" s="163">
        <f t="shared" si="3"/>
        <v>45</v>
      </c>
      <c r="M36" s="164">
        <v>3.5</v>
      </c>
      <c r="N36" s="165">
        <f t="shared" si="24"/>
        <v>69.499999999999986</v>
      </c>
      <c r="O36" s="166">
        <f t="shared" si="4"/>
        <v>30.500000000000014</v>
      </c>
      <c r="P36" s="167">
        <v>3.5</v>
      </c>
      <c r="Q36" s="168">
        <f t="shared" si="20"/>
        <v>77.5</v>
      </c>
      <c r="R36" s="168">
        <f t="shared" si="5"/>
        <v>22.5</v>
      </c>
      <c r="S36" s="169">
        <v>3.5</v>
      </c>
      <c r="T36" s="170">
        <f t="shared" si="18"/>
        <v>79.999999999999858</v>
      </c>
      <c r="U36" s="171">
        <f t="shared" si="6"/>
        <v>20.000000000000142</v>
      </c>
    </row>
    <row r="37" spans="4:21">
      <c r="D37" s="155">
        <v>3.6</v>
      </c>
      <c r="E37" s="156">
        <f t="shared" si="22"/>
        <v>34</v>
      </c>
      <c r="F37" s="157">
        <f t="shared" si="1"/>
        <v>66</v>
      </c>
      <c r="G37" s="158">
        <v>3.6</v>
      </c>
      <c r="H37" s="159">
        <f t="shared" si="23"/>
        <v>40</v>
      </c>
      <c r="I37" s="160">
        <f t="shared" si="2"/>
        <v>60</v>
      </c>
      <c r="J37" s="161">
        <v>3.6</v>
      </c>
      <c r="K37" s="162">
        <f t="shared" si="16"/>
        <v>54</v>
      </c>
      <c r="L37" s="163">
        <f t="shared" si="3"/>
        <v>46</v>
      </c>
      <c r="M37" s="164">
        <v>3.6</v>
      </c>
      <c r="N37" s="165">
        <f t="shared" si="24"/>
        <v>68.799999999999983</v>
      </c>
      <c r="O37" s="166">
        <f t="shared" si="4"/>
        <v>31.200000000000017</v>
      </c>
      <c r="P37" s="167">
        <v>3.6</v>
      </c>
      <c r="Q37" s="168">
        <f t="shared" si="20"/>
        <v>77</v>
      </c>
      <c r="R37" s="168">
        <f t="shared" si="5"/>
        <v>23</v>
      </c>
      <c r="S37" s="169">
        <v>3.6</v>
      </c>
      <c r="T37" s="170">
        <f t="shared" si="18"/>
        <v>79.599999999999852</v>
      </c>
      <c r="U37" s="171">
        <f t="shared" si="6"/>
        <v>20.400000000000148</v>
      </c>
    </row>
    <row r="38" spans="4:21">
      <c r="D38" s="155">
        <v>3.7</v>
      </c>
      <c r="E38" s="156">
        <f t="shared" si="22"/>
        <v>33</v>
      </c>
      <c r="F38" s="157">
        <f t="shared" si="1"/>
        <v>67</v>
      </c>
      <c r="G38" s="158">
        <v>3.7</v>
      </c>
      <c r="H38" s="159">
        <f t="shared" si="23"/>
        <v>39</v>
      </c>
      <c r="I38" s="160">
        <f t="shared" si="2"/>
        <v>61</v>
      </c>
      <c r="J38" s="161">
        <v>3.7</v>
      </c>
      <c r="K38" s="162">
        <f t="shared" si="16"/>
        <v>53</v>
      </c>
      <c r="L38" s="163">
        <f t="shared" si="3"/>
        <v>47</v>
      </c>
      <c r="M38" s="164">
        <v>3.7</v>
      </c>
      <c r="N38" s="165">
        <f t="shared" si="24"/>
        <v>68.09999999999998</v>
      </c>
      <c r="O38" s="166">
        <f t="shared" si="4"/>
        <v>31.90000000000002</v>
      </c>
      <c r="P38" s="167">
        <v>3.7</v>
      </c>
      <c r="Q38" s="168">
        <f t="shared" si="20"/>
        <v>76.5</v>
      </c>
      <c r="R38" s="168">
        <f t="shared" si="5"/>
        <v>23.5</v>
      </c>
      <c r="S38" s="169">
        <v>3.7</v>
      </c>
      <c r="T38" s="170">
        <f t="shared" si="18"/>
        <v>79.199999999999847</v>
      </c>
      <c r="U38" s="171">
        <f t="shared" si="6"/>
        <v>20.800000000000153</v>
      </c>
    </row>
    <row r="39" spans="4:21">
      <c r="D39" s="155">
        <v>3.8</v>
      </c>
      <c r="E39" s="156">
        <f t="shared" si="22"/>
        <v>32</v>
      </c>
      <c r="F39" s="157">
        <f t="shared" si="1"/>
        <v>68</v>
      </c>
      <c r="G39" s="158">
        <v>3.8</v>
      </c>
      <c r="H39" s="159">
        <f t="shared" si="23"/>
        <v>38</v>
      </c>
      <c r="I39" s="160">
        <f t="shared" si="2"/>
        <v>62</v>
      </c>
      <c r="J39" s="161">
        <v>3.8</v>
      </c>
      <c r="K39" s="162">
        <f t="shared" si="16"/>
        <v>52</v>
      </c>
      <c r="L39" s="163">
        <f t="shared" si="3"/>
        <v>48</v>
      </c>
      <c r="M39" s="164">
        <v>3.8</v>
      </c>
      <c r="N39" s="165">
        <f t="shared" si="24"/>
        <v>67.399999999999977</v>
      </c>
      <c r="O39" s="166">
        <f t="shared" si="4"/>
        <v>32.600000000000023</v>
      </c>
      <c r="P39" s="167">
        <v>3.8</v>
      </c>
      <c r="Q39" s="168">
        <f t="shared" si="20"/>
        <v>76</v>
      </c>
      <c r="R39" s="168">
        <f t="shared" si="5"/>
        <v>24</v>
      </c>
      <c r="S39" s="169">
        <v>3.8</v>
      </c>
      <c r="T39" s="170">
        <f t="shared" si="18"/>
        <v>78.799999999999841</v>
      </c>
      <c r="U39" s="171">
        <f t="shared" si="6"/>
        <v>21.200000000000159</v>
      </c>
    </row>
    <row r="40" spans="4:21">
      <c r="D40" s="155">
        <v>3.9</v>
      </c>
      <c r="E40" s="156">
        <f t="shared" si="22"/>
        <v>31</v>
      </c>
      <c r="F40" s="157">
        <f t="shared" si="1"/>
        <v>69</v>
      </c>
      <c r="G40" s="158">
        <v>3.9</v>
      </c>
      <c r="H40" s="159">
        <f t="shared" si="23"/>
        <v>37</v>
      </c>
      <c r="I40" s="160">
        <f t="shared" si="2"/>
        <v>63</v>
      </c>
      <c r="J40" s="161">
        <v>3.9</v>
      </c>
      <c r="K40" s="162">
        <f t="shared" si="16"/>
        <v>51</v>
      </c>
      <c r="L40" s="163">
        <f t="shared" si="3"/>
        <v>49</v>
      </c>
      <c r="M40" s="164">
        <v>3.9</v>
      </c>
      <c r="N40" s="165">
        <f t="shared" si="24"/>
        <v>66.699999999999974</v>
      </c>
      <c r="O40" s="166">
        <f t="shared" si="4"/>
        <v>33.300000000000026</v>
      </c>
      <c r="P40" s="167">
        <v>3.9</v>
      </c>
      <c r="Q40" s="168">
        <f t="shared" si="20"/>
        <v>75.5</v>
      </c>
      <c r="R40" s="168">
        <f t="shared" si="5"/>
        <v>24.5</v>
      </c>
      <c r="S40" s="169">
        <v>3.9</v>
      </c>
      <c r="T40" s="170">
        <f t="shared" si="18"/>
        <v>78.399999999999835</v>
      </c>
      <c r="U40" s="171">
        <f t="shared" si="6"/>
        <v>21.600000000000165</v>
      </c>
    </row>
    <row r="41" spans="4:21">
      <c r="D41" s="155">
        <v>4</v>
      </c>
      <c r="E41" s="156">
        <f t="shared" si="22"/>
        <v>30</v>
      </c>
      <c r="F41" s="157">
        <f t="shared" si="1"/>
        <v>70</v>
      </c>
      <c r="G41" s="158">
        <v>4</v>
      </c>
      <c r="H41" s="159">
        <f t="shared" si="23"/>
        <v>36</v>
      </c>
      <c r="I41" s="160">
        <f t="shared" si="2"/>
        <v>64</v>
      </c>
      <c r="J41" s="161">
        <v>4</v>
      </c>
      <c r="K41" s="162">
        <f t="shared" si="16"/>
        <v>50</v>
      </c>
      <c r="L41" s="163">
        <f t="shared" si="3"/>
        <v>50</v>
      </c>
      <c r="M41" s="164">
        <v>4</v>
      </c>
      <c r="N41" s="165">
        <f t="shared" si="24"/>
        <v>65.999999999999972</v>
      </c>
      <c r="O41" s="166">
        <f t="shared" si="4"/>
        <v>34.000000000000028</v>
      </c>
      <c r="P41" s="167">
        <v>4</v>
      </c>
      <c r="Q41" s="168">
        <f t="shared" si="20"/>
        <v>75</v>
      </c>
      <c r="R41" s="168">
        <f t="shared" si="5"/>
        <v>25</v>
      </c>
      <c r="S41" s="169">
        <v>4</v>
      </c>
      <c r="T41" s="170">
        <f t="shared" si="18"/>
        <v>77.999999999999829</v>
      </c>
      <c r="U41" s="171">
        <f t="shared" si="6"/>
        <v>22.000000000000171</v>
      </c>
    </row>
    <row r="42" spans="4:21">
      <c r="D42" s="155">
        <v>4.0999999999999996</v>
      </c>
      <c r="E42" s="156">
        <f t="shared" si="22"/>
        <v>29</v>
      </c>
      <c r="F42" s="157">
        <f t="shared" si="1"/>
        <v>71</v>
      </c>
      <c r="G42" s="158">
        <v>4.0999999999999996</v>
      </c>
      <c r="H42" s="159">
        <f t="shared" si="23"/>
        <v>35</v>
      </c>
      <c r="I42" s="160">
        <f t="shared" si="2"/>
        <v>65</v>
      </c>
      <c r="J42" s="161">
        <v>4.0999999999999996</v>
      </c>
      <c r="K42" s="162">
        <f t="shared" si="16"/>
        <v>49</v>
      </c>
      <c r="L42" s="163">
        <f t="shared" si="3"/>
        <v>51</v>
      </c>
      <c r="M42" s="164">
        <v>4.0999999999999996</v>
      </c>
      <c r="N42" s="165">
        <f t="shared" si="24"/>
        <v>65.299999999999969</v>
      </c>
      <c r="O42" s="166">
        <f t="shared" si="4"/>
        <v>34.700000000000031</v>
      </c>
      <c r="P42" s="167">
        <v>4.0999999999999996</v>
      </c>
      <c r="Q42" s="168">
        <f t="shared" si="20"/>
        <v>74.5</v>
      </c>
      <c r="R42" s="168">
        <f t="shared" si="5"/>
        <v>25.5</v>
      </c>
      <c r="S42" s="169">
        <v>4.0999999999999996</v>
      </c>
      <c r="T42" s="170">
        <f t="shared" si="18"/>
        <v>77.599999999999824</v>
      </c>
      <c r="U42" s="171">
        <f t="shared" si="6"/>
        <v>22.400000000000176</v>
      </c>
    </row>
    <row r="43" spans="4:21">
      <c r="D43" s="155">
        <v>4.2</v>
      </c>
      <c r="E43" s="156">
        <f t="shared" si="22"/>
        <v>28</v>
      </c>
      <c r="F43" s="157">
        <f t="shared" si="1"/>
        <v>72</v>
      </c>
      <c r="G43" s="158">
        <v>4.2</v>
      </c>
      <c r="H43" s="159">
        <f t="shared" si="23"/>
        <v>34</v>
      </c>
      <c r="I43" s="160">
        <f t="shared" si="2"/>
        <v>66</v>
      </c>
      <c r="J43" s="161">
        <v>4.2</v>
      </c>
      <c r="K43" s="162">
        <f t="shared" si="16"/>
        <v>48</v>
      </c>
      <c r="L43" s="163">
        <f t="shared" si="3"/>
        <v>52</v>
      </c>
      <c r="M43" s="164">
        <v>4.2</v>
      </c>
      <c r="N43" s="165">
        <f t="shared" si="24"/>
        <v>64.599999999999966</v>
      </c>
      <c r="O43" s="166">
        <f t="shared" si="4"/>
        <v>35.400000000000034</v>
      </c>
      <c r="P43" s="167">
        <v>4.2</v>
      </c>
      <c r="Q43" s="168">
        <f t="shared" si="20"/>
        <v>74</v>
      </c>
      <c r="R43" s="168">
        <f t="shared" si="5"/>
        <v>26</v>
      </c>
      <c r="S43" s="169">
        <v>4.2</v>
      </c>
      <c r="T43" s="170">
        <f t="shared" si="18"/>
        <v>77.199999999999818</v>
      </c>
      <c r="U43" s="171">
        <f t="shared" si="6"/>
        <v>22.800000000000182</v>
      </c>
    </row>
    <row r="44" spans="4:21">
      <c r="D44" s="155">
        <v>4.3</v>
      </c>
      <c r="E44" s="156">
        <f t="shared" si="22"/>
        <v>27</v>
      </c>
      <c r="F44" s="157">
        <f t="shared" si="1"/>
        <v>73</v>
      </c>
      <c r="G44" s="158">
        <v>4.3</v>
      </c>
      <c r="H44" s="159">
        <f t="shared" si="23"/>
        <v>33</v>
      </c>
      <c r="I44" s="160">
        <f t="shared" si="2"/>
        <v>67</v>
      </c>
      <c r="J44" s="161">
        <v>4.3</v>
      </c>
      <c r="K44" s="162">
        <f t="shared" si="16"/>
        <v>47</v>
      </c>
      <c r="L44" s="163">
        <f t="shared" si="3"/>
        <v>53</v>
      </c>
      <c r="M44" s="164">
        <v>4.3</v>
      </c>
      <c r="N44" s="165">
        <f t="shared" si="24"/>
        <v>63.899999999999963</v>
      </c>
      <c r="O44" s="166">
        <f t="shared" si="4"/>
        <v>36.100000000000037</v>
      </c>
      <c r="P44" s="167">
        <v>4.3</v>
      </c>
      <c r="Q44" s="168">
        <f t="shared" si="20"/>
        <v>73.5</v>
      </c>
      <c r="R44" s="168">
        <f t="shared" si="5"/>
        <v>26.5</v>
      </c>
      <c r="S44" s="169">
        <v>4.3</v>
      </c>
      <c r="T44" s="170">
        <f t="shared" si="18"/>
        <v>76.799999999999812</v>
      </c>
      <c r="U44" s="171">
        <f t="shared" si="6"/>
        <v>23.200000000000188</v>
      </c>
    </row>
    <row r="45" spans="4:21">
      <c r="D45" s="155">
        <v>4.4000000000000004</v>
      </c>
      <c r="E45" s="156">
        <f t="shared" si="22"/>
        <v>26</v>
      </c>
      <c r="F45" s="157">
        <f t="shared" si="1"/>
        <v>74</v>
      </c>
      <c r="G45" s="158">
        <v>4.4000000000000004</v>
      </c>
      <c r="H45" s="159">
        <f t="shared" si="23"/>
        <v>32</v>
      </c>
      <c r="I45" s="160">
        <f t="shared" si="2"/>
        <v>68</v>
      </c>
      <c r="J45" s="161">
        <v>4.4000000000000004</v>
      </c>
      <c r="K45" s="162">
        <f t="shared" si="16"/>
        <v>46</v>
      </c>
      <c r="L45" s="163">
        <f t="shared" si="3"/>
        <v>54</v>
      </c>
      <c r="M45" s="164">
        <v>4.4000000000000004</v>
      </c>
      <c r="N45" s="165">
        <f t="shared" si="24"/>
        <v>63.19999999999996</v>
      </c>
      <c r="O45" s="166">
        <f t="shared" si="4"/>
        <v>36.80000000000004</v>
      </c>
      <c r="P45" s="167">
        <v>4.4000000000000004</v>
      </c>
      <c r="Q45" s="168">
        <f t="shared" si="20"/>
        <v>73</v>
      </c>
      <c r="R45" s="168">
        <f t="shared" si="5"/>
        <v>27</v>
      </c>
      <c r="S45" s="169">
        <v>4.4000000000000004</v>
      </c>
      <c r="T45" s="170">
        <f t="shared" si="18"/>
        <v>76.399999999999807</v>
      </c>
      <c r="U45" s="171">
        <f t="shared" si="6"/>
        <v>23.600000000000193</v>
      </c>
    </row>
    <row r="46" spans="4:21">
      <c r="D46" s="155">
        <v>4.5</v>
      </c>
      <c r="E46" s="156">
        <f t="shared" si="22"/>
        <v>25</v>
      </c>
      <c r="F46" s="157">
        <f t="shared" si="1"/>
        <v>75</v>
      </c>
      <c r="G46" s="158">
        <v>4.5</v>
      </c>
      <c r="H46" s="159">
        <f t="shared" si="23"/>
        <v>31</v>
      </c>
      <c r="I46" s="160">
        <f t="shared" si="2"/>
        <v>69</v>
      </c>
      <c r="J46" s="161">
        <v>4.5</v>
      </c>
      <c r="K46" s="162">
        <f t="shared" si="16"/>
        <v>45</v>
      </c>
      <c r="L46" s="163">
        <f t="shared" si="3"/>
        <v>55</v>
      </c>
      <c r="M46" s="164">
        <v>4.5</v>
      </c>
      <c r="N46" s="165">
        <f t="shared" si="24"/>
        <v>62.499999999999957</v>
      </c>
      <c r="O46" s="166">
        <f t="shared" si="4"/>
        <v>37.500000000000043</v>
      </c>
      <c r="P46" s="167">
        <v>4.5</v>
      </c>
      <c r="Q46" s="168">
        <f t="shared" si="20"/>
        <v>72.5</v>
      </c>
      <c r="R46" s="168">
        <f t="shared" si="5"/>
        <v>27.5</v>
      </c>
      <c r="S46" s="169">
        <v>4.5</v>
      </c>
      <c r="T46" s="170">
        <f t="shared" si="18"/>
        <v>75.999999999999801</v>
      </c>
      <c r="U46" s="171">
        <f t="shared" si="6"/>
        <v>24.000000000000199</v>
      </c>
    </row>
    <row r="47" spans="4:21">
      <c r="D47" s="155">
        <v>4.5999999999999996</v>
      </c>
      <c r="E47" s="156">
        <f t="shared" si="22"/>
        <v>24</v>
      </c>
      <c r="F47" s="157">
        <f t="shared" si="1"/>
        <v>76</v>
      </c>
      <c r="G47" s="158">
        <v>4.5999999999999996</v>
      </c>
      <c r="H47" s="159">
        <f t="shared" si="23"/>
        <v>30</v>
      </c>
      <c r="I47" s="160">
        <f t="shared" si="2"/>
        <v>70</v>
      </c>
      <c r="J47" s="161">
        <v>4.5999999999999996</v>
      </c>
      <c r="K47" s="162">
        <f t="shared" si="16"/>
        <v>44</v>
      </c>
      <c r="L47" s="163">
        <f t="shared" si="3"/>
        <v>56</v>
      </c>
      <c r="M47" s="164">
        <v>4.5999999999999996</v>
      </c>
      <c r="N47" s="165">
        <f t="shared" si="24"/>
        <v>61.799999999999955</v>
      </c>
      <c r="O47" s="166">
        <f t="shared" si="4"/>
        <v>38.200000000000045</v>
      </c>
      <c r="P47" s="167">
        <v>4.5999999999999996</v>
      </c>
      <c r="Q47" s="168">
        <f t="shared" si="20"/>
        <v>72</v>
      </c>
      <c r="R47" s="168">
        <f t="shared" si="5"/>
        <v>28</v>
      </c>
      <c r="S47" s="169">
        <v>4.5999999999999996</v>
      </c>
      <c r="T47" s="170">
        <f t="shared" si="18"/>
        <v>75.599999999999795</v>
      </c>
      <c r="U47" s="171">
        <f t="shared" si="6"/>
        <v>24.400000000000205</v>
      </c>
    </row>
    <row r="48" spans="4:21">
      <c r="D48" s="155">
        <v>4.7</v>
      </c>
      <c r="E48" s="156">
        <f t="shared" si="22"/>
        <v>23</v>
      </c>
      <c r="F48" s="157">
        <f t="shared" si="1"/>
        <v>77</v>
      </c>
      <c r="G48" s="158">
        <v>4.7</v>
      </c>
      <c r="H48" s="159">
        <f t="shared" si="23"/>
        <v>29</v>
      </c>
      <c r="I48" s="160">
        <f t="shared" si="2"/>
        <v>71</v>
      </c>
      <c r="J48" s="161">
        <v>4.7</v>
      </c>
      <c r="K48" s="162">
        <f t="shared" si="16"/>
        <v>43</v>
      </c>
      <c r="L48" s="163">
        <f t="shared" si="3"/>
        <v>57</v>
      </c>
      <c r="M48" s="164">
        <v>4.7</v>
      </c>
      <c r="N48" s="165">
        <f t="shared" si="24"/>
        <v>61.099999999999952</v>
      </c>
      <c r="O48" s="166">
        <f t="shared" si="4"/>
        <v>38.900000000000048</v>
      </c>
      <c r="P48" s="167">
        <v>4.7</v>
      </c>
      <c r="Q48" s="168">
        <f t="shared" si="20"/>
        <v>71.5</v>
      </c>
      <c r="R48" s="168">
        <f t="shared" si="5"/>
        <v>28.5</v>
      </c>
      <c r="S48" s="169">
        <v>4.7</v>
      </c>
      <c r="T48" s="170">
        <f t="shared" si="18"/>
        <v>75.19999999999979</v>
      </c>
      <c r="U48" s="171">
        <f t="shared" si="6"/>
        <v>24.80000000000021</v>
      </c>
    </row>
    <row r="49" spans="4:21">
      <c r="D49" s="155">
        <v>4.8</v>
      </c>
      <c r="E49" s="156">
        <f t="shared" si="22"/>
        <v>22</v>
      </c>
      <c r="F49" s="157">
        <f t="shared" si="1"/>
        <v>78</v>
      </c>
      <c r="G49" s="158">
        <v>4.8</v>
      </c>
      <c r="H49" s="159">
        <f t="shared" si="23"/>
        <v>28</v>
      </c>
      <c r="I49" s="160">
        <f t="shared" si="2"/>
        <v>72</v>
      </c>
      <c r="J49" s="161">
        <v>4.8</v>
      </c>
      <c r="K49" s="162">
        <f t="shared" si="16"/>
        <v>42</v>
      </c>
      <c r="L49" s="163">
        <f t="shared" si="3"/>
        <v>58</v>
      </c>
      <c r="M49" s="164">
        <v>4.8</v>
      </c>
      <c r="N49" s="165">
        <f t="shared" si="24"/>
        <v>60.399999999999949</v>
      </c>
      <c r="O49" s="166">
        <f t="shared" si="4"/>
        <v>39.600000000000051</v>
      </c>
      <c r="P49" s="167">
        <v>4.8</v>
      </c>
      <c r="Q49" s="168">
        <f t="shared" si="20"/>
        <v>71</v>
      </c>
      <c r="R49" s="168">
        <f t="shared" si="5"/>
        <v>29</v>
      </c>
      <c r="S49" s="169">
        <v>4.8</v>
      </c>
      <c r="T49" s="170">
        <f t="shared" si="18"/>
        <v>74.799999999999784</v>
      </c>
      <c r="U49" s="171">
        <f t="shared" si="6"/>
        <v>25.200000000000216</v>
      </c>
    </row>
    <row r="50" spans="4:21">
      <c r="D50" s="155">
        <v>4.9000000000000004</v>
      </c>
      <c r="E50" s="156">
        <f t="shared" si="22"/>
        <v>21</v>
      </c>
      <c r="F50" s="157">
        <f t="shared" si="1"/>
        <v>79</v>
      </c>
      <c r="G50" s="158">
        <v>4.9000000000000004</v>
      </c>
      <c r="H50" s="159">
        <f t="shared" si="23"/>
        <v>27</v>
      </c>
      <c r="I50" s="160">
        <f t="shared" si="2"/>
        <v>73</v>
      </c>
      <c r="J50" s="161">
        <v>4.9000000000000004</v>
      </c>
      <c r="K50" s="162">
        <f t="shared" si="16"/>
        <v>41</v>
      </c>
      <c r="L50" s="163">
        <f t="shared" si="3"/>
        <v>59</v>
      </c>
      <c r="M50" s="164">
        <v>4.9000000000000004</v>
      </c>
      <c r="N50" s="165">
        <f t="shared" si="24"/>
        <v>59.699999999999946</v>
      </c>
      <c r="O50" s="166">
        <f t="shared" si="4"/>
        <v>40.300000000000054</v>
      </c>
      <c r="P50" s="167">
        <v>4.9000000000000004</v>
      </c>
      <c r="Q50" s="168">
        <f t="shared" si="20"/>
        <v>70.5</v>
      </c>
      <c r="R50" s="168">
        <f t="shared" si="5"/>
        <v>29.5</v>
      </c>
      <c r="S50" s="169">
        <v>4.9000000000000004</v>
      </c>
      <c r="T50" s="170">
        <f t="shared" si="18"/>
        <v>74.399999999999778</v>
      </c>
      <c r="U50" s="171">
        <f t="shared" si="6"/>
        <v>25.600000000000222</v>
      </c>
    </row>
    <row r="51" spans="4:21">
      <c r="D51" s="155">
        <v>5</v>
      </c>
      <c r="E51" s="156">
        <f t="shared" si="22"/>
        <v>20</v>
      </c>
      <c r="F51" s="157">
        <f t="shared" si="1"/>
        <v>80</v>
      </c>
      <c r="G51" s="158">
        <v>5</v>
      </c>
      <c r="H51" s="159">
        <f t="shared" ref="H51:H60" si="25">H50-0.6</f>
        <v>26.4</v>
      </c>
      <c r="I51" s="160">
        <f t="shared" si="2"/>
        <v>73.599999999999994</v>
      </c>
      <c r="J51" s="161">
        <v>5</v>
      </c>
      <c r="K51" s="162">
        <f t="shared" si="16"/>
        <v>40</v>
      </c>
      <c r="L51" s="163">
        <f t="shared" si="3"/>
        <v>60</v>
      </c>
      <c r="M51" s="164">
        <v>5</v>
      </c>
      <c r="N51" s="165">
        <f t="shared" si="24"/>
        <v>58.999999999999943</v>
      </c>
      <c r="O51" s="166">
        <f t="shared" si="4"/>
        <v>41.000000000000057</v>
      </c>
      <c r="P51" s="167">
        <v>5</v>
      </c>
      <c r="Q51" s="168">
        <f t="shared" si="20"/>
        <v>70</v>
      </c>
      <c r="R51" s="168">
        <f t="shared" si="5"/>
        <v>30</v>
      </c>
      <c r="S51" s="169">
        <v>5</v>
      </c>
      <c r="T51" s="170">
        <f t="shared" si="18"/>
        <v>73.999999999999773</v>
      </c>
      <c r="U51" s="171">
        <f t="shared" si="6"/>
        <v>26.000000000000227</v>
      </c>
    </row>
    <row r="52" spans="4:21">
      <c r="D52" s="155">
        <v>5.0999999999999996</v>
      </c>
      <c r="E52" s="156">
        <f t="shared" si="22"/>
        <v>19</v>
      </c>
      <c r="F52" s="157">
        <f t="shared" si="1"/>
        <v>81</v>
      </c>
      <c r="G52" s="158">
        <v>5.0999999999999996</v>
      </c>
      <c r="H52" s="159">
        <f t="shared" si="25"/>
        <v>25.799999999999997</v>
      </c>
      <c r="I52" s="160">
        <f t="shared" si="2"/>
        <v>74.2</v>
      </c>
      <c r="J52" s="161">
        <v>5.0999999999999996</v>
      </c>
      <c r="K52" s="162">
        <f t="shared" si="16"/>
        <v>39</v>
      </c>
      <c r="L52" s="163">
        <f t="shared" si="3"/>
        <v>61</v>
      </c>
      <c r="M52" s="164">
        <v>5.0999999999999996</v>
      </c>
      <c r="N52" s="165">
        <f>59-0.6</f>
        <v>58.4</v>
      </c>
      <c r="O52" s="166">
        <f t="shared" si="4"/>
        <v>41.6</v>
      </c>
      <c r="P52" s="167">
        <v>5.0999999999999996</v>
      </c>
      <c r="Q52" s="168">
        <f t="shared" si="20"/>
        <v>69.5</v>
      </c>
      <c r="R52" s="168">
        <f t="shared" si="5"/>
        <v>30.5</v>
      </c>
      <c r="S52" s="169">
        <v>5.0999999999999996</v>
      </c>
      <c r="T52" s="170">
        <f t="shared" si="18"/>
        <v>73.599999999999767</v>
      </c>
      <c r="U52" s="171">
        <f t="shared" si="6"/>
        <v>26.400000000000233</v>
      </c>
    </row>
    <row r="53" spans="4:21">
      <c r="D53" s="155">
        <v>5.2</v>
      </c>
      <c r="E53" s="156">
        <f t="shared" si="22"/>
        <v>18</v>
      </c>
      <c r="F53" s="157">
        <f t="shared" si="1"/>
        <v>82</v>
      </c>
      <c r="G53" s="158">
        <v>5.2</v>
      </c>
      <c r="H53" s="159">
        <f t="shared" si="25"/>
        <v>25.199999999999996</v>
      </c>
      <c r="I53" s="160">
        <f t="shared" si="2"/>
        <v>74.800000000000011</v>
      </c>
      <c r="J53" s="161">
        <v>5.2</v>
      </c>
      <c r="K53" s="162">
        <f t="shared" si="16"/>
        <v>38</v>
      </c>
      <c r="L53" s="163">
        <f t="shared" si="3"/>
        <v>62</v>
      </c>
      <c r="M53" s="164">
        <v>5.2</v>
      </c>
      <c r="N53" s="165">
        <f t="shared" ref="N53:N61" si="26">N52-0.6</f>
        <v>57.8</v>
      </c>
      <c r="O53" s="166">
        <f t="shared" si="4"/>
        <v>42.2</v>
      </c>
      <c r="P53" s="167">
        <v>5.2</v>
      </c>
      <c r="Q53" s="168">
        <f t="shared" si="20"/>
        <v>69</v>
      </c>
      <c r="R53" s="168">
        <f t="shared" si="5"/>
        <v>31</v>
      </c>
      <c r="S53" s="169">
        <v>5.2</v>
      </c>
      <c r="T53" s="170">
        <f t="shared" si="18"/>
        <v>73.199999999999761</v>
      </c>
      <c r="U53" s="171">
        <f t="shared" si="6"/>
        <v>26.800000000000239</v>
      </c>
    </row>
    <row r="54" spans="4:21">
      <c r="D54" s="155">
        <v>5.3</v>
      </c>
      <c r="E54" s="156">
        <f t="shared" si="22"/>
        <v>17</v>
      </c>
      <c r="F54" s="157">
        <f t="shared" si="1"/>
        <v>83</v>
      </c>
      <c r="G54" s="158">
        <v>5.3</v>
      </c>
      <c r="H54" s="159">
        <f t="shared" si="25"/>
        <v>24.599999999999994</v>
      </c>
      <c r="I54" s="160">
        <f t="shared" si="2"/>
        <v>75.400000000000006</v>
      </c>
      <c r="J54" s="161">
        <v>5.3</v>
      </c>
      <c r="K54" s="162">
        <f t="shared" si="16"/>
        <v>37</v>
      </c>
      <c r="L54" s="163">
        <f t="shared" si="3"/>
        <v>63</v>
      </c>
      <c r="M54" s="164">
        <v>5.3</v>
      </c>
      <c r="N54" s="165">
        <f t="shared" si="26"/>
        <v>57.199999999999996</v>
      </c>
      <c r="O54" s="166">
        <f t="shared" si="4"/>
        <v>42.800000000000004</v>
      </c>
      <c r="P54" s="167">
        <v>5.3</v>
      </c>
      <c r="Q54" s="168">
        <f t="shared" si="20"/>
        <v>68.5</v>
      </c>
      <c r="R54" s="168">
        <f t="shared" si="5"/>
        <v>31.5</v>
      </c>
      <c r="S54" s="169">
        <v>5.3</v>
      </c>
      <c r="T54" s="170">
        <f t="shared" si="18"/>
        <v>72.799999999999756</v>
      </c>
      <c r="U54" s="171">
        <f t="shared" si="6"/>
        <v>27.200000000000244</v>
      </c>
    </row>
    <row r="55" spans="4:21">
      <c r="D55" s="155">
        <v>5.4</v>
      </c>
      <c r="E55" s="156">
        <f t="shared" si="22"/>
        <v>16</v>
      </c>
      <c r="F55" s="157">
        <f t="shared" si="1"/>
        <v>84</v>
      </c>
      <c r="G55" s="158">
        <v>5.4</v>
      </c>
      <c r="H55" s="159">
        <f t="shared" si="25"/>
        <v>23.999999999999993</v>
      </c>
      <c r="I55" s="160">
        <f t="shared" si="2"/>
        <v>76</v>
      </c>
      <c r="J55" s="161">
        <v>5.4</v>
      </c>
      <c r="K55" s="162">
        <f t="shared" si="16"/>
        <v>36</v>
      </c>
      <c r="L55" s="163">
        <f t="shared" si="3"/>
        <v>64</v>
      </c>
      <c r="M55" s="164">
        <v>5.4</v>
      </c>
      <c r="N55" s="165">
        <f t="shared" si="26"/>
        <v>56.599999999999994</v>
      </c>
      <c r="O55" s="166">
        <f t="shared" si="4"/>
        <v>43.400000000000006</v>
      </c>
      <c r="P55" s="167">
        <v>5.4</v>
      </c>
      <c r="Q55" s="168">
        <f t="shared" si="20"/>
        <v>68</v>
      </c>
      <c r="R55" s="168">
        <f t="shared" si="5"/>
        <v>32</v>
      </c>
      <c r="S55" s="169">
        <v>5.4</v>
      </c>
      <c r="T55" s="170">
        <f t="shared" si="18"/>
        <v>72.39999999999975</v>
      </c>
      <c r="U55" s="171">
        <f t="shared" si="6"/>
        <v>27.60000000000025</v>
      </c>
    </row>
    <row r="56" spans="4:21">
      <c r="D56" s="155">
        <v>5.5</v>
      </c>
      <c r="E56" s="156">
        <f t="shared" si="22"/>
        <v>15</v>
      </c>
      <c r="F56" s="157">
        <f t="shared" si="1"/>
        <v>85</v>
      </c>
      <c r="G56" s="158">
        <v>5.5</v>
      </c>
      <c r="H56" s="159">
        <f t="shared" si="25"/>
        <v>23.399999999999991</v>
      </c>
      <c r="I56" s="160">
        <f t="shared" si="2"/>
        <v>76.600000000000009</v>
      </c>
      <c r="J56" s="161">
        <v>5.5</v>
      </c>
      <c r="K56" s="162">
        <f t="shared" si="16"/>
        <v>35</v>
      </c>
      <c r="L56" s="163">
        <f t="shared" si="3"/>
        <v>65</v>
      </c>
      <c r="M56" s="164">
        <v>5.5</v>
      </c>
      <c r="N56" s="165">
        <f t="shared" si="26"/>
        <v>55.999999999999993</v>
      </c>
      <c r="O56" s="166">
        <f t="shared" si="4"/>
        <v>44.000000000000007</v>
      </c>
      <c r="P56" s="167">
        <v>5.5</v>
      </c>
      <c r="Q56" s="168">
        <f t="shared" si="20"/>
        <v>67.5</v>
      </c>
      <c r="R56" s="168">
        <f t="shared" si="5"/>
        <v>32.5</v>
      </c>
      <c r="S56" s="169">
        <v>5.5</v>
      </c>
      <c r="T56" s="170">
        <f t="shared" si="18"/>
        <v>71.999999999999744</v>
      </c>
      <c r="U56" s="171">
        <f t="shared" si="6"/>
        <v>28.000000000000256</v>
      </c>
    </row>
    <row r="57" spans="4:21">
      <c r="D57" s="155">
        <v>5.6</v>
      </c>
      <c r="E57" s="156">
        <f t="shared" si="22"/>
        <v>14</v>
      </c>
      <c r="F57" s="157">
        <f t="shared" si="1"/>
        <v>86</v>
      </c>
      <c r="G57" s="158">
        <v>5.6</v>
      </c>
      <c r="H57" s="159">
        <f t="shared" si="25"/>
        <v>22.79999999999999</v>
      </c>
      <c r="I57" s="160">
        <f t="shared" si="2"/>
        <v>77.200000000000017</v>
      </c>
      <c r="J57" s="161">
        <v>5.6</v>
      </c>
      <c r="K57" s="162">
        <f t="shared" si="16"/>
        <v>34</v>
      </c>
      <c r="L57" s="163">
        <f t="shared" si="3"/>
        <v>66</v>
      </c>
      <c r="M57" s="164">
        <v>5.6</v>
      </c>
      <c r="N57" s="165">
        <f t="shared" si="26"/>
        <v>55.399999999999991</v>
      </c>
      <c r="O57" s="166">
        <f t="shared" si="4"/>
        <v>44.600000000000009</v>
      </c>
      <c r="P57" s="167">
        <v>5.6</v>
      </c>
      <c r="Q57" s="168">
        <f t="shared" si="20"/>
        <v>67</v>
      </c>
      <c r="R57" s="168">
        <f t="shared" si="5"/>
        <v>33</v>
      </c>
      <c r="S57" s="169">
        <v>5.6</v>
      </c>
      <c r="T57" s="170">
        <f t="shared" si="18"/>
        <v>71.599999999999739</v>
      </c>
      <c r="U57" s="171">
        <f t="shared" si="6"/>
        <v>28.400000000000261</v>
      </c>
    </row>
    <row r="58" spans="4:21">
      <c r="D58" s="155">
        <v>5.7</v>
      </c>
      <c r="E58" s="156">
        <f t="shared" si="22"/>
        <v>13</v>
      </c>
      <c r="F58" s="157">
        <f t="shared" si="1"/>
        <v>87</v>
      </c>
      <c r="G58" s="158">
        <v>5.7</v>
      </c>
      <c r="H58" s="159">
        <f t="shared" si="25"/>
        <v>22.199999999999989</v>
      </c>
      <c r="I58" s="160">
        <f t="shared" si="2"/>
        <v>77.800000000000011</v>
      </c>
      <c r="J58" s="161">
        <v>5.7</v>
      </c>
      <c r="K58" s="162">
        <f t="shared" si="16"/>
        <v>33</v>
      </c>
      <c r="L58" s="163">
        <f t="shared" si="3"/>
        <v>67</v>
      </c>
      <c r="M58" s="164">
        <v>5.7</v>
      </c>
      <c r="N58" s="165">
        <f t="shared" si="26"/>
        <v>54.79999999999999</v>
      </c>
      <c r="O58" s="166">
        <f t="shared" si="4"/>
        <v>45.20000000000001</v>
      </c>
      <c r="P58" s="167">
        <v>5.7</v>
      </c>
      <c r="Q58" s="168">
        <f t="shared" si="20"/>
        <v>66.5</v>
      </c>
      <c r="R58" s="168">
        <f t="shared" si="5"/>
        <v>33.5</v>
      </c>
      <c r="S58" s="169">
        <v>5.7</v>
      </c>
      <c r="T58" s="175">
        <f t="shared" si="18"/>
        <v>71.199999999999733</v>
      </c>
      <c r="U58" s="171">
        <f t="shared" si="6"/>
        <v>28.800000000000267</v>
      </c>
    </row>
    <row r="59" spans="4:21">
      <c r="D59" s="155">
        <v>5.8</v>
      </c>
      <c r="E59" s="156">
        <f t="shared" si="22"/>
        <v>12</v>
      </c>
      <c r="F59" s="157">
        <f t="shared" si="1"/>
        <v>88</v>
      </c>
      <c r="G59" s="158">
        <v>5.8</v>
      </c>
      <c r="H59" s="159">
        <f t="shared" si="25"/>
        <v>21.599999999999987</v>
      </c>
      <c r="I59" s="160">
        <f t="shared" si="2"/>
        <v>78.400000000000006</v>
      </c>
      <c r="J59" s="161">
        <v>5.8</v>
      </c>
      <c r="K59" s="162">
        <f t="shared" si="16"/>
        <v>32</v>
      </c>
      <c r="L59" s="163">
        <f t="shared" si="3"/>
        <v>68</v>
      </c>
      <c r="M59" s="164">
        <v>5.8</v>
      </c>
      <c r="N59" s="165">
        <f t="shared" si="26"/>
        <v>54.199999999999989</v>
      </c>
      <c r="O59" s="166">
        <f t="shared" si="4"/>
        <v>45.800000000000011</v>
      </c>
      <c r="P59" s="167">
        <v>5.8</v>
      </c>
      <c r="Q59" s="168">
        <f t="shared" si="20"/>
        <v>66</v>
      </c>
      <c r="R59" s="168">
        <f t="shared" si="5"/>
        <v>34</v>
      </c>
      <c r="S59" s="169">
        <v>5.8</v>
      </c>
      <c r="T59" s="175">
        <f t="shared" si="18"/>
        <v>70.799999999999727</v>
      </c>
      <c r="U59" s="171">
        <f t="shared" si="6"/>
        <v>29.200000000000273</v>
      </c>
    </row>
    <row r="60" spans="4:21">
      <c r="D60" s="155">
        <v>5.9</v>
      </c>
      <c r="E60" s="156">
        <f t="shared" si="22"/>
        <v>11</v>
      </c>
      <c r="F60" s="157">
        <f t="shared" si="1"/>
        <v>89</v>
      </c>
      <c r="G60" s="158">
        <v>5.9</v>
      </c>
      <c r="H60" s="159">
        <f t="shared" si="25"/>
        <v>20.999999999999986</v>
      </c>
      <c r="I60" s="160">
        <f t="shared" si="2"/>
        <v>79.000000000000014</v>
      </c>
      <c r="J60" s="161">
        <v>5.9</v>
      </c>
      <c r="K60" s="162">
        <f t="shared" si="16"/>
        <v>31</v>
      </c>
      <c r="L60" s="163">
        <f t="shared" si="3"/>
        <v>69</v>
      </c>
      <c r="M60" s="164">
        <v>5.9</v>
      </c>
      <c r="N60" s="165">
        <f t="shared" si="26"/>
        <v>53.599999999999987</v>
      </c>
      <c r="O60" s="166">
        <f t="shared" si="4"/>
        <v>46.400000000000013</v>
      </c>
      <c r="P60" s="167">
        <v>5.9</v>
      </c>
      <c r="Q60" s="168">
        <f t="shared" si="20"/>
        <v>65.5</v>
      </c>
      <c r="R60" s="168">
        <f t="shared" si="5"/>
        <v>34.5</v>
      </c>
      <c r="S60" s="169">
        <v>5.9</v>
      </c>
      <c r="T60" s="170">
        <f t="shared" si="18"/>
        <v>70.399999999999721</v>
      </c>
      <c r="U60" s="171">
        <f t="shared" si="6"/>
        <v>29.600000000000279</v>
      </c>
    </row>
    <row r="61" spans="4:21" ht="14.25" thickBot="1">
      <c r="D61" s="176" t="s">
        <v>125</v>
      </c>
      <c r="E61" s="177">
        <f t="shared" si="22"/>
        <v>10</v>
      </c>
      <c r="F61" s="178">
        <f t="shared" si="1"/>
        <v>90</v>
      </c>
      <c r="G61" s="158" cm="1">
        <f t="array" ref="G61:G91">ROUND(_xlfn.SEQUENCE(31,,6,0.1),1)</f>
        <v>6</v>
      </c>
      <c r="H61" s="159">
        <v>20</v>
      </c>
      <c r="I61" s="160">
        <f t="shared" si="2"/>
        <v>80</v>
      </c>
      <c r="J61" s="161">
        <v>6</v>
      </c>
      <c r="K61" s="162">
        <f t="shared" si="16"/>
        <v>30</v>
      </c>
      <c r="L61" s="163">
        <f t="shared" si="3"/>
        <v>70</v>
      </c>
      <c r="M61" s="164">
        <v>6</v>
      </c>
      <c r="N61" s="165">
        <f t="shared" si="26"/>
        <v>52.999999999999986</v>
      </c>
      <c r="O61" s="166">
        <f t="shared" si="4"/>
        <v>47.000000000000014</v>
      </c>
      <c r="P61" s="167">
        <v>6</v>
      </c>
      <c r="Q61" s="168">
        <f t="shared" si="20"/>
        <v>65</v>
      </c>
      <c r="R61" s="168">
        <f t="shared" si="5"/>
        <v>35</v>
      </c>
      <c r="S61" s="169">
        <v>6</v>
      </c>
      <c r="T61" s="170">
        <f t="shared" si="18"/>
        <v>69.999999999999716</v>
      </c>
      <c r="U61" s="171">
        <f t="shared" si="6"/>
        <v>30.000000000000284</v>
      </c>
    </row>
    <row r="62" spans="4:21" ht="14.25" thickTop="1">
      <c r="D62" s="179"/>
      <c r="G62" s="158">
        <v>6.1</v>
      </c>
      <c r="H62" s="159">
        <v>20</v>
      </c>
      <c r="I62" s="160">
        <f t="shared" si="2"/>
        <v>80</v>
      </c>
      <c r="J62" s="161">
        <v>6.1</v>
      </c>
      <c r="K62" s="162">
        <f t="shared" si="16"/>
        <v>29</v>
      </c>
      <c r="L62" s="163">
        <f t="shared" si="3"/>
        <v>71</v>
      </c>
      <c r="M62" s="164">
        <v>6.1</v>
      </c>
      <c r="N62" s="165">
        <f t="shared" ref="N62:N91" si="27">N61-0.7</f>
        <v>52.299999999999983</v>
      </c>
      <c r="O62" s="166">
        <f t="shared" si="4"/>
        <v>47.700000000000017</v>
      </c>
      <c r="P62" s="167">
        <v>6.1</v>
      </c>
      <c r="Q62" s="168">
        <f t="shared" si="20"/>
        <v>64.5</v>
      </c>
      <c r="R62" s="168">
        <f t="shared" si="5"/>
        <v>35.5</v>
      </c>
      <c r="S62" s="169">
        <v>6.1</v>
      </c>
      <c r="T62" s="170">
        <f t="shared" si="18"/>
        <v>69.59999999999971</v>
      </c>
      <c r="U62" s="171">
        <f t="shared" si="6"/>
        <v>30.40000000000029</v>
      </c>
    </row>
    <row r="63" spans="4:21">
      <c r="D63" s="179"/>
      <c r="G63" s="158">
        <v>6.2</v>
      </c>
      <c r="H63" s="159">
        <v>20</v>
      </c>
      <c r="I63" s="160">
        <f t="shared" si="2"/>
        <v>80</v>
      </c>
      <c r="J63" s="161">
        <v>6.2</v>
      </c>
      <c r="K63" s="162">
        <f t="shared" si="16"/>
        <v>28</v>
      </c>
      <c r="L63" s="163">
        <f t="shared" si="3"/>
        <v>72</v>
      </c>
      <c r="M63" s="164">
        <v>6.2</v>
      </c>
      <c r="N63" s="165">
        <f t="shared" si="27"/>
        <v>51.59999999999998</v>
      </c>
      <c r="O63" s="166">
        <f t="shared" si="4"/>
        <v>48.40000000000002</v>
      </c>
      <c r="P63" s="167">
        <v>6.2</v>
      </c>
      <c r="Q63" s="168">
        <f t="shared" si="20"/>
        <v>64</v>
      </c>
      <c r="R63" s="168">
        <f t="shared" si="5"/>
        <v>36</v>
      </c>
      <c r="S63" s="169">
        <v>6.2</v>
      </c>
      <c r="T63" s="170">
        <f t="shared" si="18"/>
        <v>69.199999999999704</v>
      </c>
      <c r="U63" s="171">
        <f t="shared" si="6"/>
        <v>30.800000000000296</v>
      </c>
    </row>
    <row r="64" spans="4:21">
      <c r="G64" s="158">
        <v>6.3</v>
      </c>
      <c r="H64" s="159">
        <v>20</v>
      </c>
      <c r="I64" s="160">
        <f t="shared" si="2"/>
        <v>80</v>
      </c>
      <c r="J64" s="161">
        <v>6.3</v>
      </c>
      <c r="K64" s="162">
        <f t="shared" si="16"/>
        <v>27</v>
      </c>
      <c r="L64" s="163">
        <f t="shared" si="3"/>
        <v>73</v>
      </c>
      <c r="M64" s="164">
        <v>6.3</v>
      </c>
      <c r="N64" s="165">
        <f t="shared" si="27"/>
        <v>50.899999999999977</v>
      </c>
      <c r="O64" s="166">
        <f t="shared" si="4"/>
        <v>49.100000000000023</v>
      </c>
      <c r="P64" s="167">
        <v>6.3</v>
      </c>
      <c r="Q64" s="168">
        <f t="shared" si="20"/>
        <v>63.5</v>
      </c>
      <c r="R64" s="168">
        <f t="shared" si="5"/>
        <v>36.5</v>
      </c>
      <c r="S64" s="169">
        <v>6.3</v>
      </c>
      <c r="T64" s="170">
        <f t="shared" si="18"/>
        <v>68.799999999999699</v>
      </c>
      <c r="U64" s="171">
        <f t="shared" si="6"/>
        <v>31.200000000000301</v>
      </c>
    </row>
    <row r="65" spans="4:21">
      <c r="G65" s="158">
        <v>6.4</v>
      </c>
      <c r="H65" s="159">
        <v>20</v>
      </c>
      <c r="I65" s="160">
        <f t="shared" si="2"/>
        <v>80</v>
      </c>
      <c r="J65" s="161">
        <v>6.4</v>
      </c>
      <c r="K65" s="162">
        <f t="shared" si="16"/>
        <v>26</v>
      </c>
      <c r="L65" s="163">
        <f t="shared" si="3"/>
        <v>74</v>
      </c>
      <c r="M65" s="164">
        <v>6.4</v>
      </c>
      <c r="N65" s="165">
        <f t="shared" si="27"/>
        <v>50.199999999999974</v>
      </c>
      <c r="O65" s="166">
        <f t="shared" si="4"/>
        <v>49.800000000000026</v>
      </c>
      <c r="P65" s="167">
        <v>6.4</v>
      </c>
      <c r="Q65" s="168">
        <f t="shared" si="20"/>
        <v>63</v>
      </c>
      <c r="R65" s="168">
        <f t="shared" si="5"/>
        <v>37</v>
      </c>
      <c r="S65" s="169">
        <v>6.4</v>
      </c>
      <c r="T65" s="170">
        <f t="shared" si="18"/>
        <v>68.399999999999693</v>
      </c>
      <c r="U65" s="171">
        <f t="shared" si="6"/>
        <v>31.600000000000307</v>
      </c>
    </row>
    <row r="66" spans="4:21">
      <c r="D66" s="179"/>
      <c r="G66" s="158">
        <v>6.5</v>
      </c>
      <c r="H66" s="159">
        <v>20</v>
      </c>
      <c r="I66" s="160">
        <f t="shared" ref="I66:I80" si="28">100-H66</f>
        <v>80</v>
      </c>
      <c r="J66" s="161">
        <v>6.5</v>
      </c>
      <c r="K66" s="162">
        <f t="shared" si="16"/>
        <v>25</v>
      </c>
      <c r="L66" s="163">
        <f t="shared" ref="L66:L111" si="29">100-K66</f>
        <v>75</v>
      </c>
      <c r="M66" s="164">
        <v>6.5</v>
      </c>
      <c r="N66" s="165">
        <f t="shared" si="27"/>
        <v>49.499999999999972</v>
      </c>
      <c r="O66" s="166">
        <f t="shared" ref="O66:O129" si="30">100-N66</f>
        <v>50.500000000000028</v>
      </c>
      <c r="P66" s="167">
        <v>6.5</v>
      </c>
      <c r="Q66" s="168">
        <f t="shared" si="20"/>
        <v>62.5</v>
      </c>
      <c r="R66" s="168">
        <f t="shared" ref="R66:R129" si="31">100-Q66</f>
        <v>37.5</v>
      </c>
      <c r="S66" s="169">
        <v>6.5</v>
      </c>
      <c r="T66" s="170">
        <f t="shared" si="18"/>
        <v>67.999999999999687</v>
      </c>
      <c r="U66" s="171">
        <f t="shared" ref="U66:U129" si="32">100-T66</f>
        <v>32.000000000000313</v>
      </c>
    </row>
    <row r="67" spans="4:21">
      <c r="D67" s="179"/>
      <c r="G67" s="158">
        <v>6.6</v>
      </c>
      <c r="H67" s="159">
        <v>20</v>
      </c>
      <c r="I67" s="160">
        <f t="shared" si="28"/>
        <v>80</v>
      </c>
      <c r="J67" s="161">
        <v>6.6</v>
      </c>
      <c r="K67" s="162">
        <f t="shared" si="16"/>
        <v>24</v>
      </c>
      <c r="L67" s="163">
        <f t="shared" si="29"/>
        <v>76</v>
      </c>
      <c r="M67" s="164">
        <v>6.6</v>
      </c>
      <c r="N67" s="165">
        <f t="shared" si="27"/>
        <v>48.799999999999969</v>
      </c>
      <c r="O67" s="166">
        <f t="shared" si="30"/>
        <v>51.200000000000031</v>
      </c>
      <c r="P67" s="167">
        <v>6.6</v>
      </c>
      <c r="Q67" s="168">
        <f t="shared" si="20"/>
        <v>62</v>
      </c>
      <c r="R67" s="168">
        <f t="shared" si="31"/>
        <v>38</v>
      </c>
      <c r="S67" s="169">
        <v>6.6</v>
      </c>
      <c r="T67" s="170">
        <f t="shared" si="18"/>
        <v>67.599999999999682</v>
      </c>
      <c r="U67" s="171">
        <f t="shared" si="32"/>
        <v>32.400000000000318</v>
      </c>
    </row>
    <row r="68" spans="4:21">
      <c r="D68" s="179"/>
      <c r="G68" s="158">
        <v>6.7</v>
      </c>
      <c r="H68" s="159">
        <v>20</v>
      </c>
      <c r="I68" s="160">
        <f t="shared" si="28"/>
        <v>80</v>
      </c>
      <c r="J68" s="161">
        <v>6.7</v>
      </c>
      <c r="K68" s="162">
        <f t="shared" si="16"/>
        <v>23</v>
      </c>
      <c r="L68" s="163">
        <f t="shared" si="29"/>
        <v>77</v>
      </c>
      <c r="M68" s="164">
        <v>6.7</v>
      </c>
      <c r="N68" s="165">
        <f t="shared" si="27"/>
        <v>48.099999999999966</v>
      </c>
      <c r="O68" s="166">
        <f t="shared" si="30"/>
        <v>51.900000000000034</v>
      </c>
      <c r="P68" s="167">
        <v>6.7</v>
      </c>
      <c r="Q68" s="168">
        <f t="shared" si="20"/>
        <v>61.5</v>
      </c>
      <c r="R68" s="168">
        <f t="shared" si="31"/>
        <v>38.5</v>
      </c>
      <c r="S68" s="169">
        <v>6.7</v>
      </c>
      <c r="T68" s="170">
        <f t="shared" si="18"/>
        <v>67.199999999999676</v>
      </c>
      <c r="U68" s="171">
        <f t="shared" si="32"/>
        <v>32.800000000000324</v>
      </c>
    </row>
    <row r="69" spans="4:21">
      <c r="D69" s="179"/>
      <c r="G69" s="158">
        <v>6.8</v>
      </c>
      <c r="H69" s="159">
        <v>20</v>
      </c>
      <c r="I69" s="160">
        <f t="shared" si="28"/>
        <v>80</v>
      </c>
      <c r="J69" s="161">
        <v>6.8</v>
      </c>
      <c r="K69" s="162">
        <f t="shared" si="16"/>
        <v>22</v>
      </c>
      <c r="L69" s="163">
        <f t="shared" si="29"/>
        <v>78</v>
      </c>
      <c r="M69" s="164">
        <v>6.8</v>
      </c>
      <c r="N69" s="165">
        <f t="shared" si="27"/>
        <v>47.399999999999963</v>
      </c>
      <c r="O69" s="166">
        <f t="shared" si="30"/>
        <v>52.600000000000037</v>
      </c>
      <c r="P69" s="167">
        <v>6.8</v>
      </c>
      <c r="Q69" s="168">
        <f t="shared" si="20"/>
        <v>61</v>
      </c>
      <c r="R69" s="168">
        <f t="shared" si="31"/>
        <v>39</v>
      </c>
      <c r="S69" s="169">
        <v>6.8</v>
      </c>
      <c r="T69" s="170">
        <f t="shared" si="18"/>
        <v>66.79999999999967</v>
      </c>
      <c r="U69" s="171">
        <f t="shared" si="32"/>
        <v>33.20000000000033</v>
      </c>
    </row>
    <row r="70" spans="4:21">
      <c r="D70" s="179"/>
      <c r="G70" s="158">
        <v>6.9</v>
      </c>
      <c r="H70" s="159">
        <v>20</v>
      </c>
      <c r="I70" s="160">
        <f t="shared" si="28"/>
        <v>80</v>
      </c>
      <c r="J70" s="161">
        <v>6.9</v>
      </c>
      <c r="K70" s="162">
        <f t="shared" si="16"/>
        <v>21</v>
      </c>
      <c r="L70" s="163">
        <f t="shared" si="29"/>
        <v>79</v>
      </c>
      <c r="M70" s="164">
        <v>6.9</v>
      </c>
      <c r="N70" s="165">
        <f t="shared" si="27"/>
        <v>46.69999999999996</v>
      </c>
      <c r="O70" s="166">
        <f t="shared" si="30"/>
        <v>53.30000000000004</v>
      </c>
      <c r="P70" s="167">
        <v>6.9</v>
      </c>
      <c r="Q70" s="168">
        <f t="shared" si="20"/>
        <v>60.5</v>
      </c>
      <c r="R70" s="168">
        <f t="shared" si="31"/>
        <v>39.5</v>
      </c>
      <c r="S70" s="169">
        <v>6.9</v>
      </c>
      <c r="T70" s="170">
        <f t="shared" si="18"/>
        <v>66.399999999999665</v>
      </c>
      <c r="U70" s="171">
        <f t="shared" si="32"/>
        <v>33.600000000000335</v>
      </c>
    </row>
    <row r="71" spans="4:21">
      <c r="D71" s="179"/>
      <c r="G71" s="158">
        <v>7</v>
      </c>
      <c r="H71" s="159">
        <v>20</v>
      </c>
      <c r="I71" s="160">
        <f t="shared" si="28"/>
        <v>80</v>
      </c>
      <c r="J71" s="161" cm="1">
        <f t="array" ref="J71:J111">_xlfn.SEQUENCE(41,,7,0.1)</f>
        <v>7</v>
      </c>
      <c r="K71" s="180">
        <v>20</v>
      </c>
      <c r="L71" s="181">
        <f t="shared" si="29"/>
        <v>80</v>
      </c>
      <c r="M71" s="164">
        <v>7</v>
      </c>
      <c r="N71" s="165">
        <f t="shared" si="27"/>
        <v>45.999999999999957</v>
      </c>
      <c r="O71" s="166">
        <f t="shared" si="30"/>
        <v>54.000000000000043</v>
      </c>
      <c r="P71" s="167">
        <v>7</v>
      </c>
      <c r="Q71" s="168">
        <f t="shared" si="20"/>
        <v>60</v>
      </c>
      <c r="R71" s="168">
        <f t="shared" si="31"/>
        <v>40</v>
      </c>
      <c r="S71" s="169">
        <v>7</v>
      </c>
      <c r="T71" s="170">
        <f t="shared" si="18"/>
        <v>65.999999999999659</v>
      </c>
      <c r="U71" s="171">
        <f t="shared" si="32"/>
        <v>34.000000000000341</v>
      </c>
    </row>
    <row r="72" spans="4:21">
      <c r="D72" s="179"/>
      <c r="G72" s="158">
        <v>7.1</v>
      </c>
      <c r="H72" s="159">
        <v>20</v>
      </c>
      <c r="I72" s="160">
        <f t="shared" si="28"/>
        <v>80</v>
      </c>
      <c r="J72" s="161">
        <v>7.1</v>
      </c>
      <c r="K72" s="180">
        <v>20</v>
      </c>
      <c r="L72" s="181">
        <f t="shared" si="29"/>
        <v>80</v>
      </c>
      <c r="M72" s="164">
        <v>7.1</v>
      </c>
      <c r="N72" s="165">
        <f t="shared" si="27"/>
        <v>45.299999999999955</v>
      </c>
      <c r="O72" s="166">
        <f t="shared" si="30"/>
        <v>54.700000000000045</v>
      </c>
      <c r="P72" s="167">
        <v>7.1</v>
      </c>
      <c r="Q72" s="168">
        <f t="shared" si="20"/>
        <v>59.5</v>
      </c>
      <c r="R72" s="168">
        <f t="shared" si="31"/>
        <v>40.5</v>
      </c>
      <c r="S72" s="169">
        <v>7.1</v>
      </c>
      <c r="T72" s="170">
        <f t="shared" si="18"/>
        <v>65.599999999999653</v>
      </c>
      <c r="U72" s="171">
        <f t="shared" si="32"/>
        <v>34.400000000000347</v>
      </c>
    </row>
    <row r="73" spans="4:21">
      <c r="D73" s="179"/>
      <c r="G73" s="158">
        <v>7.2</v>
      </c>
      <c r="H73" s="159">
        <v>20</v>
      </c>
      <c r="I73" s="160">
        <f t="shared" si="28"/>
        <v>80</v>
      </c>
      <c r="J73" s="161">
        <v>7.1999999999999993</v>
      </c>
      <c r="K73" s="180">
        <v>20</v>
      </c>
      <c r="L73" s="181">
        <f t="shared" si="29"/>
        <v>80</v>
      </c>
      <c r="M73" s="164">
        <v>7.2</v>
      </c>
      <c r="N73" s="165">
        <f t="shared" si="27"/>
        <v>44.599999999999952</v>
      </c>
      <c r="O73" s="166">
        <f t="shared" si="30"/>
        <v>55.400000000000048</v>
      </c>
      <c r="P73" s="167">
        <v>7.2</v>
      </c>
      <c r="Q73" s="168">
        <f t="shared" si="20"/>
        <v>59</v>
      </c>
      <c r="R73" s="168">
        <f t="shared" si="31"/>
        <v>41</v>
      </c>
      <c r="S73" s="169">
        <v>7.2</v>
      </c>
      <c r="T73" s="170">
        <f t="shared" si="18"/>
        <v>65.199999999999648</v>
      </c>
      <c r="U73" s="171">
        <f t="shared" si="32"/>
        <v>34.800000000000352</v>
      </c>
    </row>
    <row r="74" spans="4:21">
      <c r="D74" s="179"/>
      <c r="G74" s="158">
        <v>7.3</v>
      </c>
      <c r="H74" s="159">
        <v>20</v>
      </c>
      <c r="I74" s="160">
        <f t="shared" si="28"/>
        <v>80</v>
      </c>
      <c r="J74" s="161">
        <v>7.2999999999999989</v>
      </c>
      <c r="K74" s="180">
        <v>20</v>
      </c>
      <c r="L74" s="181">
        <f t="shared" si="29"/>
        <v>80</v>
      </c>
      <c r="M74" s="164">
        <v>7.3</v>
      </c>
      <c r="N74" s="165">
        <f t="shared" si="27"/>
        <v>43.899999999999949</v>
      </c>
      <c r="O74" s="166">
        <f t="shared" si="30"/>
        <v>56.100000000000051</v>
      </c>
      <c r="P74" s="167">
        <v>7.3</v>
      </c>
      <c r="Q74" s="168">
        <f t="shared" si="20"/>
        <v>58.5</v>
      </c>
      <c r="R74" s="168">
        <f t="shared" si="31"/>
        <v>41.5</v>
      </c>
      <c r="S74" s="169">
        <v>7.3</v>
      </c>
      <c r="T74" s="170">
        <f t="shared" si="18"/>
        <v>64.799999999999642</v>
      </c>
      <c r="U74" s="171">
        <f t="shared" si="32"/>
        <v>35.200000000000358</v>
      </c>
    </row>
    <row r="75" spans="4:21">
      <c r="D75" s="179"/>
      <c r="G75" s="158">
        <v>7.4</v>
      </c>
      <c r="H75" s="159">
        <v>20</v>
      </c>
      <c r="I75" s="160">
        <f t="shared" si="28"/>
        <v>80</v>
      </c>
      <c r="J75" s="161">
        <v>7.3999999999999986</v>
      </c>
      <c r="K75" s="180">
        <v>20</v>
      </c>
      <c r="L75" s="181">
        <f t="shared" si="29"/>
        <v>80</v>
      </c>
      <c r="M75" s="164">
        <v>7.4</v>
      </c>
      <c r="N75" s="165">
        <f t="shared" si="27"/>
        <v>43.199999999999946</v>
      </c>
      <c r="O75" s="166">
        <f t="shared" si="30"/>
        <v>56.800000000000054</v>
      </c>
      <c r="P75" s="167">
        <v>7.4</v>
      </c>
      <c r="Q75" s="168">
        <f t="shared" si="20"/>
        <v>58</v>
      </c>
      <c r="R75" s="168">
        <f t="shared" si="31"/>
        <v>42</v>
      </c>
      <c r="S75" s="169">
        <v>7.4</v>
      </c>
      <c r="T75" s="170">
        <f t="shared" si="18"/>
        <v>64.399999999999636</v>
      </c>
      <c r="U75" s="171">
        <f t="shared" si="32"/>
        <v>35.600000000000364</v>
      </c>
    </row>
    <row r="76" spans="4:21">
      <c r="D76" s="179"/>
      <c r="G76" s="158">
        <v>7.5</v>
      </c>
      <c r="H76" s="159">
        <v>20</v>
      </c>
      <c r="I76" s="160">
        <f t="shared" si="28"/>
        <v>80</v>
      </c>
      <c r="J76" s="161">
        <v>7.4999999999999982</v>
      </c>
      <c r="K76" s="180">
        <v>20</v>
      </c>
      <c r="L76" s="181">
        <f t="shared" si="29"/>
        <v>80</v>
      </c>
      <c r="M76" s="164">
        <v>7.5</v>
      </c>
      <c r="N76" s="165">
        <f t="shared" si="27"/>
        <v>42.499999999999943</v>
      </c>
      <c r="O76" s="166">
        <f t="shared" si="30"/>
        <v>57.500000000000057</v>
      </c>
      <c r="P76" s="167">
        <v>7.5</v>
      </c>
      <c r="Q76" s="168">
        <f t="shared" si="20"/>
        <v>57.5</v>
      </c>
      <c r="R76" s="168">
        <f t="shared" si="31"/>
        <v>42.5</v>
      </c>
      <c r="S76" s="169">
        <v>7.5</v>
      </c>
      <c r="T76" s="170">
        <f t="shared" ref="T76:T139" si="33">T75-0.4</f>
        <v>63.999999999999638</v>
      </c>
      <c r="U76" s="171">
        <f t="shared" si="32"/>
        <v>36.000000000000362</v>
      </c>
    </row>
    <row r="77" spans="4:21">
      <c r="D77" s="179"/>
      <c r="G77" s="158">
        <v>7.6</v>
      </c>
      <c r="H77" s="159">
        <v>20</v>
      </c>
      <c r="I77" s="160">
        <f t="shared" si="28"/>
        <v>80</v>
      </c>
      <c r="J77" s="161">
        <v>7.5999999999999979</v>
      </c>
      <c r="K77" s="180">
        <v>20</v>
      </c>
      <c r="L77" s="181">
        <f t="shared" si="29"/>
        <v>80</v>
      </c>
      <c r="M77" s="164">
        <v>7.6</v>
      </c>
      <c r="N77" s="165">
        <f t="shared" si="27"/>
        <v>41.79999999999994</v>
      </c>
      <c r="O77" s="166">
        <f t="shared" si="30"/>
        <v>58.20000000000006</v>
      </c>
      <c r="P77" s="167">
        <v>7.6</v>
      </c>
      <c r="Q77" s="168">
        <f t="shared" ref="Q77:Q130" si="34">Q76-0.5</f>
        <v>57</v>
      </c>
      <c r="R77" s="168">
        <f t="shared" si="31"/>
        <v>43</v>
      </c>
      <c r="S77" s="169">
        <v>7.6</v>
      </c>
      <c r="T77" s="170">
        <f t="shared" si="33"/>
        <v>63.599999999999639</v>
      </c>
      <c r="U77" s="171">
        <f t="shared" si="32"/>
        <v>36.400000000000361</v>
      </c>
    </row>
    <row r="78" spans="4:21">
      <c r="D78" s="179"/>
      <c r="G78" s="158">
        <v>7.7</v>
      </c>
      <c r="H78" s="159">
        <v>20</v>
      </c>
      <c r="I78" s="160">
        <f t="shared" si="28"/>
        <v>80</v>
      </c>
      <c r="J78" s="161">
        <v>7.6999999999999975</v>
      </c>
      <c r="K78" s="180">
        <v>20</v>
      </c>
      <c r="L78" s="181">
        <f t="shared" si="29"/>
        <v>80</v>
      </c>
      <c r="M78" s="164">
        <v>7.7</v>
      </c>
      <c r="N78" s="165">
        <f t="shared" si="27"/>
        <v>41.099999999999937</v>
      </c>
      <c r="O78" s="166">
        <f t="shared" si="30"/>
        <v>58.900000000000063</v>
      </c>
      <c r="P78" s="167">
        <v>7.7</v>
      </c>
      <c r="Q78" s="168">
        <f t="shared" si="34"/>
        <v>56.5</v>
      </c>
      <c r="R78" s="168">
        <f t="shared" si="31"/>
        <v>43.5</v>
      </c>
      <c r="S78" s="169">
        <v>7.7</v>
      </c>
      <c r="T78" s="170">
        <f t="shared" si="33"/>
        <v>63.19999999999964</v>
      </c>
      <c r="U78" s="171">
        <f t="shared" si="32"/>
        <v>36.80000000000036</v>
      </c>
    </row>
    <row r="79" spans="4:21">
      <c r="D79" s="179"/>
      <c r="G79" s="158">
        <v>7.8</v>
      </c>
      <c r="H79" s="159">
        <v>20</v>
      </c>
      <c r="I79" s="160">
        <f t="shared" si="28"/>
        <v>80</v>
      </c>
      <c r="J79" s="161">
        <v>7.7999999999999972</v>
      </c>
      <c r="K79" s="180">
        <v>20</v>
      </c>
      <c r="L79" s="181">
        <f t="shared" si="29"/>
        <v>80</v>
      </c>
      <c r="M79" s="164">
        <v>7.8</v>
      </c>
      <c r="N79" s="165">
        <f t="shared" si="27"/>
        <v>40.399999999999935</v>
      </c>
      <c r="O79" s="166">
        <f t="shared" si="30"/>
        <v>59.600000000000065</v>
      </c>
      <c r="P79" s="167">
        <v>7.8</v>
      </c>
      <c r="Q79" s="168">
        <f t="shared" si="34"/>
        <v>56</v>
      </c>
      <c r="R79" s="168">
        <f t="shared" si="31"/>
        <v>44</v>
      </c>
      <c r="S79" s="169">
        <v>7.8</v>
      </c>
      <c r="T79" s="170">
        <f t="shared" si="33"/>
        <v>62.799999999999642</v>
      </c>
      <c r="U79" s="171">
        <f t="shared" si="32"/>
        <v>37.200000000000358</v>
      </c>
    </row>
    <row r="80" spans="4:21">
      <c r="D80" s="179"/>
      <c r="G80" s="158">
        <v>7.9</v>
      </c>
      <c r="H80" s="159">
        <v>20</v>
      </c>
      <c r="I80" s="160">
        <f t="shared" si="28"/>
        <v>80</v>
      </c>
      <c r="J80" s="161">
        <v>7.8999999999999968</v>
      </c>
      <c r="K80" s="180">
        <v>20</v>
      </c>
      <c r="L80" s="181">
        <f t="shared" si="29"/>
        <v>80</v>
      </c>
      <c r="M80" s="164">
        <v>7.9</v>
      </c>
      <c r="N80" s="165">
        <f t="shared" si="27"/>
        <v>39.699999999999932</v>
      </c>
      <c r="O80" s="166">
        <f t="shared" si="30"/>
        <v>60.300000000000068</v>
      </c>
      <c r="P80" s="167">
        <v>7.9</v>
      </c>
      <c r="Q80" s="168">
        <f t="shared" si="34"/>
        <v>55.5</v>
      </c>
      <c r="R80" s="168">
        <f t="shared" si="31"/>
        <v>44.5</v>
      </c>
      <c r="S80" s="169">
        <v>7.9</v>
      </c>
      <c r="T80" s="170">
        <f t="shared" si="33"/>
        <v>62.399999999999643</v>
      </c>
      <c r="U80" s="171">
        <f t="shared" si="32"/>
        <v>37.600000000000357</v>
      </c>
    </row>
    <row r="81" spans="4:21">
      <c r="D81" s="179"/>
      <c r="G81" s="158">
        <v>8</v>
      </c>
      <c r="H81" s="159">
        <v>10</v>
      </c>
      <c r="I81" s="160">
        <f>100-H81</f>
        <v>90</v>
      </c>
      <c r="J81" s="161">
        <v>7.9999999999999964</v>
      </c>
      <c r="K81" s="180">
        <v>20</v>
      </c>
      <c r="L81" s="181">
        <f t="shared" si="29"/>
        <v>80</v>
      </c>
      <c r="M81" s="164">
        <v>8</v>
      </c>
      <c r="N81" s="165">
        <f t="shared" si="27"/>
        <v>38.999999999999929</v>
      </c>
      <c r="O81" s="166">
        <f t="shared" si="30"/>
        <v>61.000000000000071</v>
      </c>
      <c r="P81" s="167">
        <v>8</v>
      </c>
      <c r="Q81" s="168">
        <f t="shared" si="34"/>
        <v>55</v>
      </c>
      <c r="R81" s="168">
        <f t="shared" si="31"/>
        <v>45</v>
      </c>
      <c r="S81" s="169">
        <v>8</v>
      </c>
      <c r="T81" s="170">
        <f t="shared" si="33"/>
        <v>61.999999999999645</v>
      </c>
      <c r="U81" s="171">
        <f t="shared" si="32"/>
        <v>38.000000000000355</v>
      </c>
    </row>
    <row r="82" spans="4:21">
      <c r="D82" s="179"/>
      <c r="G82" s="158">
        <v>8.1</v>
      </c>
      <c r="H82" s="159">
        <v>10</v>
      </c>
      <c r="I82" s="160">
        <f t="shared" ref="I82:I91" si="35">100-H82</f>
        <v>90</v>
      </c>
      <c r="J82" s="161">
        <v>8.0999999999999961</v>
      </c>
      <c r="K82" s="180">
        <v>20</v>
      </c>
      <c r="L82" s="181">
        <f t="shared" si="29"/>
        <v>80</v>
      </c>
      <c r="M82" s="164">
        <v>8.1</v>
      </c>
      <c r="N82" s="165">
        <f t="shared" si="27"/>
        <v>38.299999999999926</v>
      </c>
      <c r="O82" s="166">
        <f t="shared" si="30"/>
        <v>61.700000000000074</v>
      </c>
      <c r="P82" s="167">
        <v>8.1</v>
      </c>
      <c r="Q82" s="168">
        <f t="shared" si="34"/>
        <v>54.5</v>
      </c>
      <c r="R82" s="168">
        <f t="shared" si="31"/>
        <v>45.5</v>
      </c>
      <c r="S82" s="169">
        <v>8.1</v>
      </c>
      <c r="T82" s="170">
        <f t="shared" si="33"/>
        <v>61.599999999999646</v>
      </c>
      <c r="U82" s="171">
        <f t="shared" si="32"/>
        <v>38.400000000000354</v>
      </c>
    </row>
    <row r="83" spans="4:21">
      <c r="D83" s="179"/>
      <c r="G83" s="158">
        <v>8.1999999999999993</v>
      </c>
      <c r="H83" s="159">
        <v>10</v>
      </c>
      <c r="I83" s="160">
        <f t="shared" si="35"/>
        <v>90</v>
      </c>
      <c r="J83" s="161">
        <v>8.1999999999999957</v>
      </c>
      <c r="K83" s="180">
        <v>20</v>
      </c>
      <c r="L83" s="181">
        <f t="shared" si="29"/>
        <v>80</v>
      </c>
      <c r="M83" s="164">
        <v>8.1999999999999993</v>
      </c>
      <c r="N83" s="165">
        <f t="shared" si="27"/>
        <v>37.599999999999923</v>
      </c>
      <c r="O83" s="166">
        <f t="shared" si="30"/>
        <v>62.400000000000077</v>
      </c>
      <c r="P83" s="167">
        <v>8.1999999999999993</v>
      </c>
      <c r="Q83" s="168">
        <f t="shared" si="34"/>
        <v>54</v>
      </c>
      <c r="R83" s="168">
        <f t="shared" si="31"/>
        <v>46</v>
      </c>
      <c r="S83" s="169">
        <v>8.1999999999999993</v>
      </c>
      <c r="T83" s="170">
        <f t="shared" si="33"/>
        <v>61.199999999999648</v>
      </c>
      <c r="U83" s="171">
        <f t="shared" si="32"/>
        <v>38.800000000000352</v>
      </c>
    </row>
    <row r="84" spans="4:21">
      <c r="D84" s="179"/>
      <c r="G84" s="158">
        <v>8.3000000000000007</v>
      </c>
      <c r="H84" s="159">
        <v>10</v>
      </c>
      <c r="I84" s="160">
        <f t="shared" si="35"/>
        <v>90</v>
      </c>
      <c r="J84" s="161">
        <v>8.2999999999999954</v>
      </c>
      <c r="K84" s="180">
        <v>20</v>
      </c>
      <c r="L84" s="181">
        <f t="shared" si="29"/>
        <v>80</v>
      </c>
      <c r="M84" s="164">
        <v>8.3000000000000007</v>
      </c>
      <c r="N84" s="165">
        <f t="shared" si="27"/>
        <v>36.89999999999992</v>
      </c>
      <c r="O84" s="166">
        <f t="shared" si="30"/>
        <v>63.10000000000008</v>
      </c>
      <c r="P84" s="167">
        <v>8.3000000000000007</v>
      </c>
      <c r="Q84" s="168">
        <f t="shared" si="34"/>
        <v>53.5</v>
      </c>
      <c r="R84" s="168">
        <f t="shared" si="31"/>
        <v>46.5</v>
      </c>
      <c r="S84" s="169">
        <v>8.3000000000000007</v>
      </c>
      <c r="T84" s="170">
        <f t="shared" si="33"/>
        <v>60.799999999999649</v>
      </c>
      <c r="U84" s="171">
        <f t="shared" si="32"/>
        <v>39.200000000000351</v>
      </c>
    </row>
    <row r="85" spans="4:21">
      <c r="D85" s="179"/>
      <c r="G85" s="158">
        <v>8.4</v>
      </c>
      <c r="H85" s="159">
        <v>10</v>
      </c>
      <c r="I85" s="160">
        <f t="shared" si="35"/>
        <v>90</v>
      </c>
      <c r="J85" s="161">
        <v>8.399999999999995</v>
      </c>
      <c r="K85" s="180">
        <v>20</v>
      </c>
      <c r="L85" s="181">
        <f t="shared" si="29"/>
        <v>80</v>
      </c>
      <c r="M85" s="164">
        <v>8.4</v>
      </c>
      <c r="N85" s="165">
        <f t="shared" si="27"/>
        <v>36.199999999999918</v>
      </c>
      <c r="O85" s="166">
        <f t="shared" si="30"/>
        <v>63.800000000000082</v>
      </c>
      <c r="P85" s="167">
        <v>8.4</v>
      </c>
      <c r="Q85" s="168">
        <f t="shared" si="34"/>
        <v>53</v>
      </c>
      <c r="R85" s="168">
        <f t="shared" si="31"/>
        <v>47</v>
      </c>
      <c r="S85" s="169">
        <v>8.4</v>
      </c>
      <c r="T85" s="170">
        <f t="shared" si="33"/>
        <v>60.39999999999965</v>
      </c>
      <c r="U85" s="171">
        <f t="shared" si="32"/>
        <v>39.60000000000035</v>
      </c>
    </row>
    <row r="86" spans="4:21">
      <c r="D86" s="179"/>
      <c r="G86" s="158">
        <v>8.5</v>
      </c>
      <c r="H86" s="159">
        <v>10</v>
      </c>
      <c r="I86" s="160">
        <f t="shared" si="35"/>
        <v>90</v>
      </c>
      <c r="J86" s="161">
        <v>8.4999999999999947</v>
      </c>
      <c r="K86" s="180">
        <v>20</v>
      </c>
      <c r="L86" s="181">
        <f t="shared" si="29"/>
        <v>80</v>
      </c>
      <c r="M86" s="164">
        <v>8.5</v>
      </c>
      <c r="N86" s="165">
        <f t="shared" si="27"/>
        <v>35.499999999999915</v>
      </c>
      <c r="O86" s="166">
        <f t="shared" si="30"/>
        <v>64.500000000000085</v>
      </c>
      <c r="P86" s="167">
        <v>8.5</v>
      </c>
      <c r="Q86" s="168">
        <f t="shared" si="34"/>
        <v>52.5</v>
      </c>
      <c r="R86" s="168">
        <f t="shared" si="31"/>
        <v>47.5</v>
      </c>
      <c r="S86" s="169">
        <v>8.5</v>
      </c>
      <c r="T86" s="170">
        <f t="shared" si="33"/>
        <v>59.999999999999652</v>
      </c>
      <c r="U86" s="171">
        <f t="shared" si="32"/>
        <v>40.000000000000348</v>
      </c>
    </row>
    <row r="87" spans="4:21">
      <c r="D87" s="179"/>
      <c r="G87" s="158">
        <v>8.6</v>
      </c>
      <c r="H87" s="159">
        <v>10</v>
      </c>
      <c r="I87" s="160">
        <f t="shared" si="35"/>
        <v>90</v>
      </c>
      <c r="J87" s="161">
        <v>8.5999999999999943</v>
      </c>
      <c r="K87" s="180">
        <v>20</v>
      </c>
      <c r="L87" s="181">
        <f t="shared" si="29"/>
        <v>80</v>
      </c>
      <c r="M87" s="164">
        <v>8.6</v>
      </c>
      <c r="N87" s="165">
        <f t="shared" si="27"/>
        <v>34.799999999999912</v>
      </c>
      <c r="O87" s="166">
        <f t="shared" si="30"/>
        <v>65.200000000000088</v>
      </c>
      <c r="P87" s="167">
        <v>8.6</v>
      </c>
      <c r="Q87" s="168">
        <f t="shared" si="34"/>
        <v>52</v>
      </c>
      <c r="R87" s="168">
        <f t="shared" si="31"/>
        <v>48</v>
      </c>
      <c r="S87" s="169">
        <v>8.6</v>
      </c>
      <c r="T87" s="170">
        <f t="shared" si="33"/>
        <v>59.599999999999653</v>
      </c>
      <c r="U87" s="171">
        <f t="shared" si="32"/>
        <v>40.400000000000347</v>
      </c>
    </row>
    <row r="88" spans="4:21">
      <c r="D88" s="179"/>
      <c r="G88" s="158">
        <v>8.6999999999999993</v>
      </c>
      <c r="H88" s="159">
        <v>10</v>
      </c>
      <c r="I88" s="160">
        <f t="shared" si="35"/>
        <v>90</v>
      </c>
      <c r="J88" s="161">
        <v>8.699999999999994</v>
      </c>
      <c r="K88" s="180">
        <v>20</v>
      </c>
      <c r="L88" s="181">
        <f t="shared" si="29"/>
        <v>80</v>
      </c>
      <c r="M88" s="164">
        <v>8.6999999999999993</v>
      </c>
      <c r="N88" s="165">
        <f t="shared" si="27"/>
        <v>34.099999999999909</v>
      </c>
      <c r="O88" s="166">
        <f t="shared" si="30"/>
        <v>65.900000000000091</v>
      </c>
      <c r="P88" s="167">
        <v>8.6999999999999993</v>
      </c>
      <c r="Q88" s="168">
        <f t="shared" si="34"/>
        <v>51.5</v>
      </c>
      <c r="R88" s="168">
        <f t="shared" si="31"/>
        <v>48.5</v>
      </c>
      <c r="S88" s="169">
        <v>8.6999999999999993</v>
      </c>
      <c r="T88" s="170">
        <f t="shared" si="33"/>
        <v>59.199999999999655</v>
      </c>
      <c r="U88" s="171">
        <f t="shared" si="32"/>
        <v>40.800000000000345</v>
      </c>
    </row>
    <row r="89" spans="4:21">
      <c r="D89" s="179"/>
      <c r="G89" s="158">
        <v>8.8000000000000007</v>
      </c>
      <c r="H89" s="159">
        <v>10</v>
      </c>
      <c r="I89" s="160">
        <f t="shared" si="35"/>
        <v>90</v>
      </c>
      <c r="J89" s="161">
        <v>8.7999999999999936</v>
      </c>
      <c r="K89" s="180">
        <v>20</v>
      </c>
      <c r="L89" s="181">
        <f t="shared" si="29"/>
        <v>80</v>
      </c>
      <c r="M89" s="164">
        <v>8.8000000000000007</v>
      </c>
      <c r="N89" s="165">
        <f t="shared" si="27"/>
        <v>33.399999999999906</v>
      </c>
      <c r="O89" s="166">
        <f t="shared" si="30"/>
        <v>66.600000000000094</v>
      </c>
      <c r="P89" s="167">
        <v>8.8000000000000007</v>
      </c>
      <c r="Q89" s="168">
        <f t="shared" si="34"/>
        <v>51</v>
      </c>
      <c r="R89" s="168">
        <f t="shared" si="31"/>
        <v>49</v>
      </c>
      <c r="S89" s="169">
        <v>8.8000000000000007</v>
      </c>
      <c r="T89" s="170">
        <f t="shared" si="33"/>
        <v>58.799999999999656</v>
      </c>
      <c r="U89" s="171">
        <f t="shared" si="32"/>
        <v>41.200000000000344</v>
      </c>
    </row>
    <row r="90" spans="4:21">
      <c r="D90" s="179"/>
      <c r="G90" s="158">
        <v>8.9</v>
      </c>
      <c r="H90" s="159">
        <v>10</v>
      </c>
      <c r="I90" s="160">
        <f t="shared" si="35"/>
        <v>90</v>
      </c>
      <c r="J90" s="161">
        <v>8.8999999999999932</v>
      </c>
      <c r="K90" s="180">
        <v>20</v>
      </c>
      <c r="L90" s="181">
        <f t="shared" si="29"/>
        <v>80</v>
      </c>
      <c r="M90" s="164">
        <v>8.9</v>
      </c>
      <c r="N90" s="165">
        <f t="shared" si="27"/>
        <v>32.699999999999903</v>
      </c>
      <c r="O90" s="166">
        <f t="shared" si="30"/>
        <v>67.300000000000097</v>
      </c>
      <c r="P90" s="167">
        <v>8.9</v>
      </c>
      <c r="Q90" s="168">
        <f t="shared" si="34"/>
        <v>50.5</v>
      </c>
      <c r="R90" s="168">
        <f t="shared" si="31"/>
        <v>49.5</v>
      </c>
      <c r="S90" s="169">
        <v>8.9</v>
      </c>
      <c r="T90" s="170">
        <f t="shared" si="33"/>
        <v>58.399999999999658</v>
      </c>
      <c r="U90" s="171">
        <f t="shared" si="32"/>
        <v>41.600000000000342</v>
      </c>
    </row>
    <row r="91" spans="4:21">
      <c r="D91" s="179"/>
      <c r="G91" s="158">
        <v>9</v>
      </c>
      <c r="H91" s="159">
        <v>10</v>
      </c>
      <c r="I91" s="160">
        <f t="shared" si="35"/>
        <v>90</v>
      </c>
      <c r="J91" s="161">
        <v>8.9999999999999929</v>
      </c>
      <c r="K91" s="180">
        <v>20</v>
      </c>
      <c r="L91" s="181">
        <f t="shared" si="29"/>
        <v>80</v>
      </c>
      <c r="M91" s="164">
        <v>9</v>
      </c>
      <c r="N91" s="165">
        <f t="shared" si="27"/>
        <v>31.999999999999904</v>
      </c>
      <c r="O91" s="166">
        <f t="shared" si="30"/>
        <v>68.000000000000099</v>
      </c>
      <c r="P91" s="167">
        <v>9</v>
      </c>
      <c r="Q91" s="168">
        <f t="shared" si="34"/>
        <v>50</v>
      </c>
      <c r="R91" s="168">
        <f t="shared" si="31"/>
        <v>50</v>
      </c>
      <c r="S91" s="169">
        <v>9</v>
      </c>
      <c r="T91" s="170">
        <f t="shared" si="33"/>
        <v>57.999999999999659</v>
      </c>
      <c r="U91" s="171">
        <f t="shared" si="32"/>
        <v>42.000000000000341</v>
      </c>
    </row>
    <row r="92" spans="4:21">
      <c r="D92" s="179"/>
      <c r="J92" s="161">
        <v>9.0999999999999925</v>
      </c>
      <c r="K92" s="180">
        <v>20</v>
      </c>
      <c r="L92" s="181">
        <f t="shared" si="29"/>
        <v>80</v>
      </c>
      <c r="M92" s="164">
        <v>9.1</v>
      </c>
      <c r="N92" s="165">
        <f>32-0.6</f>
        <v>31.4</v>
      </c>
      <c r="O92" s="166">
        <f t="shared" si="30"/>
        <v>68.599999999999994</v>
      </c>
      <c r="P92" s="167">
        <v>9.1</v>
      </c>
      <c r="Q92" s="168">
        <f t="shared" si="34"/>
        <v>49.5</v>
      </c>
      <c r="R92" s="168">
        <f t="shared" si="31"/>
        <v>50.5</v>
      </c>
      <c r="S92" s="169">
        <v>9.1</v>
      </c>
      <c r="T92" s="170">
        <f t="shared" si="33"/>
        <v>57.59999999999966</v>
      </c>
      <c r="U92" s="171">
        <f t="shared" si="32"/>
        <v>42.40000000000034</v>
      </c>
    </row>
    <row r="93" spans="4:21">
      <c r="D93" s="179"/>
      <c r="J93" s="161">
        <v>9.1999999999999922</v>
      </c>
      <c r="K93" s="180">
        <v>20</v>
      </c>
      <c r="L93" s="181">
        <f t="shared" si="29"/>
        <v>80</v>
      </c>
      <c r="M93" s="164">
        <v>9.1999999999999993</v>
      </c>
      <c r="N93" s="165">
        <f t="shared" ref="N93:N110" si="36">N92-0.6</f>
        <v>30.799999999999997</v>
      </c>
      <c r="O93" s="166">
        <f t="shared" si="30"/>
        <v>69.2</v>
      </c>
      <c r="P93" s="167">
        <v>9.1999999999999993</v>
      </c>
      <c r="Q93" s="168">
        <f t="shared" si="34"/>
        <v>49</v>
      </c>
      <c r="R93" s="168">
        <f t="shared" si="31"/>
        <v>51</v>
      </c>
      <c r="S93" s="169">
        <v>9.1999999999999993</v>
      </c>
      <c r="T93" s="170">
        <f t="shared" si="33"/>
        <v>57.199999999999662</v>
      </c>
      <c r="U93" s="171">
        <f t="shared" si="32"/>
        <v>42.800000000000338</v>
      </c>
    </row>
    <row r="94" spans="4:21">
      <c r="D94" s="179"/>
      <c r="J94" s="161">
        <v>9.2999999999999918</v>
      </c>
      <c r="K94" s="180">
        <v>20</v>
      </c>
      <c r="L94" s="181">
        <f t="shared" si="29"/>
        <v>80</v>
      </c>
      <c r="M94" s="164">
        <v>9.3000000000000007</v>
      </c>
      <c r="N94" s="165">
        <f t="shared" si="36"/>
        <v>30.199999999999996</v>
      </c>
      <c r="O94" s="166">
        <f t="shared" si="30"/>
        <v>69.800000000000011</v>
      </c>
      <c r="P94" s="167">
        <v>9.3000000000000007</v>
      </c>
      <c r="Q94" s="168">
        <f t="shared" si="34"/>
        <v>48.5</v>
      </c>
      <c r="R94" s="168">
        <f t="shared" si="31"/>
        <v>51.5</v>
      </c>
      <c r="S94" s="169">
        <v>9.3000000000000007</v>
      </c>
      <c r="T94" s="170">
        <f t="shared" si="33"/>
        <v>56.799999999999663</v>
      </c>
      <c r="U94" s="171">
        <f t="shared" si="32"/>
        <v>43.200000000000337</v>
      </c>
    </row>
    <row r="95" spans="4:21">
      <c r="D95" s="179"/>
      <c r="J95" s="161">
        <v>9.3999999999999915</v>
      </c>
      <c r="K95" s="180">
        <v>20</v>
      </c>
      <c r="L95" s="181">
        <f t="shared" si="29"/>
        <v>80</v>
      </c>
      <c r="M95" s="164">
        <v>9.4</v>
      </c>
      <c r="N95" s="165">
        <f t="shared" si="36"/>
        <v>29.599999999999994</v>
      </c>
      <c r="O95" s="166">
        <f t="shared" si="30"/>
        <v>70.400000000000006</v>
      </c>
      <c r="P95" s="167">
        <v>9.4</v>
      </c>
      <c r="Q95" s="168">
        <f t="shared" si="34"/>
        <v>48</v>
      </c>
      <c r="R95" s="168">
        <f t="shared" si="31"/>
        <v>52</v>
      </c>
      <c r="S95" s="169">
        <v>9.4</v>
      </c>
      <c r="T95" s="170">
        <f t="shared" si="33"/>
        <v>56.399999999999665</v>
      </c>
      <c r="U95" s="171">
        <f t="shared" si="32"/>
        <v>43.600000000000335</v>
      </c>
    </row>
    <row r="96" spans="4:21">
      <c r="D96" s="179"/>
      <c r="J96" s="161">
        <v>9.4999999999999911</v>
      </c>
      <c r="K96" s="180">
        <v>20</v>
      </c>
      <c r="L96" s="181">
        <f t="shared" si="29"/>
        <v>80</v>
      </c>
      <c r="M96" s="164">
        <v>9.5</v>
      </c>
      <c r="N96" s="165">
        <f t="shared" si="36"/>
        <v>28.999999999999993</v>
      </c>
      <c r="O96" s="166">
        <f t="shared" si="30"/>
        <v>71</v>
      </c>
      <c r="P96" s="167">
        <v>9.5</v>
      </c>
      <c r="Q96" s="168">
        <f t="shared" si="34"/>
        <v>47.5</v>
      </c>
      <c r="R96" s="168">
        <f t="shared" si="31"/>
        <v>52.5</v>
      </c>
      <c r="S96" s="169">
        <v>9.5</v>
      </c>
      <c r="T96" s="170">
        <f t="shared" si="33"/>
        <v>55.999999999999666</v>
      </c>
      <c r="U96" s="171">
        <f t="shared" si="32"/>
        <v>44.000000000000334</v>
      </c>
    </row>
    <row r="97" spans="4:21">
      <c r="D97" s="179"/>
      <c r="J97" s="161">
        <v>9.5999999999999908</v>
      </c>
      <c r="K97" s="180">
        <v>20</v>
      </c>
      <c r="L97" s="181">
        <f t="shared" si="29"/>
        <v>80</v>
      </c>
      <c r="M97" s="164">
        <v>9.6</v>
      </c>
      <c r="N97" s="165">
        <f t="shared" si="36"/>
        <v>28.399999999999991</v>
      </c>
      <c r="O97" s="166">
        <f t="shared" si="30"/>
        <v>71.600000000000009</v>
      </c>
      <c r="P97" s="167">
        <v>9.6</v>
      </c>
      <c r="Q97" s="168">
        <f t="shared" si="34"/>
        <v>47</v>
      </c>
      <c r="R97" s="168">
        <f t="shared" si="31"/>
        <v>53</v>
      </c>
      <c r="S97" s="169">
        <v>9.6</v>
      </c>
      <c r="T97" s="170">
        <f t="shared" si="33"/>
        <v>55.599999999999667</v>
      </c>
      <c r="U97" s="171">
        <f t="shared" si="32"/>
        <v>44.400000000000333</v>
      </c>
    </row>
    <row r="98" spans="4:21">
      <c r="D98" s="179"/>
      <c r="J98" s="161">
        <v>9.6999999999999904</v>
      </c>
      <c r="K98" s="180">
        <v>20</v>
      </c>
      <c r="L98" s="181">
        <f t="shared" si="29"/>
        <v>80</v>
      </c>
      <c r="M98" s="164">
        <v>9.6999999999999993</v>
      </c>
      <c r="N98" s="165">
        <f t="shared" si="36"/>
        <v>27.79999999999999</v>
      </c>
      <c r="O98" s="166">
        <f t="shared" si="30"/>
        <v>72.200000000000017</v>
      </c>
      <c r="P98" s="167">
        <v>9.6999999999999993</v>
      </c>
      <c r="Q98" s="168">
        <f t="shared" si="34"/>
        <v>46.5</v>
      </c>
      <c r="R98" s="168">
        <f t="shared" si="31"/>
        <v>53.5</v>
      </c>
      <c r="S98" s="169">
        <v>9.6999999999999993</v>
      </c>
      <c r="T98" s="170">
        <f t="shared" si="33"/>
        <v>55.199999999999669</v>
      </c>
      <c r="U98" s="171">
        <f t="shared" si="32"/>
        <v>44.800000000000331</v>
      </c>
    </row>
    <row r="99" spans="4:21">
      <c r="D99" s="179"/>
      <c r="J99" s="161">
        <v>9.7999999999999901</v>
      </c>
      <c r="K99" s="180">
        <v>20</v>
      </c>
      <c r="L99" s="181">
        <f t="shared" si="29"/>
        <v>80</v>
      </c>
      <c r="M99" s="164">
        <v>9.8000000000000007</v>
      </c>
      <c r="N99" s="165">
        <f t="shared" si="36"/>
        <v>27.199999999999989</v>
      </c>
      <c r="O99" s="166">
        <f t="shared" si="30"/>
        <v>72.800000000000011</v>
      </c>
      <c r="P99" s="167">
        <v>9.8000000000000007</v>
      </c>
      <c r="Q99" s="168">
        <f t="shared" si="34"/>
        <v>46</v>
      </c>
      <c r="R99" s="168">
        <f t="shared" si="31"/>
        <v>54</v>
      </c>
      <c r="S99" s="169">
        <v>9.8000000000000007</v>
      </c>
      <c r="T99" s="170">
        <f t="shared" si="33"/>
        <v>54.79999999999967</v>
      </c>
      <c r="U99" s="171">
        <f t="shared" si="32"/>
        <v>45.20000000000033</v>
      </c>
    </row>
    <row r="100" spans="4:21">
      <c r="D100" s="179"/>
      <c r="J100" s="161">
        <v>9.8999999999999897</v>
      </c>
      <c r="K100" s="180">
        <v>20</v>
      </c>
      <c r="L100" s="181">
        <f t="shared" si="29"/>
        <v>80</v>
      </c>
      <c r="M100" s="164">
        <v>9.9</v>
      </c>
      <c r="N100" s="165">
        <f t="shared" si="36"/>
        <v>26.599999999999987</v>
      </c>
      <c r="O100" s="166">
        <f t="shared" si="30"/>
        <v>73.400000000000006</v>
      </c>
      <c r="P100" s="167">
        <v>9.9</v>
      </c>
      <c r="Q100" s="168">
        <f t="shared" si="34"/>
        <v>45.5</v>
      </c>
      <c r="R100" s="168">
        <f t="shared" si="31"/>
        <v>54.5</v>
      </c>
      <c r="S100" s="169">
        <v>9.9</v>
      </c>
      <c r="T100" s="170">
        <f t="shared" si="33"/>
        <v>54.399999999999672</v>
      </c>
      <c r="U100" s="171">
        <f t="shared" si="32"/>
        <v>45.600000000000328</v>
      </c>
    </row>
    <row r="101" spans="4:21">
      <c r="D101" s="179"/>
      <c r="J101" s="161">
        <v>9.9999999999999893</v>
      </c>
      <c r="K101" s="180">
        <v>10</v>
      </c>
      <c r="L101" s="163">
        <f t="shared" si="29"/>
        <v>90</v>
      </c>
      <c r="M101" s="164">
        <v>10</v>
      </c>
      <c r="N101" s="165">
        <f t="shared" si="36"/>
        <v>25.999999999999986</v>
      </c>
      <c r="O101" s="166">
        <f t="shared" si="30"/>
        <v>74.000000000000014</v>
      </c>
      <c r="P101" s="167">
        <v>10</v>
      </c>
      <c r="Q101" s="168">
        <f t="shared" si="34"/>
        <v>45</v>
      </c>
      <c r="R101" s="168">
        <f t="shared" si="31"/>
        <v>55</v>
      </c>
      <c r="S101" s="169">
        <v>10</v>
      </c>
      <c r="T101" s="170">
        <f t="shared" si="33"/>
        <v>53.999999999999673</v>
      </c>
      <c r="U101" s="171">
        <f t="shared" si="32"/>
        <v>46.000000000000327</v>
      </c>
    </row>
    <row r="102" spans="4:21">
      <c r="D102" s="179"/>
      <c r="J102" s="161">
        <v>10.099999999999989</v>
      </c>
      <c r="K102" s="180">
        <v>10</v>
      </c>
      <c r="L102" s="163">
        <f t="shared" si="29"/>
        <v>90</v>
      </c>
      <c r="M102" s="164">
        <v>10.1</v>
      </c>
      <c r="N102" s="165">
        <f t="shared" si="36"/>
        <v>25.399999999999984</v>
      </c>
      <c r="O102" s="166">
        <f t="shared" si="30"/>
        <v>74.600000000000023</v>
      </c>
      <c r="P102" s="167">
        <v>10.1</v>
      </c>
      <c r="Q102" s="168">
        <f t="shared" si="34"/>
        <v>44.5</v>
      </c>
      <c r="R102" s="168">
        <f t="shared" si="31"/>
        <v>55.5</v>
      </c>
      <c r="S102" s="169">
        <v>10.1</v>
      </c>
      <c r="T102" s="170">
        <f t="shared" si="33"/>
        <v>53.599999999999675</v>
      </c>
      <c r="U102" s="171">
        <f t="shared" si="32"/>
        <v>46.400000000000325</v>
      </c>
    </row>
    <row r="103" spans="4:21">
      <c r="D103" s="179"/>
      <c r="J103" s="161">
        <v>10.199999999999989</v>
      </c>
      <c r="K103" s="180">
        <v>10</v>
      </c>
      <c r="L103" s="163">
        <f t="shared" si="29"/>
        <v>90</v>
      </c>
      <c r="M103" s="164">
        <v>10.199999999999999</v>
      </c>
      <c r="N103" s="165">
        <f t="shared" si="36"/>
        <v>24.799999999999983</v>
      </c>
      <c r="O103" s="166">
        <f t="shared" si="30"/>
        <v>75.200000000000017</v>
      </c>
      <c r="P103" s="167">
        <v>10.199999999999999</v>
      </c>
      <c r="Q103" s="168">
        <f t="shared" si="34"/>
        <v>44</v>
      </c>
      <c r="R103" s="168">
        <f t="shared" si="31"/>
        <v>56</v>
      </c>
      <c r="S103" s="169">
        <v>10.199999999999999</v>
      </c>
      <c r="T103" s="170">
        <f t="shared" si="33"/>
        <v>53.199999999999676</v>
      </c>
      <c r="U103" s="171">
        <f t="shared" si="32"/>
        <v>46.800000000000324</v>
      </c>
    </row>
    <row r="104" spans="4:21">
      <c r="D104" s="179"/>
      <c r="J104" s="161">
        <v>10.299999999999988</v>
      </c>
      <c r="K104" s="180">
        <v>10</v>
      </c>
      <c r="L104" s="163">
        <f t="shared" si="29"/>
        <v>90</v>
      </c>
      <c r="M104" s="164">
        <v>10.3</v>
      </c>
      <c r="N104" s="165">
        <f t="shared" si="36"/>
        <v>24.199999999999982</v>
      </c>
      <c r="O104" s="166">
        <f t="shared" si="30"/>
        <v>75.800000000000011</v>
      </c>
      <c r="P104" s="167">
        <v>10.3</v>
      </c>
      <c r="Q104" s="168">
        <f t="shared" si="34"/>
        <v>43.5</v>
      </c>
      <c r="R104" s="168">
        <f t="shared" si="31"/>
        <v>56.5</v>
      </c>
      <c r="S104" s="169">
        <v>10.3</v>
      </c>
      <c r="T104" s="170">
        <f t="shared" si="33"/>
        <v>52.799999999999677</v>
      </c>
      <c r="U104" s="171">
        <f t="shared" si="32"/>
        <v>47.200000000000323</v>
      </c>
    </row>
    <row r="105" spans="4:21">
      <c r="D105" s="179"/>
      <c r="J105" s="161">
        <v>10.399999999999988</v>
      </c>
      <c r="K105" s="180">
        <v>10</v>
      </c>
      <c r="L105" s="163">
        <f t="shared" si="29"/>
        <v>90</v>
      </c>
      <c r="M105" s="164">
        <v>10.4</v>
      </c>
      <c r="N105" s="165">
        <f t="shared" si="36"/>
        <v>23.59999999999998</v>
      </c>
      <c r="O105" s="166">
        <f t="shared" si="30"/>
        <v>76.40000000000002</v>
      </c>
      <c r="P105" s="167">
        <v>10.4</v>
      </c>
      <c r="Q105" s="168">
        <f t="shared" si="34"/>
        <v>43</v>
      </c>
      <c r="R105" s="168">
        <f t="shared" si="31"/>
        <v>57</v>
      </c>
      <c r="S105" s="169">
        <v>10.4</v>
      </c>
      <c r="T105" s="170">
        <f t="shared" si="33"/>
        <v>52.399999999999679</v>
      </c>
      <c r="U105" s="171">
        <f t="shared" si="32"/>
        <v>47.600000000000321</v>
      </c>
    </row>
    <row r="106" spans="4:21">
      <c r="D106" s="179"/>
      <c r="J106" s="161">
        <v>10.499999999999988</v>
      </c>
      <c r="K106" s="180">
        <v>10</v>
      </c>
      <c r="L106" s="163">
        <f t="shared" si="29"/>
        <v>90</v>
      </c>
      <c r="M106" s="164">
        <v>10.5</v>
      </c>
      <c r="N106" s="165">
        <f t="shared" si="36"/>
        <v>22.999999999999979</v>
      </c>
      <c r="O106" s="166">
        <f t="shared" si="30"/>
        <v>77.000000000000028</v>
      </c>
      <c r="P106" s="167">
        <v>10.5</v>
      </c>
      <c r="Q106" s="168">
        <f t="shared" si="34"/>
        <v>42.5</v>
      </c>
      <c r="R106" s="168">
        <f t="shared" si="31"/>
        <v>57.5</v>
      </c>
      <c r="S106" s="169">
        <v>10.5</v>
      </c>
      <c r="T106" s="170">
        <f t="shared" si="33"/>
        <v>51.99999999999968</v>
      </c>
      <c r="U106" s="171">
        <f t="shared" si="32"/>
        <v>48.00000000000032</v>
      </c>
    </row>
    <row r="107" spans="4:21">
      <c r="D107" s="179"/>
      <c r="J107" s="161">
        <v>10.599999999999987</v>
      </c>
      <c r="K107" s="180">
        <v>10</v>
      </c>
      <c r="L107" s="163">
        <f t="shared" si="29"/>
        <v>90</v>
      </c>
      <c r="M107" s="164">
        <v>10.6</v>
      </c>
      <c r="N107" s="165">
        <f t="shared" si="36"/>
        <v>22.399999999999977</v>
      </c>
      <c r="O107" s="166">
        <f t="shared" si="30"/>
        <v>77.600000000000023</v>
      </c>
      <c r="P107" s="167">
        <v>10.6</v>
      </c>
      <c r="Q107" s="168">
        <f t="shared" si="34"/>
        <v>42</v>
      </c>
      <c r="R107" s="168">
        <f t="shared" si="31"/>
        <v>58</v>
      </c>
      <c r="S107" s="169">
        <v>10.6</v>
      </c>
      <c r="T107" s="170">
        <f t="shared" si="33"/>
        <v>51.599999999999682</v>
      </c>
      <c r="U107" s="171">
        <f t="shared" si="32"/>
        <v>48.400000000000318</v>
      </c>
    </row>
    <row r="108" spans="4:21">
      <c r="D108" s="179"/>
      <c r="J108" s="161">
        <v>10.699999999999987</v>
      </c>
      <c r="K108" s="180">
        <v>10</v>
      </c>
      <c r="L108" s="163">
        <f t="shared" si="29"/>
        <v>90</v>
      </c>
      <c r="M108" s="164">
        <v>10.7</v>
      </c>
      <c r="N108" s="165">
        <f t="shared" si="36"/>
        <v>21.799999999999976</v>
      </c>
      <c r="O108" s="166">
        <f t="shared" si="30"/>
        <v>78.200000000000017</v>
      </c>
      <c r="P108" s="167">
        <v>10.7</v>
      </c>
      <c r="Q108" s="168">
        <f t="shared" si="34"/>
        <v>41.5</v>
      </c>
      <c r="R108" s="168">
        <f t="shared" si="31"/>
        <v>58.5</v>
      </c>
      <c r="S108" s="169">
        <v>10.7</v>
      </c>
      <c r="T108" s="170">
        <f t="shared" si="33"/>
        <v>51.199999999999683</v>
      </c>
      <c r="U108" s="171">
        <f t="shared" si="32"/>
        <v>48.800000000000317</v>
      </c>
    </row>
    <row r="109" spans="4:21">
      <c r="D109" s="179"/>
      <c r="J109" s="161">
        <v>10.799999999999986</v>
      </c>
      <c r="K109" s="180">
        <v>10</v>
      </c>
      <c r="L109" s="163">
        <f t="shared" si="29"/>
        <v>90</v>
      </c>
      <c r="M109" s="164">
        <v>10.8</v>
      </c>
      <c r="N109" s="165">
        <f t="shared" si="36"/>
        <v>21.199999999999974</v>
      </c>
      <c r="O109" s="166">
        <f t="shared" si="30"/>
        <v>78.800000000000026</v>
      </c>
      <c r="P109" s="167">
        <v>10.8</v>
      </c>
      <c r="Q109" s="168">
        <f t="shared" si="34"/>
        <v>41</v>
      </c>
      <c r="R109" s="168">
        <f t="shared" si="31"/>
        <v>59</v>
      </c>
      <c r="S109" s="169">
        <v>10.8</v>
      </c>
      <c r="T109" s="170">
        <f t="shared" si="33"/>
        <v>50.799999999999685</v>
      </c>
      <c r="U109" s="171">
        <f t="shared" si="32"/>
        <v>49.200000000000315</v>
      </c>
    </row>
    <row r="110" spans="4:21">
      <c r="D110" s="179"/>
      <c r="J110" s="161">
        <v>10.899999999999986</v>
      </c>
      <c r="K110" s="180">
        <v>10</v>
      </c>
      <c r="L110" s="163">
        <f t="shared" si="29"/>
        <v>90</v>
      </c>
      <c r="M110" s="164">
        <v>10.9</v>
      </c>
      <c r="N110" s="165">
        <f t="shared" si="36"/>
        <v>20.599999999999973</v>
      </c>
      <c r="O110" s="166">
        <f t="shared" si="30"/>
        <v>79.400000000000034</v>
      </c>
      <c r="P110" s="167">
        <v>10.9</v>
      </c>
      <c r="Q110" s="168">
        <f t="shared" si="34"/>
        <v>40.5</v>
      </c>
      <c r="R110" s="168">
        <f t="shared" si="31"/>
        <v>59.5</v>
      </c>
      <c r="S110" s="169">
        <v>10.9</v>
      </c>
      <c r="T110" s="170">
        <f t="shared" si="33"/>
        <v>50.399999999999686</v>
      </c>
      <c r="U110" s="171">
        <f t="shared" si="32"/>
        <v>49.600000000000314</v>
      </c>
    </row>
    <row r="111" spans="4:21">
      <c r="D111" s="179"/>
      <c r="J111" s="161">
        <v>10.999999999999986</v>
      </c>
      <c r="K111" s="180">
        <v>10</v>
      </c>
      <c r="L111" s="163">
        <f t="shared" si="29"/>
        <v>90</v>
      </c>
      <c r="M111" s="164" cm="1">
        <f t="array" ref="M111:M171">ROUND(_xlfn.SEQUENCE(61,,11,0.1),1)</f>
        <v>11</v>
      </c>
      <c r="N111" s="165">
        <v>20</v>
      </c>
      <c r="O111" s="166">
        <f t="shared" si="30"/>
        <v>80</v>
      </c>
      <c r="P111" s="167">
        <v>11</v>
      </c>
      <c r="Q111" s="168">
        <f t="shared" si="34"/>
        <v>40</v>
      </c>
      <c r="R111" s="168">
        <f t="shared" si="31"/>
        <v>60</v>
      </c>
      <c r="S111" s="169">
        <v>11</v>
      </c>
      <c r="T111" s="170">
        <f t="shared" si="33"/>
        <v>49.999999999999687</v>
      </c>
      <c r="U111" s="171">
        <f t="shared" si="32"/>
        <v>50.000000000000313</v>
      </c>
    </row>
    <row r="112" spans="4:21">
      <c r="D112" s="179"/>
      <c r="J112" s="179"/>
      <c r="K112" s="179"/>
      <c r="L112" s="179"/>
      <c r="M112" s="164">
        <v>11.1</v>
      </c>
      <c r="N112" s="165">
        <v>20</v>
      </c>
      <c r="O112" s="166">
        <f t="shared" si="30"/>
        <v>80</v>
      </c>
      <c r="P112" s="182">
        <v>11.1</v>
      </c>
      <c r="Q112" s="168">
        <f t="shared" si="34"/>
        <v>39.5</v>
      </c>
      <c r="R112" s="168">
        <f t="shared" si="31"/>
        <v>60.5</v>
      </c>
      <c r="S112" s="169">
        <v>11.1</v>
      </c>
      <c r="T112" s="170">
        <f t="shared" si="33"/>
        <v>49.599999999999689</v>
      </c>
      <c r="U112" s="171">
        <f t="shared" si="32"/>
        <v>50.400000000000311</v>
      </c>
    </row>
    <row r="113" spans="4:21">
      <c r="D113" s="179"/>
      <c r="K113" s="183"/>
      <c r="L113" s="183"/>
      <c r="M113" s="164">
        <v>11.2</v>
      </c>
      <c r="N113" s="165">
        <v>20</v>
      </c>
      <c r="O113" s="166">
        <f t="shared" si="30"/>
        <v>80</v>
      </c>
      <c r="P113" s="167">
        <v>11.2</v>
      </c>
      <c r="Q113" s="168">
        <f t="shared" si="34"/>
        <v>39</v>
      </c>
      <c r="R113" s="168">
        <f t="shared" si="31"/>
        <v>61</v>
      </c>
      <c r="S113" s="169">
        <v>11.2</v>
      </c>
      <c r="T113" s="170">
        <f t="shared" si="33"/>
        <v>49.19999999999969</v>
      </c>
      <c r="U113" s="171">
        <f t="shared" si="32"/>
        <v>50.80000000000031</v>
      </c>
    </row>
    <row r="114" spans="4:21">
      <c r="D114" s="179"/>
      <c r="K114" s="183"/>
      <c r="L114" s="183"/>
      <c r="M114" s="164">
        <v>11.3</v>
      </c>
      <c r="N114" s="165">
        <v>20</v>
      </c>
      <c r="O114" s="166">
        <f t="shared" si="30"/>
        <v>80</v>
      </c>
      <c r="P114" s="167">
        <v>11.3</v>
      </c>
      <c r="Q114" s="168">
        <f t="shared" si="34"/>
        <v>38.5</v>
      </c>
      <c r="R114" s="168">
        <f t="shared" si="31"/>
        <v>61.5</v>
      </c>
      <c r="S114" s="169">
        <v>11.3</v>
      </c>
      <c r="T114" s="170">
        <f t="shared" si="33"/>
        <v>48.799999999999692</v>
      </c>
      <c r="U114" s="171">
        <f t="shared" si="32"/>
        <v>51.200000000000308</v>
      </c>
    </row>
    <row r="115" spans="4:21">
      <c r="D115" s="179"/>
      <c r="K115" s="183"/>
      <c r="L115" s="183"/>
      <c r="M115" s="164">
        <v>11.4</v>
      </c>
      <c r="N115" s="165">
        <v>20</v>
      </c>
      <c r="O115" s="166">
        <f t="shared" si="30"/>
        <v>80</v>
      </c>
      <c r="P115" s="167">
        <v>11.4</v>
      </c>
      <c r="Q115" s="168">
        <f t="shared" si="34"/>
        <v>38</v>
      </c>
      <c r="R115" s="168">
        <f t="shared" si="31"/>
        <v>62</v>
      </c>
      <c r="S115" s="169">
        <v>11.4</v>
      </c>
      <c r="T115" s="170">
        <f t="shared" si="33"/>
        <v>48.399999999999693</v>
      </c>
      <c r="U115" s="171">
        <f t="shared" si="32"/>
        <v>51.600000000000307</v>
      </c>
    </row>
    <row r="116" spans="4:21">
      <c r="D116" s="179"/>
      <c r="K116" s="183"/>
      <c r="L116" s="183"/>
      <c r="M116" s="164">
        <v>11.5</v>
      </c>
      <c r="N116" s="165">
        <v>20</v>
      </c>
      <c r="O116" s="166">
        <f t="shared" si="30"/>
        <v>80</v>
      </c>
      <c r="P116" s="182">
        <v>11.5</v>
      </c>
      <c r="Q116" s="168">
        <f t="shared" si="34"/>
        <v>37.5</v>
      </c>
      <c r="R116" s="168">
        <f t="shared" si="31"/>
        <v>62.5</v>
      </c>
      <c r="S116" s="169">
        <v>11.5</v>
      </c>
      <c r="T116" s="170">
        <f t="shared" si="33"/>
        <v>47.999999999999694</v>
      </c>
      <c r="U116" s="171">
        <f t="shared" si="32"/>
        <v>52.000000000000306</v>
      </c>
    </row>
    <row r="117" spans="4:21">
      <c r="D117" s="179"/>
      <c r="K117" s="183"/>
      <c r="L117" s="183"/>
      <c r="M117" s="164">
        <v>11.6</v>
      </c>
      <c r="N117" s="165">
        <v>20</v>
      </c>
      <c r="O117" s="166">
        <f t="shared" si="30"/>
        <v>80</v>
      </c>
      <c r="P117" s="167">
        <v>11.6</v>
      </c>
      <c r="Q117" s="168">
        <f t="shared" si="34"/>
        <v>37</v>
      </c>
      <c r="R117" s="168">
        <f t="shared" si="31"/>
        <v>63</v>
      </c>
      <c r="S117" s="169">
        <v>11.6</v>
      </c>
      <c r="T117" s="170">
        <f t="shared" si="33"/>
        <v>47.599999999999696</v>
      </c>
      <c r="U117" s="171">
        <f t="shared" si="32"/>
        <v>52.400000000000304</v>
      </c>
    </row>
    <row r="118" spans="4:21">
      <c r="D118" s="179"/>
      <c r="K118" s="183"/>
      <c r="L118" s="183"/>
      <c r="M118" s="164">
        <v>11.7</v>
      </c>
      <c r="N118" s="165">
        <v>20</v>
      </c>
      <c r="O118" s="166">
        <f t="shared" si="30"/>
        <v>80</v>
      </c>
      <c r="P118" s="167">
        <v>11.7</v>
      </c>
      <c r="Q118" s="168">
        <f t="shared" si="34"/>
        <v>36.5</v>
      </c>
      <c r="R118" s="168">
        <f t="shared" si="31"/>
        <v>63.5</v>
      </c>
      <c r="S118" s="169">
        <v>11.7</v>
      </c>
      <c r="T118" s="170">
        <f t="shared" si="33"/>
        <v>47.199999999999697</v>
      </c>
      <c r="U118" s="171">
        <f t="shared" si="32"/>
        <v>52.800000000000303</v>
      </c>
    </row>
    <row r="119" spans="4:21">
      <c r="D119" s="179"/>
      <c r="K119" s="183"/>
      <c r="L119" s="183"/>
      <c r="M119" s="164">
        <v>11.8</v>
      </c>
      <c r="N119" s="165">
        <v>20</v>
      </c>
      <c r="O119" s="166">
        <f t="shared" si="30"/>
        <v>80</v>
      </c>
      <c r="P119" s="167">
        <v>11.8</v>
      </c>
      <c r="Q119" s="168">
        <f t="shared" si="34"/>
        <v>36</v>
      </c>
      <c r="R119" s="168">
        <f t="shared" si="31"/>
        <v>64</v>
      </c>
      <c r="S119" s="169">
        <v>11.8</v>
      </c>
      <c r="T119" s="170">
        <f t="shared" si="33"/>
        <v>46.799999999999699</v>
      </c>
      <c r="U119" s="171">
        <f t="shared" si="32"/>
        <v>53.200000000000301</v>
      </c>
    </row>
    <row r="120" spans="4:21">
      <c r="D120" s="179"/>
      <c r="K120" s="183"/>
      <c r="L120" s="183"/>
      <c r="M120" s="164">
        <v>11.9</v>
      </c>
      <c r="N120" s="165">
        <v>20</v>
      </c>
      <c r="O120" s="166">
        <f t="shared" si="30"/>
        <v>80</v>
      </c>
      <c r="P120" s="167">
        <v>11.9</v>
      </c>
      <c r="Q120" s="168">
        <f t="shared" si="34"/>
        <v>35.5</v>
      </c>
      <c r="R120" s="168">
        <f t="shared" si="31"/>
        <v>64.5</v>
      </c>
      <c r="S120" s="169">
        <v>11.9</v>
      </c>
      <c r="T120" s="170">
        <f t="shared" si="33"/>
        <v>46.3999999999997</v>
      </c>
      <c r="U120" s="171">
        <f t="shared" si="32"/>
        <v>53.6000000000003</v>
      </c>
    </row>
    <row r="121" spans="4:21">
      <c r="D121" s="179"/>
      <c r="K121" s="183"/>
      <c r="L121" s="183"/>
      <c r="M121" s="164">
        <v>12</v>
      </c>
      <c r="N121" s="165">
        <v>20</v>
      </c>
      <c r="O121" s="166">
        <f t="shared" si="30"/>
        <v>80</v>
      </c>
      <c r="P121" s="167">
        <v>12</v>
      </c>
      <c r="Q121" s="168">
        <f t="shared" si="34"/>
        <v>35</v>
      </c>
      <c r="R121" s="168">
        <f t="shared" si="31"/>
        <v>65</v>
      </c>
      <c r="S121" s="169">
        <v>12</v>
      </c>
      <c r="T121" s="170">
        <f t="shared" si="33"/>
        <v>45.999999999999702</v>
      </c>
      <c r="U121" s="171">
        <f t="shared" si="32"/>
        <v>54.000000000000298</v>
      </c>
    </row>
    <row r="122" spans="4:21">
      <c r="D122" s="179"/>
      <c r="K122" s="183"/>
      <c r="L122" s="183"/>
      <c r="M122" s="164">
        <v>12.1</v>
      </c>
      <c r="N122" s="165">
        <v>20</v>
      </c>
      <c r="O122" s="166">
        <f t="shared" si="30"/>
        <v>80</v>
      </c>
      <c r="P122" s="167">
        <v>12.1</v>
      </c>
      <c r="Q122" s="168">
        <f t="shared" si="34"/>
        <v>34.5</v>
      </c>
      <c r="R122" s="168">
        <f t="shared" si="31"/>
        <v>65.5</v>
      </c>
      <c r="S122" s="169">
        <v>12.1</v>
      </c>
      <c r="T122" s="170">
        <f t="shared" si="33"/>
        <v>45.599999999999703</v>
      </c>
      <c r="U122" s="171">
        <f t="shared" si="32"/>
        <v>54.400000000000297</v>
      </c>
    </row>
    <row r="123" spans="4:21">
      <c r="D123" s="179"/>
      <c r="K123" s="183"/>
      <c r="L123" s="183"/>
      <c r="M123" s="164">
        <v>12.2</v>
      </c>
      <c r="N123" s="165">
        <v>20</v>
      </c>
      <c r="O123" s="166">
        <f t="shared" si="30"/>
        <v>80</v>
      </c>
      <c r="P123" s="167">
        <v>12.2</v>
      </c>
      <c r="Q123" s="168">
        <f t="shared" si="34"/>
        <v>34</v>
      </c>
      <c r="R123" s="168">
        <f t="shared" si="31"/>
        <v>66</v>
      </c>
      <c r="S123" s="169">
        <v>12.2</v>
      </c>
      <c r="T123" s="170">
        <f t="shared" si="33"/>
        <v>45.199999999999704</v>
      </c>
      <c r="U123" s="171">
        <f t="shared" si="32"/>
        <v>54.800000000000296</v>
      </c>
    </row>
    <row r="124" spans="4:21">
      <c r="D124" s="179"/>
      <c r="K124" s="183"/>
      <c r="L124" s="183"/>
      <c r="M124" s="164">
        <v>12.3</v>
      </c>
      <c r="N124" s="165">
        <v>20</v>
      </c>
      <c r="O124" s="166">
        <f t="shared" si="30"/>
        <v>80</v>
      </c>
      <c r="P124" s="167">
        <v>12.3</v>
      </c>
      <c r="Q124" s="168">
        <f t="shared" si="34"/>
        <v>33.5</v>
      </c>
      <c r="R124" s="168">
        <f t="shared" si="31"/>
        <v>66.5</v>
      </c>
      <c r="S124" s="169">
        <v>12.3</v>
      </c>
      <c r="T124" s="170">
        <f t="shared" si="33"/>
        <v>44.799999999999706</v>
      </c>
      <c r="U124" s="171">
        <f t="shared" si="32"/>
        <v>55.200000000000294</v>
      </c>
    </row>
    <row r="125" spans="4:21">
      <c r="D125" s="179"/>
      <c r="K125" s="183"/>
      <c r="L125" s="183"/>
      <c r="M125" s="164">
        <v>12.4</v>
      </c>
      <c r="N125" s="165">
        <v>20</v>
      </c>
      <c r="O125" s="166">
        <f t="shared" si="30"/>
        <v>80</v>
      </c>
      <c r="P125" s="167">
        <v>12.4</v>
      </c>
      <c r="Q125" s="168">
        <f t="shared" si="34"/>
        <v>33</v>
      </c>
      <c r="R125" s="168">
        <f t="shared" si="31"/>
        <v>67</v>
      </c>
      <c r="S125" s="169">
        <v>12.4</v>
      </c>
      <c r="T125" s="170">
        <f t="shared" si="33"/>
        <v>44.399999999999707</v>
      </c>
      <c r="U125" s="171">
        <f t="shared" si="32"/>
        <v>55.600000000000293</v>
      </c>
    </row>
    <row r="126" spans="4:21">
      <c r="D126" s="179"/>
      <c r="K126" s="183"/>
      <c r="L126" s="183"/>
      <c r="M126" s="164">
        <v>12.5</v>
      </c>
      <c r="N126" s="165">
        <v>20</v>
      </c>
      <c r="O126" s="166">
        <f t="shared" si="30"/>
        <v>80</v>
      </c>
      <c r="P126" s="167">
        <v>12.5</v>
      </c>
      <c r="Q126" s="168">
        <f t="shared" si="34"/>
        <v>32.5</v>
      </c>
      <c r="R126" s="168">
        <f t="shared" si="31"/>
        <v>67.5</v>
      </c>
      <c r="S126" s="169">
        <v>12.5</v>
      </c>
      <c r="T126" s="170">
        <f t="shared" si="33"/>
        <v>43.999999999999709</v>
      </c>
      <c r="U126" s="171">
        <f t="shared" si="32"/>
        <v>56.000000000000291</v>
      </c>
    </row>
    <row r="127" spans="4:21">
      <c r="D127" s="179"/>
      <c r="K127" s="183"/>
      <c r="L127" s="183"/>
      <c r="M127" s="164">
        <v>12.6</v>
      </c>
      <c r="N127" s="165">
        <v>20</v>
      </c>
      <c r="O127" s="166">
        <f t="shared" si="30"/>
        <v>80</v>
      </c>
      <c r="P127" s="167">
        <v>12.6</v>
      </c>
      <c r="Q127" s="168">
        <f t="shared" si="34"/>
        <v>32</v>
      </c>
      <c r="R127" s="168">
        <f t="shared" si="31"/>
        <v>68</v>
      </c>
      <c r="S127" s="169">
        <v>12.6</v>
      </c>
      <c r="T127" s="170">
        <f t="shared" si="33"/>
        <v>43.59999999999971</v>
      </c>
      <c r="U127" s="171">
        <f t="shared" si="32"/>
        <v>56.40000000000029</v>
      </c>
    </row>
    <row r="128" spans="4:21">
      <c r="D128" s="179"/>
      <c r="K128" s="183"/>
      <c r="L128" s="183"/>
      <c r="M128" s="164">
        <v>12.7</v>
      </c>
      <c r="N128" s="165">
        <v>20</v>
      </c>
      <c r="O128" s="166">
        <f t="shared" si="30"/>
        <v>80</v>
      </c>
      <c r="P128" s="167">
        <v>12.7</v>
      </c>
      <c r="Q128" s="168">
        <f t="shared" si="34"/>
        <v>31.5</v>
      </c>
      <c r="R128" s="168">
        <f t="shared" si="31"/>
        <v>68.5</v>
      </c>
      <c r="S128" s="169">
        <v>12.7</v>
      </c>
      <c r="T128" s="170">
        <f t="shared" si="33"/>
        <v>43.199999999999712</v>
      </c>
      <c r="U128" s="171">
        <f t="shared" si="32"/>
        <v>56.800000000000288</v>
      </c>
    </row>
    <row r="129" spans="4:21">
      <c r="D129" s="179"/>
      <c r="K129" s="183"/>
      <c r="L129" s="183"/>
      <c r="M129" s="164">
        <v>12.8</v>
      </c>
      <c r="N129" s="165">
        <v>20</v>
      </c>
      <c r="O129" s="166">
        <f t="shared" si="30"/>
        <v>80</v>
      </c>
      <c r="P129" s="167">
        <v>12.8</v>
      </c>
      <c r="Q129" s="168">
        <f t="shared" si="34"/>
        <v>31</v>
      </c>
      <c r="R129" s="168">
        <f t="shared" si="31"/>
        <v>69</v>
      </c>
      <c r="S129" s="169">
        <v>12.8</v>
      </c>
      <c r="T129" s="175">
        <f t="shared" si="33"/>
        <v>42.799999999999713</v>
      </c>
      <c r="U129" s="171">
        <f t="shared" si="32"/>
        <v>57.200000000000287</v>
      </c>
    </row>
    <row r="130" spans="4:21">
      <c r="D130" s="179"/>
      <c r="K130" s="183"/>
      <c r="L130" s="183"/>
      <c r="M130" s="164">
        <v>12.9</v>
      </c>
      <c r="N130" s="165">
        <v>20</v>
      </c>
      <c r="O130" s="166">
        <f t="shared" ref="O130:O171" si="37">100-N130</f>
        <v>80</v>
      </c>
      <c r="P130" s="167">
        <v>12.9</v>
      </c>
      <c r="Q130" s="168">
        <f t="shared" si="34"/>
        <v>30.5</v>
      </c>
      <c r="R130" s="168">
        <f t="shared" ref="R130" si="38">100-Q130</f>
        <v>69.5</v>
      </c>
      <c r="S130" s="169">
        <v>12.9</v>
      </c>
      <c r="T130" s="170">
        <f t="shared" si="33"/>
        <v>42.399999999999714</v>
      </c>
      <c r="U130" s="171">
        <f t="shared" ref="U130:U193" si="39">100-T130</f>
        <v>57.600000000000286</v>
      </c>
    </row>
    <row r="131" spans="4:21">
      <c r="D131" s="179"/>
      <c r="K131" s="183"/>
      <c r="L131" s="183"/>
      <c r="M131" s="164">
        <v>13</v>
      </c>
      <c r="N131" s="165">
        <v>20</v>
      </c>
      <c r="O131" s="166">
        <f t="shared" si="37"/>
        <v>80</v>
      </c>
      <c r="P131" s="167">
        <v>13</v>
      </c>
      <c r="Q131" s="168">
        <v>30</v>
      </c>
      <c r="R131" s="168">
        <v>70</v>
      </c>
      <c r="S131" s="169">
        <v>13</v>
      </c>
      <c r="T131" s="170">
        <f t="shared" si="33"/>
        <v>41.999999999999716</v>
      </c>
      <c r="U131" s="171">
        <f t="shared" si="39"/>
        <v>58.000000000000284</v>
      </c>
    </row>
    <row r="132" spans="4:21">
      <c r="D132" s="179"/>
      <c r="K132" s="183"/>
      <c r="L132" s="183"/>
      <c r="M132" s="164">
        <v>13.1</v>
      </c>
      <c r="N132" s="165">
        <v>20</v>
      </c>
      <c r="O132" s="166">
        <f t="shared" si="37"/>
        <v>80</v>
      </c>
      <c r="P132" s="167">
        <v>13.1</v>
      </c>
      <c r="Q132" s="168">
        <v>30</v>
      </c>
      <c r="R132" s="168">
        <v>70</v>
      </c>
      <c r="S132" s="169">
        <v>13.1</v>
      </c>
      <c r="T132" s="170">
        <f t="shared" si="33"/>
        <v>41.599999999999717</v>
      </c>
      <c r="U132" s="171">
        <f t="shared" si="39"/>
        <v>58.400000000000283</v>
      </c>
    </row>
    <row r="133" spans="4:21">
      <c r="D133" s="179"/>
      <c r="K133" s="183"/>
      <c r="L133" s="183"/>
      <c r="M133" s="164">
        <v>13.2</v>
      </c>
      <c r="N133" s="165">
        <v>20</v>
      </c>
      <c r="O133" s="166">
        <f t="shared" si="37"/>
        <v>80</v>
      </c>
      <c r="P133" s="167">
        <v>13.2</v>
      </c>
      <c r="Q133" s="168">
        <v>30</v>
      </c>
      <c r="R133" s="168">
        <v>70</v>
      </c>
      <c r="S133" s="169">
        <v>13.2</v>
      </c>
      <c r="T133" s="170">
        <f t="shared" si="33"/>
        <v>41.199999999999719</v>
      </c>
      <c r="U133" s="171">
        <f t="shared" si="39"/>
        <v>58.800000000000281</v>
      </c>
    </row>
    <row r="134" spans="4:21">
      <c r="D134" s="179"/>
      <c r="K134" s="183"/>
      <c r="L134" s="183"/>
      <c r="M134" s="164">
        <v>13.3</v>
      </c>
      <c r="N134" s="165">
        <v>20</v>
      </c>
      <c r="O134" s="166">
        <f t="shared" si="37"/>
        <v>80</v>
      </c>
      <c r="P134" s="167">
        <v>13.3</v>
      </c>
      <c r="Q134" s="168">
        <v>30</v>
      </c>
      <c r="R134" s="168">
        <v>70</v>
      </c>
      <c r="S134" s="169">
        <v>13.3</v>
      </c>
      <c r="T134" s="170">
        <f t="shared" si="33"/>
        <v>40.79999999999972</v>
      </c>
      <c r="U134" s="171">
        <f t="shared" si="39"/>
        <v>59.20000000000028</v>
      </c>
    </row>
    <row r="135" spans="4:21">
      <c r="D135" s="179"/>
      <c r="K135" s="183"/>
      <c r="L135" s="183"/>
      <c r="M135" s="164">
        <v>13.4</v>
      </c>
      <c r="N135" s="165">
        <v>20</v>
      </c>
      <c r="O135" s="166">
        <f t="shared" si="37"/>
        <v>80</v>
      </c>
      <c r="P135" s="167">
        <v>13.4</v>
      </c>
      <c r="Q135" s="168">
        <v>30</v>
      </c>
      <c r="R135" s="168">
        <v>70</v>
      </c>
      <c r="S135" s="169">
        <v>13.4</v>
      </c>
      <c r="T135" s="170">
        <f t="shared" si="33"/>
        <v>40.399999999999721</v>
      </c>
      <c r="U135" s="171">
        <f t="shared" si="39"/>
        <v>59.600000000000279</v>
      </c>
    </row>
    <row r="136" spans="4:21">
      <c r="D136" s="179"/>
      <c r="K136" s="183"/>
      <c r="L136" s="183"/>
      <c r="M136" s="164">
        <v>13.5</v>
      </c>
      <c r="N136" s="165">
        <v>20</v>
      </c>
      <c r="O136" s="166">
        <f t="shared" si="37"/>
        <v>80</v>
      </c>
      <c r="P136" s="167">
        <v>13.5</v>
      </c>
      <c r="Q136" s="168">
        <v>30</v>
      </c>
      <c r="R136" s="168">
        <v>70</v>
      </c>
      <c r="S136" s="169">
        <v>13.5</v>
      </c>
      <c r="T136" s="170">
        <f t="shared" si="33"/>
        <v>39.999999999999723</v>
      </c>
      <c r="U136" s="171">
        <f t="shared" si="39"/>
        <v>60.000000000000277</v>
      </c>
    </row>
    <row r="137" spans="4:21">
      <c r="D137" s="179"/>
      <c r="K137" s="183"/>
      <c r="L137" s="183"/>
      <c r="M137" s="164">
        <v>13.6</v>
      </c>
      <c r="N137" s="165">
        <v>20</v>
      </c>
      <c r="O137" s="166">
        <f t="shared" si="37"/>
        <v>80</v>
      </c>
      <c r="P137" s="167">
        <v>13.6</v>
      </c>
      <c r="Q137" s="168">
        <v>30</v>
      </c>
      <c r="R137" s="168">
        <v>70</v>
      </c>
      <c r="S137" s="169">
        <v>13.6</v>
      </c>
      <c r="T137" s="170">
        <f t="shared" si="33"/>
        <v>39.599999999999724</v>
      </c>
      <c r="U137" s="171">
        <f t="shared" si="39"/>
        <v>60.400000000000276</v>
      </c>
    </row>
    <row r="138" spans="4:21">
      <c r="D138" s="179"/>
      <c r="K138" s="183"/>
      <c r="L138" s="183"/>
      <c r="M138" s="164">
        <v>13.7</v>
      </c>
      <c r="N138" s="165">
        <v>20</v>
      </c>
      <c r="O138" s="166">
        <f t="shared" si="37"/>
        <v>80</v>
      </c>
      <c r="P138" s="167">
        <v>13.7</v>
      </c>
      <c r="Q138" s="168">
        <v>30</v>
      </c>
      <c r="R138" s="168">
        <v>70</v>
      </c>
      <c r="S138" s="169">
        <v>13.7</v>
      </c>
      <c r="T138" s="170">
        <f t="shared" si="33"/>
        <v>39.199999999999726</v>
      </c>
      <c r="U138" s="171">
        <f t="shared" si="39"/>
        <v>60.800000000000274</v>
      </c>
    </row>
    <row r="139" spans="4:21">
      <c r="D139" s="179"/>
      <c r="K139" s="183"/>
      <c r="L139" s="183"/>
      <c r="M139" s="164">
        <v>13.8</v>
      </c>
      <c r="N139" s="165">
        <v>20</v>
      </c>
      <c r="O139" s="166">
        <f t="shared" si="37"/>
        <v>80</v>
      </c>
      <c r="P139" s="167">
        <v>13.8</v>
      </c>
      <c r="Q139" s="168">
        <v>30</v>
      </c>
      <c r="R139" s="168">
        <v>70</v>
      </c>
      <c r="S139" s="169">
        <v>13.8</v>
      </c>
      <c r="T139" s="170">
        <f t="shared" si="33"/>
        <v>38.799999999999727</v>
      </c>
      <c r="U139" s="171">
        <f t="shared" si="39"/>
        <v>61.200000000000273</v>
      </c>
    </row>
    <row r="140" spans="4:21">
      <c r="D140" s="179"/>
      <c r="K140" s="183"/>
      <c r="L140" s="183"/>
      <c r="M140" s="164">
        <v>13.9</v>
      </c>
      <c r="N140" s="165">
        <v>20</v>
      </c>
      <c r="O140" s="166">
        <f t="shared" si="37"/>
        <v>80</v>
      </c>
      <c r="P140" s="167">
        <v>13.9</v>
      </c>
      <c r="Q140" s="168">
        <v>30</v>
      </c>
      <c r="R140" s="168">
        <v>70</v>
      </c>
      <c r="S140" s="169">
        <v>13.9</v>
      </c>
      <c r="T140" s="170">
        <f t="shared" ref="T140:T160" si="40">T139-0.4</f>
        <v>38.399999999999729</v>
      </c>
      <c r="U140" s="171">
        <f t="shared" si="39"/>
        <v>61.600000000000271</v>
      </c>
    </row>
    <row r="141" spans="4:21">
      <c r="D141" s="179"/>
      <c r="K141" s="183"/>
      <c r="L141" s="183"/>
      <c r="M141" s="164">
        <v>14</v>
      </c>
      <c r="N141" s="165">
        <v>20</v>
      </c>
      <c r="O141" s="166">
        <f t="shared" si="37"/>
        <v>80</v>
      </c>
      <c r="P141" s="167">
        <v>14</v>
      </c>
      <c r="Q141" s="168">
        <v>30</v>
      </c>
      <c r="R141" s="168">
        <v>70</v>
      </c>
      <c r="S141" s="169">
        <v>14</v>
      </c>
      <c r="T141" s="170">
        <f t="shared" si="40"/>
        <v>37.99999999999973</v>
      </c>
      <c r="U141" s="171">
        <f t="shared" si="39"/>
        <v>62.00000000000027</v>
      </c>
    </row>
    <row r="142" spans="4:21">
      <c r="D142" s="179"/>
      <c r="K142" s="183"/>
      <c r="L142" s="183"/>
      <c r="M142" s="164">
        <v>14.1</v>
      </c>
      <c r="N142" s="165">
        <v>20</v>
      </c>
      <c r="O142" s="166">
        <f t="shared" si="37"/>
        <v>80</v>
      </c>
      <c r="P142" s="167">
        <v>14.1</v>
      </c>
      <c r="Q142" s="168">
        <v>30</v>
      </c>
      <c r="R142" s="168">
        <v>70</v>
      </c>
      <c r="S142" s="169">
        <v>14.1</v>
      </c>
      <c r="T142" s="170">
        <f t="shared" si="40"/>
        <v>37.599999999999731</v>
      </c>
      <c r="U142" s="171">
        <f t="shared" si="39"/>
        <v>62.400000000000269</v>
      </c>
    </row>
    <row r="143" spans="4:21">
      <c r="D143" s="179"/>
      <c r="K143" s="183"/>
      <c r="L143" s="183"/>
      <c r="M143" s="164">
        <v>14.2</v>
      </c>
      <c r="N143" s="165">
        <v>20</v>
      </c>
      <c r="O143" s="166">
        <f t="shared" si="37"/>
        <v>80</v>
      </c>
      <c r="P143" s="167">
        <v>14.2</v>
      </c>
      <c r="Q143" s="168">
        <v>30</v>
      </c>
      <c r="R143" s="168">
        <v>70</v>
      </c>
      <c r="S143" s="169">
        <v>14.2</v>
      </c>
      <c r="T143" s="170">
        <f t="shared" si="40"/>
        <v>37.199999999999733</v>
      </c>
      <c r="U143" s="171">
        <f t="shared" si="39"/>
        <v>62.800000000000267</v>
      </c>
    </row>
    <row r="144" spans="4:21">
      <c r="D144" s="179"/>
      <c r="K144" s="183"/>
      <c r="L144" s="183"/>
      <c r="M144" s="164">
        <v>14.3</v>
      </c>
      <c r="N144" s="165">
        <v>20</v>
      </c>
      <c r="O144" s="166">
        <f t="shared" si="37"/>
        <v>80</v>
      </c>
      <c r="P144" s="167">
        <v>14.3</v>
      </c>
      <c r="Q144" s="168">
        <v>30</v>
      </c>
      <c r="R144" s="168">
        <v>70</v>
      </c>
      <c r="S144" s="169">
        <v>14.3</v>
      </c>
      <c r="T144" s="170">
        <f t="shared" si="40"/>
        <v>36.799999999999734</v>
      </c>
      <c r="U144" s="171">
        <f t="shared" si="39"/>
        <v>63.200000000000266</v>
      </c>
    </row>
    <row r="145" spans="4:21">
      <c r="D145" s="179"/>
      <c r="K145" s="183"/>
      <c r="L145" s="183"/>
      <c r="M145" s="164">
        <v>14.4</v>
      </c>
      <c r="N145" s="165">
        <v>20</v>
      </c>
      <c r="O145" s="166">
        <f t="shared" si="37"/>
        <v>80</v>
      </c>
      <c r="P145" s="167">
        <v>14.4</v>
      </c>
      <c r="Q145" s="168">
        <v>30</v>
      </c>
      <c r="R145" s="168">
        <v>70</v>
      </c>
      <c r="S145" s="169">
        <v>14.4</v>
      </c>
      <c r="T145" s="170">
        <f t="shared" si="40"/>
        <v>36.399999999999736</v>
      </c>
      <c r="U145" s="171">
        <f t="shared" si="39"/>
        <v>63.600000000000264</v>
      </c>
    </row>
    <row r="146" spans="4:21">
      <c r="D146" s="179"/>
      <c r="K146" s="183"/>
      <c r="L146" s="183"/>
      <c r="M146" s="164">
        <v>14.5</v>
      </c>
      <c r="N146" s="165">
        <v>20</v>
      </c>
      <c r="O146" s="166">
        <f t="shared" si="37"/>
        <v>80</v>
      </c>
      <c r="P146" s="167">
        <v>14.5</v>
      </c>
      <c r="Q146" s="168">
        <v>30</v>
      </c>
      <c r="R146" s="168">
        <v>70</v>
      </c>
      <c r="S146" s="169">
        <v>14.5</v>
      </c>
      <c r="T146" s="170">
        <f t="shared" si="40"/>
        <v>35.999999999999737</v>
      </c>
      <c r="U146" s="171">
        <f t="shared" si="39"/>
        <v>64.000000000000256</v>
      </c>
    </row>
    <row r="147" spans="4:21">
      <c r="D147" s="179"/>
      <c r="K147" s="183"/>
      <c r="L147" s="183"/>
      <c r="M147" s="164">
        <v>14.6</v>
      </c>
      <c r="N147" s="165">
        <v>20</v>
      </c>
      <c r="O147" s="166">
        <f t="shared" si="37"/>
        <v>80</v>
      </c>
      <c r="P147" s="167">
        <v>14.6</v>
      </c>
      <c r="Q147" s="168">
        <v>30</v>
      </c>
      <c r="R147" s="168">
        <v>70</v>
      </c>
      <c r="S147" s="169">
        <v>14.6</v>
      </c>
      <c r="T147" s="170">
        <f t="shared" si="40"/>
        <v>35.599999999999739</v>
      </c>
      <c r="U147" s="171">
        <f t="shared" si="39"/>
        <v>64.400000000000261</v>
      </c>
    </row>
    <row r="148" spans="4:21">
      <c r="D148" s="179"/>
      <c r="K148" s="183"/>
      <c r="L148" s="183"/>
      <c r="M148" s="164">
        <v>14.7</v>
      </c>
      <c r="N148" s="165">
        <v>20</v>
      </c>
      <c r="O148" s="166">
        <f t="shared" si="37"/>
        <v>80</v>
      </c>
      <c r="P148" s="167">
        <v>14.7</v>
      </c>
      <c r="Q148" s="168">
        <v>30</v>
      </c>
      <c r="R148" s="168">
        <v>70</v>
      </c>
      <c r="S148" s="169">
        <v>14.7</v>
      </c>
      <c r="T148" s="170">
        <f t="shared" si="40"/>
        <v>35.19999999999974</v>
      </c>
      <c r="U148" s="171">
        <f t="shared" si="39"/>
        <v>64.800000000000267</v>
      </c>
    </row>
    <row r="149" spans="4:21">
      <c r="D149" s="179"/>
      <c r="K149" s="183"/>
      <c r="L149" s="183"/>
      <c r="M149" s="164">
        <v>14.8</v>
      </c>
      <c r="N149" s="165">
        <v>20</v>
      </c>
      <c r="O149" s="166">
        <f t="shared" si="37"/>
        <v>80</v>
      </c>
      <c r="P149" s="167">
        <v>14.8</v>
      </c>
      <c r="Q149" s="168">
        <v>30</v>
      </c>
      <c r="R149" s="168">
        <v>70</v>
      </c>
      <c r="S149" s="169">
        <v>14.8</v>
      </c>
      <c r="T149" s="170">
        <f t="shared" si="40"/>
        <v>34.799999999999741</v>
      </c>
      <c r="U149" s="171">
        <f t="shared" si="39"/>
        <v>65.200000000000259</v>
      </c>
    </row>
    <row r="150" spans="4:21">
      <c r="D150" s="179"/>
      <c r="K150" s="183"/>
      <c r="L150" s="183"/>
      <c r="M150" s="164">
        <v>14.9</v>
      </c>
      <c r="N150" s="165">
        <v>20</v>
      </c>
      <c r="O150" s="166">
        <f t="shared" si="37"/>
        <v>80</v>
      </c>
      <c r="P150" s="167">
        <v>14.9</v>
      </c>
      <c r="Q150" s="168">
        <v>30</v>
      </c>
      <c r="R150" s="168">
        <v>70</v>
      </c>
      <c r="S150" s="169">
        <v>14.9</v>
      </c>
      <c r="T150" s="170">
        <f t="shared" si="40"/>
        <v>34.399999999999743</v>
      </c>
      <c r="U150" s="171">
        <f t="shared" si="39"/>
        <v>65.60000000000025</v>
      </c>
    </row>
    <row r="151" spans="4:21">
      <c r="D151" s="179"/>
      <c r="K151" s="183"/>
      <c r="L151" s="183"/>
      <c r="M151" s="164">
        <v>15</v>
      </c>
      <c r="N151" s="165">
        <v>10</v>
      </c>
      <c r="O151" s="166">
        <f t="shared" si="37"/>
        <v>90</v>
      </c>
      <c r="P151" s="167">
        <v>15</v>
      </c>
      <c r="Q151" s="168">
        <v>30</v>
      </c>
      <c r="R151" s="168">
        <v>70</v>
      </c>
      <c r="S151" s="169">
        <v>15</v>
      </c>
      <c r="T151" s="170">
        <f t="shared" si="40"/>
        <v>33.999999999999744</v>
      </c>
      <c r="U151" s="171">
        <f t="shared" si="39"/>
        <v>66.000000000000256</v>
      </c>
    </row>
    <row r="152" spans="4:21">
      <c r="D152" s="179"/>
      <c r="K152" s="183"/>
      <c r="L152" s="183"/>
      <c r="M152" s="164">
        <v>15.1</v>
      </c>
      <c r="N152" s="165">
        <v>10</v>
      </c>
      <c r="O152" s="166">
        <f t="shared" si="37"/>
        <v>90</v>
      </c>
      <c r="P152" s="167">
        <v>15.1</v>
      </c>
      <c r="Q152" s="168">
        <v>30</v>
      </c>
      <c r="R152" s="168">
        <v>70</v>
      </c>
      <c r="S152" s="169">
        <v>15.1</v>
      </c>
      <c r="T152" s="170">
        <f t="shared" si="40"/>
        <v>33.599999999999746</v>
      </c>
      <c r="U152" s="171">
        <f t="shared" si="39"/>
        <v>66.400000000000261</v>
      </c>
    </row>
    <row r="153" spans="4:21">
      <c r="D153" s="179"/>
      <c r="K153" s="183"/>
      <c r="L153" s="183"/>
      <c r="M153" s="164">
        <v>15.2</v>
      </c>
      <c r="N153" s="165">
        <v>10</v>
      </c>
      <c r="O153" s="166">
        <f t="shared" si="37"/>
        <v>90</v>
      </c>
      <c r="P153" s="167">
        <v>15.2</v>
      </c>
      <c r="Q153" s="168">
        <v>30</v>
      </c>
      <c r="R153" s="168">
        <v>70</v>
      </c>
      <c r="S153" s="169">
        <v>15.2</v>
      </c>
      <c r="T153" s="170">
        <f t="shared" si="40"/>
        <v>33.199999999999747</v>
      </c>
      <c r="U153" s="171">
        <f t="shared" si="39"/>
        <v>66.800000000000253</v>
      </c>
    </row>
    <row r="154" spans="4:21">
      <c r="D154" s="179"/>
      <c r="K154" s="183"/>
      <c r="L154" s="183"/>
      <c r="M154" s="164">
        <v>15.3</v>
      </c>
      <c r="N154" s="165">
        <v>10</v>
      </c>
      <c r="O154" s="166">
        <f t="shared" si="37"/>
        <v>90</v>
      </c>
      <c r="P154" s="167">
        <v>15.3</v>
      </c>
      <c r="Q154" s="168">
        <v>30</v>
      </c>
      <c r="R154" s="168">
        <v>70</v>
      </c>
      <c r="S154" s="169">
        <v>15.3</v>
      </c>
      <c r="T154" s="170">
        <f t="shared" si="40"/>
        <v>32.799999999999748</v>
      </c>
      <c r="U154" s="171">
        <f t="shared" si="39"/>
        <v>67.200000000000244</v>
      </c>
    </row>
    <row r="155" spans="4:21">
      <c r="D155" s="179"/>
      <c r="K155" s="183"/>
      <c r="L155" s="183"/>
      <c r="M155" s="164">
        <v>15.4</v>
      </c>
      <c r="N155" s="165">
        <v>10</v>
      </c>
      <c r="O155" s="166">
        <f t="shared" si="37"/>
        <v>90</v>
      </c>
      <c r="P155" s="167">
        <v>15.4</v>
      </c>
      <c r="Q155" s="168">
        <v>30</v>
      </c>
      <c r="R155" s="168">
        <v>70</v>
      </c>
      <c r="S155" s="169">
        <v>15.4</v>
      </c>
      <c r="T155" s="170">
        <f t="shared" si="40"/>
        <v>32.39999999999975</v>
      </c>
      <c r="U155" s="171">
        <f t="shared" si="39"/>
        <v>67.60000000000025</v>
      </c>
    </row>
    <row r="156" spans="4:21">
      <c r="D156" s="179"/>
      <c r="K156" s="183"/>
      <c r="L156" s="183"/>
      <c r="M156" s="164">
        <v>15.5</v>
      </c>
      <c r="N156" s="165">
        <v>10</v>
      </c>
      <c r="O156" s="166">
        <f t="shared" si="37"/>
        <v>90</v>
      </c>
      <c r="P156" s="167">
        <v>15.5</v>
      </c>
      <c r="Q156" s="168">
        <v>30</v>
      </c>
      <c r="R156" s="168">
        <v>70</v>
      </c>
      <c r="S156" s="169">
        <v>15.5</v>
      </c>
      <c r="T156" s="170">
        <f t="shared" si="40"/>
        <v>31.999999999999751</v>
      </c>
      <c r="U156" s="171">
        <f t="shared" si="39"/>
        <v>68.000000000000256</v>
      </c>
    </row>
    <row r="157" spans="4:21">
      <c r="D157" s="179"/>
      <c r="K157" s="183"/>
      <c r="L157" s="183"/>
      <c r="M157" s="164">
        <v>15.6</v>
      </c>
      <c r="N157" s="165">
        <v>10</v>
      </c>
      <c r="O157" s="166">
        <f t="shared" si="37"/>
        <v>90</v>
      </c>
      <c r="P157" s="167">
        <v>15.6</v>
      </c>
      <c r="Q157" s="168">
        <v>30</v>
      </c>
      <c r="R157" s="168">
        <v>70</v>
      </c>
      <c r="S157" s="169">
        <v>15.6</v>
      </c>
      <c r="T157" s="170">
        <f t="shared" si="40"/>
        <v>31.599999999999753</v>
      </c>
      <c r="U157" s="171">
        <f t="shared" si="39"/>
        <v>68.400000000000247</v>
      </c>
    </row>
    <row r="158" spans="4:21">
      <c r="D158" s="179"/>
      <c r="K158" s="183"/>
      <c r="L158" s="183"/>
      <c r="M158" s="164">
        <v>15.7</v>
      </c>
      <c r="N158" s="165">
        <v>10</v>
      </c>
      <c r="O158" s="166">
        <f t="shared" si="37"/>
        <v>90</v>
      </c>
      <c r="P158" s="167">
        <v>15.7</v>
      </c>
      <c r="Q158" s="168">
        <v>30</v>
      </c>
      <c r="R158" s="168">
        <v>70</v>
      </c>
      <c r="S158" s="169">
        <v>15.7</v>
      </c>
      <c r="T158" s="170">
        <f t="shared" si="40"/>
        <v>31.199999999999754</v>
      </c>
      <c r="U158" s="171">
        <f t="shared" si="39"/>
        <v>68.800000000000239</v>
      </c>
    </row>
    <row r="159" spans="4:21">
      <c r="D159" s="179"/>
      <c r="K159" s="183"/>
      <c r="L159" s="183"/>
      <c r="M159" s="164">
        <v>15.8</v>
      </c>
      <c r="N159" s="165">
        <v>10</v>
      </c>
      <c r="O159" s="166">
        <f t="shared" si="37"/>
        <v>90</v>
      </c>
      <c r="P159" s="167">
        <v>15.8</v>
      </c>
      <c r="Q159" s="168">
        <v>30</v>
      </c>
      <c r="R159" s="168">
        <v>70</v>
      </c>
      <c r="S159" s="169">
        <v>15.8</v>
      </c>
      <c r="T159" s="170">
        <f t="shared" si="40"/>
        <v>30.799999999999756</v>
      </c>
      <c r="U159" s="171">
        <f t="shared" si="39"/>
        <v>69.200000000000244</v>
      </c>
    </row>
    <row r="160" spans="4:21">
      <c r="D160" s="179"/>
      <c r="K160" s="183"/>
      <c r="L160" s="183"/>
      <c r="M160" s="164">
        <v>15.9</v>
      </c>
      <c r="N160" s="165">
        <v>10</v>
      </c>
      <c r="O160" s="166">
        <f t="shared" si="37"/>
        <v>90</v>
      </c>
      <c r="P160" s="167">
        <v>15.9</v>
      </c>
      <c r="Q160" s="168">
        <v>30</v>
      </c>
      <c r="R160" s="168">
        <v>70</v>
      </c>
      <c r="S160" s="169">
        <v>15.9</v>
      </c>
      <c r="T160" s="170">
        <f t="shared" si="40"/>
        <v>30.399999999999757</v>
      </c>
      <c r="U160" s="171">
        <f t="shared" si="39"/>
        <v>69.60000000000025</v>
      </c>
    </row>
    <row r="161" spans="4:21">
      <c r="D161" s="179"/>
      <c r="K161" s="183"/>
      <c r="L161" s="183"/>
      <c r="M161" s="164">
        <v>16</v>
      </c>
      <c r="N161" s="165">
        <v>10</v>
      </c>
      <c r="O161" s="166">
        <f t="shared" si="37"/>
        <v>90</v>
      </c>
      <c r="P161" s="167">
        <v>16</v>
      </c>
      <c r="Q161" s="168">
        <v>30</v>
      </c>
      <c r="R161" s="168">
        <v>70</v>
      </c>
      <c r="S161" s="169">
        <v>16</v>
      </c>
      <c r="T161" s="170">
        <v>30</v>
      </c>
      <c r="U161" s="171">
        <f t="shared" si="39"/>
        <v>70</v>
      </c>
    </row>
    <row r="162" spans="4:21">
      <c r="D162" s="179"/>
      <c r="K162" s="183"/>
      <c r="L162" s="183"/>
      <c r="M162" s="164">
        <v>16.100000000000001</v>
      </c>
      <c r="N162" s="165">
        <v>10</v>
      </c>
      <c r="O162" s="166">
        <f t="shared" si="37"/>
        <v>90</v>
      </c>
      <c r="P162" s="167">
        <v>16.100000000000001</v>
      </c>
      <c r="Q162" s="168">
        <v>30</v>
      </c>
      <c r="R162" s="168">
        <v>70</v>
      </c>
      <c r="S162" s="169">
        <v>16.100000000000001</v>
      </c>
      <c r="T162" s="170">
        <v>30</v>
      </c>
      <c r="U162" s="171">
        <f t="shared" si="39"/>
        <v>70</v>
      </c>
    </row>
    <row r="163" spans="4:21">
      <c r="D163" s="179"/>
      <c r="K163" s="183"/>
      <c r="L163" s="183"/>
      <c r="M163" s="164">
        <v>16.2</v>
      </c>
      <c r="N163" s="165">
        <v>10</v>
      </c>
      <c r="O163" s="166">
        <f t="shared" si="37"/>
        <v>90</v>
      </c>
      <c r="P163" s="167">
        <v>16.2</v>
      </c>
      <c r="Q163" s="168">
        <v>30</v>
      </c>
      <c r="R163" s="168">
        <v>70</v>
      </c>
      <c r="S163" s="169">
        <v>16.200000000000003</v>
      </c>
      <c r="T163" s="170">
        <v>30</v>
      </c>
      <c r="U163" s="171">
        <f t="shared" si="39"/>
        <v>70</v>
      </c>
    </row>
    <row r="164" spans="4:21">
      <c r="M164" s="164">
        <v>16.3</v>
      </c>
      <c r="N164" s="165">
        <v>10</v>
      </c>
      <c r="O164" s="166">
        <f t="shared" si="37"/>
        <v>90</v>
      </c>
      <c r="P164" s="167">
        <v>16.3</v>
      </c>
      <c r="Q164" s="168">
        <v>30</v>
      </c>
      <c r="R164" s="168">
        <v>70</v>
      </c>
      <c r="S164" s="169">
        <v>16.300000000000004</v>
      </c>
      <c r="T164" s="170">
        <v>30</v>
      </c>
      <c r="U164" s="171">
        <f t="shared" si="39"/>
        <v>70</v>
      </c>
    </row>
    <row r="165" spans="4:21">
      <c r="M165" s="164">
        <v>16.399999999999999</v>
      </c>
      <c r="N165" s="165">
        <v>10</v>
      </c>
      <c r="O165" s="166">
        <f t="shared" si="37"/>
        <v>90</v>
      </c>
      <c r="P165" s="167">
        <v>16.399999999999999</v>
      </c>
      <c r="Q165" s="168">
        <v>30</v>
      </c>
      <c r="R165" s="168">
        <v>70</v>
      </c>
      <c r="S165" s="169">
        <v>16.400000000000006</v>
      </c>
      <c r="T165" s="170">
        <v>30</v>
      </c>
      <c r="U165" s="171">
        <f t="shared" si="39"/>
        <v>70</v>
      </c>
    </row>
    <row r="166" spans="4:21">
      <c r="M166" s="164">
        <v>16.5</v>
      </c>
      <c r="N166" s="165">
        <v>10</v>
      </c>
      <c r="O166" s="166">
        <f t="shared" si="37"/>
        <v>90</v>
      </c>
      <c r="P166" s="167">
        <v>16.5</v>
      </c>
      <c r="Q166" s="168">
        <v>30</v>
      </c>
      <c r="R166" s="168">
        <v>70</v>
      </c>
      <c r="S166" s="169">
        <v>16.500000000000007</v>
      </c>
      <c r="T166" s="170">
        <v>30</v>
      </c>
      <c r="U166" s="171">
        <f t="shared" si="39"/>
        <v>70</v>
      </c>
    </row>
    <row r="167" spans="4:21">
      <c r="M167" s="164">
        <v>16.600000000000001</v>
      </c>
      <c r="N167" s="165">
        <v>10</v>
      </c>
      <c r="O167" s="166">
        <f t="shared" si="37"/>
        <v>90</v>
      </c>
      <c r="P167" s="167">
        <v>16.600000000000001</v>
      </c>
      <c r="Q167" s="168">
        <v>30</v>
      </c>
      <c r="R167" s="168">
        <v>70</v>
      </c>
      <c r="S167" s="169">
        <v>16.600000000000009</v>
      </c>
      <c r="T167" s="170">
        <v>30</v>
      </c>
      <c r="U167" s="171">
        <f t="shared" si="39"/>
        <v>70</v>
      </c>
    </row>
    <row r="168" spans="4:21">
      <c r="M168" s="164">
        <v>16.7</v>
      </c>
      <c r="N168" s="165">
        <v>10</v>
      </c>
      <c r="O168" s="166">
        <f t="shared" si="37"/>
        <v>90</v>
      </c>
      <c r="P168" s="167">
        <v>16.7</v>
      </c>
      <c r="Q168" s="168">
        <v>30</v>
      </c>
      <c r="R168" s="168">
        <v>70</v>
      </c>
      <c r="S168" s="169">
        <v>16.7</v>
      </c>
      <c r="T168" s="170">
        <v>30</v>
      </c>
      <c r="U168" s="171">
        <f t="shared" si="39"/>
        <v>70</v>
      </c>
    </row>
    <row r="169" spans="4:21">
      <c r="M169" s="164">
        <v>16.8</v>
      </c>
      <c r="N169" s="165">
        <v>10</v>
      </c>
      <c r="O169" s="166">
        <f t="shared" si="37"/>
        <v>90</v>
      </c>
      <c r="P169" s="167">
        <v>16.8</v>
      </c>
      <c r="Q169" s="168">
        <v>30</v>
      </c>
      <c r="R169" s="168">
        <v>70</v>
      </c>
      <c r="S169" s="169">
        <v>16.8</v>
      </c>
      <c r="T169" s="170">
        <v>30</v>
      </c>
      <c r="U169" s="171">
        <f t="shared" si="39"/>
        <v>70</v>
      </c>
    </row>
    <row r="170" spans="4:21">
      <c r="M170" s="164">
        <v>16.899999999999999</v>
      </c>
      <c r="N170" s="165">
        <v>10</v>
      </c>
      <c r="O170" s="166">
        <f t="shared" si="37"/>
        <v>90</v>
      </c>
      <c r="P170" s="167">
        <v>16.899999999999999</v>
      </c>
      <c r="Q170" s="168">
        <v>30</v>
      </c>
      <c r="R170" s="168">
        <v>70</v>
      </c>
      <c r="S170" s="169">
        <v>16.899999999999999</v>
      </c>
      <c r="T170" s="170">
        <v>30</v>
      </c>
      <c r="U170" s="171">
        <f t="shared" si="39"/>
        <v>70</v>
      </c>
    </row>
    <row r="171" spans="4:21">
      <c r="M171" s="164">
        <v>17</v>
      </c>
      <c r="N171" s="165">
        <v>10</v>
      </c>
      <c r="O171" s="166">
        <f t="shared" si="37"/>
        <v>90</v>
      </c>
      <c r="P171" s="167">
        <v>17</v>
      </c>
      <c r="Q171" s="168">
        <v>30</v>
      </c>
      <c r="R171" s="168">
        <v>70</v>
      </c>
      <c r="S171" s="169">
        <v>17</v>
      </c>
      <c r="T171" s="170">
        <v>30</v>
      </c>
      <c r="U171" s="171">
        <f t="shared" si="39"/>
        <v>70</v>
      </c>
    </row>
    <row r="172" spans="4:21">
      <c r="P172" s="167">
        <v>17.100000000000001</v>
      </c>
      <c r="Q172" s="168">
        <v>30</v>
      </c>
      <c r="R172" s="168">
        <v>70</v>
      </c>
      <c r="S172" s="169">
        <v>17.100000000000001</v>
      </c>
      <c r="T172" s="170">
        <v>30</v>
      </c>
      <c r="U172" s="171">
        <f t="shared" si="39"/>
        <v>70</v>
      </c>
    </row>
    <row r="173" spans="4:21">
      <c r="P173" s="167">
        <v>17.2</v>
      </c>
      <c r="Q173" s="168">
        <v>30</v>
      </c>
      <c r="R173" s="168">
        <v>70</v>
      </c>
      <c r="S173" s="169">
        <v>17.2</v>
      </c>
      <c r="T173" s="170">
        <v>30</v>
      </c>
      <c r="U173" s="171">
        <f t="shared" si="39"/>
        <v>70</v>
      </c>
    </row>
    <row r="174" spans="4:21">
      <c r="P174" s="167">
        <v>17.3</v>
      </c>
      <c r="Q174" s="168">
        <v>30</v>
      </c>
      <c r="R174" s="168">
        <v>70</v>
      </c>
      <c r="S174" s="169">
        <v>17.3</v>
      </c>
      <c r="T174" s="170">
        <v>30</v>
      </c>
      <c r="U174" s="171">
        <f t="shared" si="39"/>
        <v>70</v>
      </c>
    </row>
    <row r="175" spans="4:21">
      <c r="P175" s="167">
        <v>17.399999999999999</v>
      </c>
      <c r="Q175" s="168">
        <v>30</v>
      </c>
      <c r="R175" s="168">
        <v>70</v>
      </c>
      <c r="S175" s="169">
        <v>17.399999999999999</v>
      </c>
      <c r="T175" s="170">
        <v>30</v>
      </c>
      <c r="U175" s="171">
        <f t="shared" si="39"/>
        <v>70</v>
      </c>
    </row>
    <row r="176" spans="4:21">
      <c r="P176" s="167">
        <v>17.5</v>
      </c>
      <c r="Q176" s="168">
        <v>30</v>
      </c>
      <c r="R176" s="168">
        <v>70</v>
      </c>
      <c r="S176" s="169">
        <v>17.5</v>
      </c>
      <c r="T176" s="170">
        <v>30</v>
      </c>
      <c r="U176" s="171">
        <f t="shared" si="39"/>
        <v>70</v>
      </c>
    </row>
    <row r="177" spans="16:21">
      <c r="P177" s="167">
        <v>17.600000000000001</v>
      </c>
      <c r="Q177" s="168">
        <v>30</v>
      </c>
      <c r="R177" s="168">
        <v>70</v>
      </c>
      <c r="S177" s="169">
        <v>17.600000000000001</v>
      </c>
      <c r="T177" s="170">
        <v>30</v>
      </c>
      <c r="U177" s="171">
        <f t="shared" si="39"/>
        <v>70</v>
      </c>
    </row>
    <row r="178" spans="16:21">
      <c r="P178" s="167">
        <v>17.7</v>
      </c>
      <c r="Q178" s="168">
        <v>30</v>
      </c>
      <c r="R178" s="168">
        <v>70</v>
      </c>
      <c r="S178" s="169">
        <v>17.7</v>
      </c>
      <c r="T178" s="170">
        <v>30</v>
      </c>
      <c r="U178" s="171">
        <f t="shared" si="39"/>
        <v>70</v>
      </c>
    </row>
    <row r="179" spans="16:21">
      <c r="P179" s="167">
        <v>17.8</v>
      </c>
      <c r="Q179" s="168">
        <v>30</v>
      </c>
      <c r="R179" s="168">
        <v>70</v>
      </c>
      <c r="S179" s="169">
        <v>17.8</v>
      </c>
      <c r="T179" s="170">
        <v>30</v>
      </c>
      <c r="U179" s="171">
        <f t="shared" si="39"/>
        <v>70</v>
      </c>
    </row>
    <row r="180" spans="16:21">
      <c r="P180" s="167">
        <v>17.899999999999999</v>
      </c>
      <c r="Q180" s="168">
        <v>30</v>
      </c>
      <c r="R180" s="168">
        <v>70</v>
      </c>
      <c r="S180" s="169">
        <v>17.899999999999999</v>
      </c>
      <c r="T180" s="170">
        <v>30</v>
      </c>
      <c r="U180" s="171">
        <f t="shared" si="39"/>
        <v>70</v>
      </c>
    </row>
    <row r="181" spans="16:21">
      <c r="P181" s="167">
        <v>18</v>
      </c>
      <c r="Q181" s="168">
        <v>30</v>
      </c>
      <c r="R181" s="168">
        <v>70</v>
      </c>
      <c r="S181" s="169">
        <v>18</v>
      </c>
      <c r="T181" s="170">
        <v>30</v>
      </c>
      <c r="U181" s="171">
        <f t="shared" si="39"/>
        <v>70</v>
      </c>
    </row>
    <row r="182" spans="16:21">
      <c r="P182" s="167">
        <v>18.100000000000001</v>
      </c>
      <c r="Q182" s="168">
        <v>30</v>
      </c>
      <c r="R182" s="168">
        <v>70</v>
      </c>
      <c r="S182" s="169">
        <v>18.100000000000001</v>
      </c>
      <c r="T182" s="170">
        <v>30</v>
      </c>
      <c r="U182" s="171">
        <f t="shared" si="39"/>
        <v>70</v>
      </c>
    </row>
    <row r="183" spans="16:21">
      <c r="P183" s="167">
        <v>18.2</v>
      </c>
      <c r="Q183" s="168">
        <v>30</v>
      </c>
      <c r="R183" s="168">
        <v>70</v>
      </c>
      <c r="S183" s="169">
        <v>18.2</v>
      </c>
      <c r="T183" s="170">
        <v>30</v>
      </c>
      <c r="U183" s="171">
        <f t="shared" si="39"/>
        <v>70</v>
      </c>
    </row>
    <row r="184" spans="16:21">
      <c r="P184" s="167">
        <v>18.3</v>
      </c>
      <c r="Q184" s="168">
        <v>30</v>
      </c>
      <c r="R184" s="168">
        <v>70</v>
      </c>
      <c r="S184" s="169">
        <v>18.3</v>
      </c>
      <c r="T184" s="170">
        <v>30</v>
      </c>
      <c r="U184" s="171">
        <f t="shared" si="39"/>
        <v>70</v>
      </c>
    </row>
    <row r="185" spans="16:21">
      <c r="P185" s="167">
        <v>18.399999999999999</v>
      </c>
      <c r="Q185" s="168">
        <v>30</v>
      </c>
      <c r="R185" s="168">
        <v>70</v>
      </c>
      <c r="S185" s="169">
        <v>18.399999999999999</v>
      </c>
      <c r="T185" s="170">
        <v>30</v>
      </c>
      <c r="U185" s="171">
        <f t="shared" si="39"/>
        <v>70</v>
      </c>
    </row>
    <row r="186" spans="16:21">
      <c r="P186" s="167">
        <v>18.5</v>
      </c>
      <c r="Q186" s="168">
        <v>30</v>
      </c>
      <c r="R186" s="168">
        <v>70</v>
      </c>
      <c r="S186" s="169">
        <v>18.5</v>
      </c>
      <c r="T186" s="170">
        <v>30</v>
      </c>
      <c r="U186" s="171">
        <f t="shared" si="39"/>
        <v>70</v>
      </c>
    </row>
    <row r="187" spans="16:21">
      <c r="P187" s="167">
        <v>18.600000000000001</v>
      </c>
      <c r="Q187" s="168">
        <v>30</v>
      </c>
      <c r="R187" s="168">
        <v>70</v>
      </c>
      <c r="S187" s="169">
        <v>18.600000000000001</v>
      </c>
      <c r="T187" s="170">
        <v>30</v>
      </c>
      <c r="U187" s="171">
        <f t="shared" si="39"/>
        <v>70</v>
      </c>
    </row>
    <row r="188" spans="16:21">
      <c r="P188" s="167">
        <v>18.7</v>
      </c>
      <c r="Q188" s="168">
        <v>30</v>
      </c>
      <c r="R188" s="168">
        <v>70</v>
      </c>
      <c r="S188" s="169">
        <v>18.7</v>
      </c>
      <c r="T188" s="170">
        <v>30</v>
      </c>
      <c r="U188" s="171">
        <f t="shared" si="39"/>
        <v>70</v>
      </c>
    </row>
    <row r="189" spans="16:21">
      <c r="P189" s="167">
        <v>18.8</v>
      </c>
      <c r="Q189" s="168">
        <v>30</v>
      </c>
      <c r="R189" s="168">
        <v>70</v>
      </c>
      <c r="S189" s="169">
        <v>18.8</v>
      </c>
      <c r="T189" s="170">
        <v>30</v>
      </c>
      <c r="U189" s="171">
        <f t="shared" si="39"/>
        <v>70</v>
      </c>
    </row>
    <row r="190" spans="16:21">
      <c r="P190" s="167">
        <v>18.899999999999999</v>
      </c>
      <c r="Q190" s="168">
        <v>30</v>
      </c>
      <c r="R190" s="168">
        <v>70</v>
      </c>
      <c r="S190" s="169">
        <v>18.899999999999999</v>
      </c>
      <c r="T190" s="170">
        <v>30</v>
      </c>
      <c r="U190" s="171">
        <f t="shared" si="39"/>
        <v>70</v>
      </c>
    </row>
    <row r="191" spans="16:21">
      <c r="P191" s="167">
        <v>19</v>
      </c>
      <c r="Q191" s="168">
        <v>30</v>
      </c>
      <c r="R191" s="168">
        <v>70</v>
      </c>
      <c r="S191" s="169">
        <v>19</v>
      </c>
      <c r="T191" s="170">
        <v>30</v>
      </c>
      <c r="U191" s="171">
        <f t="shared" si="39"/>
        <v>70</v>
      </c>
    </row>
    <row r="192" spans="16:21">
      <c r="P192" s="167">
        <v>19.100000000000001</v>
      </c>
      <c r="Q192" s="168">
        <v>30</v>
      </c>
      <c r="R192" s="168">
        <v>70</v>
      </c>
      <c r="S192" s="169">
        <v>19.100000000000001</v>
      </c>
      <c r="T192" s="170">
        <v>30</v>
      </c>
      <c r="U192" s="171">
        <f t="shared" si="39"/>
        <v>70</v>
      </c>
    </row>
    <row r="193" spans="16:21">
      <c r="P193" s="167">
        <v>19.2</v>
      </c>
      <c r="Q193" s="168">
        <v>30</v>
      </c>
      <c r="R193" s="168">
        <v>70</v>
      </c>
      <c r="S193" s="169">
        <v>19.2</v>
      </c>
      <c r="T193" s="170">
        <v>30</v>
      </c>
      <c r="U193" s="171">
        <f t="shared" si="39"/>
        <v>70</v>
      </c>
    </row>
    <row r="194" spans="16:21">
      <c r="P194" s="167">
        <v>19.3</v>
      </c>
      <c r="Q194" s="168">
        <v>30</v>
      </c>
      <c r="R194" s="168">
        <v>70</v>
      </c>
      <c r="S194" s="169">
        <v>19.3</v>
      </c>
      <c r="T194" s="170">
        <v>30</v>
      </c>
      <c r="U194" s="171">
        <f t="shared" ref="U194:U257" si="41">100-T194</f>
        <v>70</v>
      </c>
    </row>
    <row r="195" spans="16:21">
      <c r="P195" s="167">
        <v>19.399999999999999</v>
      </c>
      <c r="Q195" s="168">
        <v>30</v>
      </c>
      <c r="R195" s="168">
        <v>70</v>
      </c>
      <c r="S195" s="169">
        <v>19.399999999999999</v>
      </c>
      <c r="T195" s="170">
        <v>30</v>
      </c>
      <c r="U195" s="171">
        <f t="shared" si="41"/>
        <v>70</v>
      </c>
    </row>
    <row r="196" spans="16:21">
      <c r="P196" s="167">
        <v>19.5</v>
      </c>
      <c r="Q196" s="168">
        <v>30</v>
      </c>
      <c r="R196" s="168">
        <v>70</v>
      </c>
      <c r="S196" s="169">
        <v>19.5</v>
      </c>
      <c r="T196" s="170">
        <v>30</v>
      </c>
      <c r="U196" s="171">
        <f t="shared" si="41"/>
        <v>70</v>
      </c>
    </row>
    <row r="197" spans="16:21">
      <c r="P197" s="167">
        <v>19.600000000000001</v>
      </c>
      <c r="Q197" s="168">
        <v>30</v>
      </c>
      <c r="R197" s="168">
        <v>70</v>
      </c>
      <c r="S197" s="169">
        <v>19.600000000000001</v>
      </c>
      <c r="T197" s="170">
        <v>30</v>
      </c>
      <c r="U197" s="171">
        <f t="shared" si="41"/>
        <v>70</v>
      </c>
    </row>
    <row r="198" spans="16:21">
      <c r="P198" s="167">
        <v>19.7</v>
      </c>
      <c r="Q198" s="168">
        <v>30</v>
      </c>
      <c r="R198" s="168">
        <v>70</v>
      </c>
      <c r="S198" s="169">
        <v>19.7</v>
      </c>
      <c r="T198" s="170">
        <v>30</v>
      </c>
      <c r="U198" s="171">
        <f t="shared" si="41"/>
        <v>70</v>
      </c>
    </row>
    <row r="199" spans="16:21">
      <c r="P199" s="167">
        <v>19.8</v>
      </c>
      <c r="Q199" s="168">
        <v>30</v>
      </c>
      <c r="R199" s="168">
        <v>70</v>
      </c>
      <c r="S199" s="169">
        <v>19.8</v>
      </c>
      <c r="T199" s="170">
        <v>30</v>
      </c>
      <c r="U199" s="171">
        <f t="shared" si="41"/>
        <v>70</v>
      </c>
    </row>
    <row r="200" spans="16:21">
      <c r="P200" s="167">
        <v>19.899999999999999</v>
      </c>
      <c r="Q200" s="168">
        <v>30</v>
      </c>
      <c r="R200" s="168">
        <v>70</v>
      </c>
      <c r="S200" s="169">
        <v>19.899999999999999</v>
      </c>
      <c r="T200" s="170">
        <v>30</v>
      </c>
      <c r="U200" s="171">
        <f t="shared" si="41"/>
        <v>70</v>
      </c>
    </row>
    <row r="201" spans="16:21">
      <c r="P201" s="167">
        <v>20</v>
      </c>
      <c r="Q201" s="168">
        <v>20</v>
      </c>
      <c r="R201" s="168">
        <f t="shared" ref="R201:R261" si="42">100-Q201</f>
        <v>80</v>
      </c>
      <c r="S201" s="169">
        <v>20</v>
      </c>
      <c r="T201" s="170">
        <v>30</v>
      </c>
      <c r="U201" s="171">
        <f t="shared" si="41"/>
        <v>70</v>
      </c>
    </row>
    <row r="202" spans="16:21">
      <c r="P202" s="167">
        <v>20.100000000000001</v>
      </c>
      <c r="Q202" s="168">
        <v>20</v>
      </c>
      <c r="R202" s="168">
        <f t="shared" si="42"/>
        <v>80</v>
      </c>
      <c r="S202" s="169">
        <v>20.100000000000001</v>
      </c>
      <c r="T202" s="170">
        <v>30</v>
      </c>
      <c r="U202" s="171">
        <f t="shared" si="41"/>
        <v>70</v>
      </c>
    </row>
    <row r="203" spans="16:21">
      <c r="P203" s="167">
        <v>20.2</v>
      </c>
      <c r="Q203" s="168">
        <v>20</v>
      </c>
      <c r="R203" s="168">
        <f t="shared" si="42"/>
        <v>80</v>
      </c>
      <c r="S203" s="169">
        <v>20.2</v>
      </c>
      <c r="T203" s="170">
        <v>30</v>
      </c>
      <c r="U203" s="171">
        <f t="shared" si="41"/>
        <v>70</v>
      </c>
    </row>
    <row r="204" spans="16:21">
      <c r="P204" s="167">
        <v>20.3</v>
      </c>
      <c r="Q204" s="168">
        <v>20</v>
      </c>
      <c r="R204" s="168">
        <f t="shared" si="42"/>
        <v>80</v>
      </c>
      <c r="S204" s="169">
        <v>20.3</v>
      </c>
      <c r="T204" s="170">
        <v>30</v>
      </c>
      <c r="U204" s="171">
        <f t="shared" si="41"/>
        <v>70</v>
      </c>
    </row>
    <row r="205" spans="16:21">
      <c r="P205" s="167">
        <v>20.399999999999999</v>
      </c>
      <c r="Q205" s="168">
        <v>20</v>
      </c>
      <c r="R205" s="168">
        <f t="shared" si="42"/>
        <v>80</v>
      </c>
      <c r="S205" s="169">
        <v>20.399999999999999</v>
      </c>
      <c r="T205" s="170">
        <v>30</v>
      </c>
      <c r="U205" s="171">
        <f t="shared" si="41"/>
        <v>70</v>
      </c>
    </row>
    <row r="206" spans="16:21">
      <c r="P206" s="167">
        <v>20.5</v>
      </c>
      <c r="Q206" s="168">
        <v>20</v>
      </c>
      <c r="R206" s="168">
        <f t="shared" si="42"/>
        <v>80</v>
      </c>
      <c r="S206" s="169">
        <v>20.5</v>
      </c>
      <c r="T206" s="170">
        <v>30</v>
      </c>
      <c r="U206" s="171">
        <f t="shared" si="41"/>
        <v>70</v>
      </c>
    </row>
    <row r="207" spans="16:21">
      <c r="P207" s="167">
        <v>20.6</v>
      </c>
      <c r="Q207" s="168">
        <v>20</v>
      </c>
      <c r="R207" s="168">
        <f t="shared" si="42"/>
        <v>80</v>
      </c>
      <c r="S207" s="169">
        <v>20.6</v>
      </c>
      <c r="T207" s="170">
        <v>30</v>
      </c>
      <c r="U207" s="171">
        <f t="shared" si="41"/>
        <v>70</v>
      </c>
    </row>
    <row r="208" spans="16:21">
      <c r="P208" s="167">
        <v>20.7</v>
      </c>
      <c r="Q208" s="168">
        <v>20</v>
      </c>
      <c r="R208" s="168">
        <f t="shared" si="42"/>
        <v>80</v>
      </c>
      <c r="S208" s="169">
        <v>20.7</v>
      </c>
      <c r="T208" s="170">
        <v>30</v>
      </c>
      <c r="U208" s="171">
        <f t="shared" si="41"/>
        <v>70</v>
      </c>
    </row>
    <row r="209" spans="16:21">
      <c r="P209" s="167">
        <v>20.8</v>
      </c>
      <c r="Q209" s="168">
        <v>20</v>
      </c>
      <c r="R209" s="168">
        <f t="shared" si="42"/>
        <v>80</v>
      </c>
      <c r="S209" s="169">
        <v>20.8</v>
      </c>
      <c r="T209" s="170">
        <v>30</v>
      </c>
      <c r="U209" s="171">
        <f t="shared" si="41"/>
        <v>70</v>
      </c>
    </row>
    <row r="210" spans="16:21">
      <c r="P210" s="167">
        <v>20.9</v>
      </c>
      <c r="Q210" s="168">
        <v>20</v>
      </c>
      <c r="R210" s="168">
        <f t="shared" si="42"/>
        <v>80</v>
      </c>
      <c r="S210" s="169">
        <v>20.9</v>
      </c>
      <c r="T210" s="170">
        <v>30</v>
      </c>
      <c r="U210" s="171">
        <f t="shared" si="41"/>
        <v>70</v>
      </c>
    </row>
    <row r="211" spans="16:21">
      <c r="P211" s="167">
        <v>21</v>
      </c>
      <c r="Q211" s="168">
        <v>20</v>
      </c>
      <c r="R211" s="168">
        <f t="shared" si="42"/>
        <v>80</v>
      </c>
      <c r="S211" s="169">
        <v>21</v>
      </c>
      <c r="T211" s="170">
        <v>30</v>
      </c>
      <c r="U211" s="171">
        <f t="shared" si="41"/>
        <v>70</v>
      </c>
    </row>
    <row r="212" spans="16:21">
      <c r="P212" s="167">
        <v>21.1</v>
      </c>
      <c r="Q212" s="168">
        <v>20</v>
      </c>
      <c r="R212" s="168">
        <f t="shared" si="42"/>
        <v>80</v>
      </c>
      <c r="S212" s="169">
        <v>21.1</v>
      </c>
      <c r="T212" s="170">
        <v>30</v>
      </c>
      <c r="U212" s="171">
        <f t="shared" si="41"/>
        <v>70</v>
      </c>
    </row>
    <row r="213" spans="16:21">
      <c r="P213" s="167">
        <v>21.2</v>
      </c>
      <c r="Q213" s="168">
        <v>20</v>
      </c>
      <c r="R213" s="168">
        <f t="shared" si="42"/>
        <v>80</v>
      </c>
      <c r="S213" s="169">
        <v>21.2</v>
      </c>
      <c r="T213" s="170">
        <v>30</v>
      </c>
      <c r="U213" s="171">
        <f t="shared" si="41"/>
        <v>70</v>
      </c>
    </row>
    <row r="214" spans="16:21">
      <c r="P214" s="167">
        <v>21.3</v>
      </c>
      <c r="Q214" s="168">
        <v>20</v>
      </c>
      <c r="R214" s="168">
        <f t="shared" si="42"/>
        <v>80</v>
      </c>
      <c r="S214" s="169">
        <v>21.3</v>
      </c>
      <c r="T214" s="170">
        <v>30</v>
      </c>
      <c r="U214" s="171">
        <f t="shared" si="41"/>
        <v>70</v>
      </c>
    </row>
    <row r="215" spans="16:21">
      <c r="P215" s="167">
        <v>21.4</v>
      </c>
      <c r="Q215" s="168">
        <v>20</v>
      </c>
      <c r="R215" s="168">
        <f t="shared" si="42"/>
        <v>80</v>
      </c>
      <c r="S215" s="169">
        <v>21.4</v>
      </c>
      <c r="T215" s="170">
        <v>30</v>
      </c>
      <c r="U215" s="171">
        <f t="shared" si="41"/>
        <v>70</v>
      </c>
    </row>
    <row r="216" spans="16:21">
      <c r="P216" s="167">
        <v>21.5</v>
      </c>
      <c r="Q216" s="168">
        <v>20</v>
      </c>
      <c r="R216" s="168">
        <f t="shared" si="42"/>
        <v>80</v>
      </c>
      <c r="S216" s="169">
        <v>21.5</v>
      </c>
      <c r="T216" s="170">
        <v>30</v>
      </c>
      <c r="U216" s="171">
        <f t="shared" si="41"/>
        <v>70</v>
      </c>
    </row>
    <row r="217" spans="16:21">
      <c r="P217" s="167">
        <v>21.6</v>
      </c>
      <c r="Q217" s="168">
        <v>20</v>
      </c>
      <c r="R217" s="168">
        <f t="shared" si="42"/>
        <v>80</v>
      </c>
      <c r="S217" s="169">
        <v>21.6</v>
      </c>
      <c r="T217" s="170">
        <v>30</v>
      </c>
      <c r="U217" s="171">
        <f t="shared" si="41"/>
        <v>70</v>
      </c>
    </row>
    <row r="218" spans="16:21">
      <c r="P218" s="167">
        <v>21.7</v>
      </c>
      <c r="Q218" s="168">
        <v>20</v>
      </c>
      <c r="R218" s="168">
        <f t="shared" si="42"/>
        <v>80</v>
      </c>
      <c r="S218" s="169">
        <v>21.7</v>
      </c>
      <c r="T218" s="170">
        <v>30</v>
      </c>
      <c r="U218" s="171">
        <f t="shared" si="41"/>
        <v>70</v>
      </c>
    </row>
    <row r="219" spans="16:21">
      <c r="P219" s="167">
        <v>21.8</v>
      </c>
      <c r="Q219" s="168">
        <v>20</v>
      </c>
      <c r="R219" s="168">
        <f t="shared" si="42"/>
        <v>80</v>
      </c>
      <c r="S219" s="169">
        <v>21.8</v>
      </c>
      <c r="T219" s="170">
        <v>30</v>
      </c>
      <c r="U219" s="171">
        <f t="shared" si="41"/>
        <v>70</v>
      </c>
    </row>
    <row r="220" spans="16:21">
      <c r="P220" s="167">
        <v>21.9</v>
      </c>
      <c r="Q220" s="168">
        <v>20</v>
      </c>
      <c r="R220" s="168">
        <f t="shared" si="42"/>
        <v>80</v>
      </c>
      <c r="S220" s="169">
        <v>21.9</v>
      </c>
      <c r="T220" s="170">
        <v>30</v>
      </c>
      <c r="U220" s="171">
        <f t="shared" si="41"/>
        <v>70</v>
      </c>
    </row>
    <row r="221" spans="16:21">
      <c r="P221" s="167">
        <v>22</v>
      </c>
      <c r="Q221" s="168">
        <v>20</v>
      </c>
      <c r="R221" s="168">
        <f t="shared" si="42"/>
        <v>80</v>
      </c>
      <c r="S221" s="169">
        <v>22</v>
      </c>
      <c r="T221" s="170">
        <v>30</v>
      </c>
      <c r="U221" s="171">
        <f t="shared" si="41"/>
        <v>70</v>
      </c>
    </row>
    <row r="222" spans="16:21">
      <c r="P222" s="167">
        <v>22.1</v>
      </c>
      <c r="Q222" s="168">
        <v>20</v>
      </c>
      <c r="R222" s="168">
        <f t="shared" si="42"/>
        <v>80</v>
      </c>
      <c r="S222" s="169">
        <v>22.1</v>
      </c>
      <c r="T222" s="170">
        <v>30</v>
      </c>
      <c r="U222" s="171">
        <f t="shared" si="41"/>
        <v>70</v>
      </c>
    </row>
    <row r="223" spans="16:21">
      <c r="P223" s="167">
        <v>22.2</v>
      </c>
      <c r="Q223" s="168">
        <v>20</v>
      </c>
      <c r="R223" s="168">
        <f t="shared" si="42"/>
        <v>80</v>
      </c>
      <c r="S223" s="169">
        <v>22.2</v>
      </c>
      <c r="T223" s="170">
        <v>30</v>
      </c>
      <c r="U223" s="171">
        <f t="shared" si="41"/>
        <v>70</v>
      </c>
    </row>
    <row r="224" spans="16:21">
      <c r="P224" s="167">
        <v>22.3</v>
      </c>
      <c r="Q224" s="168">
        <v>20</v>
      </c>
      <c r="R224" s="168">
        <f t="shared" si="42"/>
        <v>80</v>
      </c>
      <c r="S224" s="169">
        <v>22.3</v>
      </c>
      <c r="T224" s="170">
        <v>30</v>
      </c>
      <c r="U224" s="171">
        <f t="shared" si="41"/>
        <v>70</v>
      </c>
    </row>
    <row r="225" spans="16:21">
      <c r="P225" s="167">
        <v>22.4</v>
      </c>
      <c r="Q225" s="168">
        <v>20</v>
      </c>
      <c r="R225" s="168">
        <f t="shared" si="42"/>
        <v>80</v>
      </c>
      <c r="S225" s="169">
        <v>22.4</v>
      </c>
      <c r="T225" s="170">
        <v>30</v>
      </c>
      <c r="U225" s="171">
        <f t="shared" si="41"/>
        <v>70</v>
      </c>
    </row>
    <row r="226" spans="16:21">
      <c r="P226" s="167">
        <v>22.5</v>
      </c>
      <c r="Q226" s="168">
        <v>20</v>
      </c>
      <c r="R226" s="168">
        <f t="shared" si="42"/>
        <v>80</v>
      </c>
      <c r="S226" s="169">
        <v>22.5</v>
      </c>
      <c r="T226" s="170">
        <v>30</v>
      </c>
      <c r="U226" s="171">
        <f t="shared" si="41"/>
        <v>70</v>
      </c>
    </row>
    <row r="227" spans="16:21">
      <c r="P227" s="167">
        <v>22.6</v>
      </c>
      <c r="Q227" s="168">
        <v>20</v>
      </c>
      <c r="R227" s="168">
        <f t="shared" si="42"/>
        <v>80</v>
      </c>
      <c r="S227" s="169">
        <v>22.6</v>
      </c>
      <c r="T227" s="170">
        <v>30</v>
      </c>
      <c r="U227" s="171">
        <f t="shared" si="41"/>
        <v>70</v>
      </c>
    </row>
    <row r="228" spans="16:21">
      <c r="P228" s="167">
        <v>22.7</v>
      </c>
      <c r="Q228" s="168">
        <v>20</v>
      </c>
      <c r="R228" s="168">
        <f t="shared" si="42"/>
        <v>80</v>
      </c>
      <c r="S228" s="169">
        <v>22.7</v>
      </c>
      <c r="T228" s="170">
        <v>30</v>
      </c>
      <c r="U228" s="171">
        <f t="shared" si="41"/>
        <v>70</v>
      </c>
    </row>
    <row r="229" spans="16:21">
      <c r="P229" s="167">
        <v>22.8</v>
      </c>
      <c r="Q229" s="168">
        <v>20</v>
      </c>
      <c r="R229" s="168">
        <f t="shared" si="42"/>
        <v>80</v>
      </c>
      <c r="S229" s="169">
        <v>22.8</v>
      </c>
      <c r="T229" s="170">
        <v>30</v>
      </c>
      <c r="U229" s="171">
        <f t="shared" si="41"/>
        <v>70</v>
      </c>
    </row>
    <row r="230" spans="16:21">
      <c r="P230" s="167">
        <v>22.9</v>
      </c>
      <c r="Q230" s="168">
        <v>20</v>
      </c>
      <c r="R230" s="168">
        <f t="shared" si="42"/>
        <v>80</v>
      </c>
      <c r="S230" s="169">
        <v>22.9</v>
      </c>
      <c r="T230" s="170">
        <v>30</v>
      </c>
      <c r="U230" s="171">
        <f t="shared" si="41"/>
        <v>70</v>
      </c>
    </row>
    <row r="231" spans="16:21">
      <c r="P231" s="167">
        <v>23</v>
      </c>
      <c r="Q231" s="168">
        <v>20</v>
      </c>
      <c r="R231" s="168">
        <f t="shared" si="42"/>
        <v>80</v>
      </c>
      <c r="S231" s="169">
        <v>23</v>
      </c>
      <c r="T231" s="170">
        <v>30</v>
      </c>
      <c r="U231" s="171">
        <f t="shared" si="41"/>
        <v>70</v>
      </c>
    </row>
    <row r="232" spans="16:21">
      <c r="P232" s="167">
        <v>23.1</v>
      </c>
      <c r="Q232" s="168">
        <v>20</v>
      </c>
      <c r="R232" s="168">
        <f t="shared" si="42"/>
        <v>80</v>
      </c>
      <c r="S232" s="169">
        <v>23.1</v>
      </c>
      <c r="T232" s="170">
        <v>30</v>
      </c>
      <c r="U232" s="171">
        <f t="shared" si="41"/>
        <v>70</v>
      </c>
    </row>
    <row r="233" spans="16:21">
      <c r="P233" s="167">
        <v>23.2</v>
      </c>
      <c r="Q233" s="168">
        <v>20</v>
      </c>
      <c r="R233" s="168">
        <f t="shared" si="42"/>
        <v>80</v>
      </c>
      <c r="S233" s="169">
        <v>23.2</v>
      </c>
      <c r="T233" s="170">
        <v>30</v>
      </c>
      <c r="U233" s="171">
        <f t="shared" si="41"/>
        <v>70</v>
      </c>
    </row>
    <row r="234" spans="16:21">
      <c r="P234" s="167">
        <v>23.3</v>
      </c>
      <c r="Q234" s="168">
        <v>20</v>
      </c>
      <c r="R234" s="168">
        <f t="shared" si="42"/>
        <v>80</v>
      </c>
      <c r="S234" s="169">
        <v>23.3</v>
      </c>
      <c r="T234" s="170">
        <v>30</v>
      </c>
      <c r="U234" s="171">
        <f t="shared" si="41"/>
        <v>70</v>
      </c>
    </row>
    <row r="235" spans="16:21">
      <c r="P235" s="167">
        <v>23.4</v>
      </c>
      <c r="Q235" s="168">
        <v>20</v>
      </c>
      <c r="R235" s="168">
        <f t="shared" si="42"/>
        <v>80</v>
      </c>
      <c r="S235" s="169">
        <v>23.4</v>
      </c>
      <c r="T235" s="170">
        <v>30</v>
      </c>
      <c r="U235" s="171">
        <f t="shared" si="41"/>
        <v>70</v>
      </c>
    </row>
    <row r="236" spans="16:21">
      <c r="P236" s="167">
        <v>23.5</v>
      </c>
      <c r="Q236" s="168">
        <v>20</v>
      </c>
      <c r="R236" s="168">
        <f t="shared" si="42"/>
        <v>80</v>
      </c>
      <c r="S236" s="169">
        <v>23.5</v>
      </c>
      <c r="T236" s="170">
        <v>30</v>
      </c>
      <c r="U236" s="171">
        <f t="shared" si="41"/>
        <v>70</v>
      </c>
    </row>
    <row r="237" spans="16:21">
      <c r="P237" s="167">
        <v>23.6</v>
      </c>
      <c r="Q237" s="168">
        <v>20</v>
      </c>
      <c r="R237" s="168">
        <f t="shared" si="42"/>
        <v>80</v>
      </c>
      <c r="S237" s="169">
        <v>23.6</v>
      </c>
      <c r="T237" s="170">
        <v>30</v>
      </c>
      <c r="U237" s="171">
        <f t="shared" si="41"/>
        <v>70</v>
      </c>
    </row>
    <row r="238" spans="16:21">
      <c r="P238" s="167">
        <v>23.7</v>
      </c>
      <c r="Q238" s="168">
        <v>20</v>
      </c>
      <c r="R238" s="168">
        <f t="shared" si="42"/>
        <v>80</v>
      </c>
      <c r="S238" s="169">
        <v>23.7</v>
      </c>
      <c r="T238" s="170">
        <v>30</v>
      </c>
      <c r="U238" s="171">
        <f t="shared" si="41"/>
        <v>70</v>
      </c>
    </row>
    <row r="239" spans="16:21">
      <c r="P239" s="167">
        <v>23.8</v>
      </c>
      <c r="Q239" s="168">
        <v>20</v>
      </c>
      <c r="R239" s="168">
        <f t="shared" si="42"/>
        <v>80</v>
      </c>
      <c r="S239" s="169">
        <v>23.8</v>
      </c>
      <c r="T239" s="170">
        <v>30</v>
      </c>
      <c r="U239" s="171">
        <f t="shared" si="41"/>
        <v>70</v>
      </c>
    </row>
    <row r="240" spans="16:21">
      <c r="P240" s="167">
        <v>23.9</v>
      </c>
      <c r="Q240" s="168">
        <v>20</v>
      </c>
      <c r="R240" s="168">
        <f t="shared" si="42"/>
        <v>80</v>
      </c>
      <c r="S240" s="169">
        <v>23.9</v>
      </c>
      <c r="T240" s="170">
        <v>30</v>
      </c>
      <c r="U240" s="171">
        <f t="shared" si="41"/>
        <v>70</v>
      </c>
    </row>
    <row r="241" spans="16:21">
      <c r="P241" s="167">
        <v>24</v>
      </c>
      <c r="Q241" s="168">
        <v>20</v>
      </c>
      <c r="R241" s="168">
        <f t="shared" si="42"/>
        <v>80</v>
      </c>
      <c r="S241" s="169">
        <v>24</v>
      </c>
      <c r="T241" s="170">
        <v>30</v>
      </c>
      <c r="U241" s="171">
        <f t="shared" si="41"/>
        <v>70</v>
      </c>
    </row>
    <row r="242" spans="16:21">
      <c r="P242" s="167">
        <v>24.1</v>
      </c>
      <c r="Q242" s="168">
        <v>20</v>
      </c>
      <c r="R242" s="168">
        <f t="shared" si="42"/>
        <v>80</v>
      </c>
      <c r="S242" s="169">
        <v>24.1</v>
      </c>
      <c r="T242" s="170">
        <v>30</v>
      </c>
      <c r="U242" s="171">
        <f t="shared" si="41"/>
        <v>70</v>
      </c>
    </row>
    <row r="243" spans="16:21">
      <c r="P243" s="167">
        <v>24.2</v>
      </c>
      <c r="Q243" s="168">
        <v>20</v>
      </c>
      <c r="R243" s="168">
        <f t="shared" si="42"/>
        <v>80</v>
      </c>
      <c r="S243" s="169">
        <v>24.2</v>
      </c>
      <c r="T243" s="170">
        <v>30</v>
      </c>
      <c r="U243" s="171">
        <f t="shared" si="41"/>
        <v>70</v>
      </c>
    </row>
    <row r="244" spans="16:21">
      <c r="P244" s="167">
        <v>24.3</v>
      </c>
      <c r="Q244" s="168">
        <v>20</v>
      </c>
      <c r="R244" s="168">
        <f t="shared" si="42"/>
        <v>80</v>
      </c>
      <c r="S244" s="169">
        <v>24.3</v>
      </c>
      <c r="T244" s="170">
        <v>30</v>
      </c>
      <c r="U244" s="171">
        <f t="shared" si="41"/>
        <v>70</v>
      </c>
    </row>
    <row r="245" spans="16:21">
      <c r="P245" s="167">
        <v>24.4</v>
      </c>
      <c r="Q245" s="168">
        <v>20</v>
      </c>
      <c r="R245" s="168">
        <f t="shared" si="42"/>
        <v>80</v>
      </c>
      <c r="S245" s="169">
        <v>24.4</v>
      </c>
      <c r="T245" s="170">
        <v>30</v>
      </c>
      <c r="U245" s="171">
        <f t="shared" si="41"/>
        <v>70</v>
      </c>
    </row>
    <row r="246" spans="16:21">
      <c r="P246" s="167">
        <v>24.5</v>
      </c>
      <c r="Q246" s="168">
        <v>20</v>
      </c>
      <c r="R246" s="168">
        <f t="shared" si="42"/>
        <v>80</v>
      </c>
      <c r="S246" s="169">
        <v>24.5</v>
      </c>
      <c r="T246" s="170">
        <v>30</v>
      </c>
      <c r="U246" s="171">
        <f t="shared" si="41"/>
        <v>70</v>
      </c>
    </row>
    <row r="247" spans="16:21">
      <c r="P247" s="167">
        <v>24.6</v>
      </c>
      <c r="Q247" s="168">
        <v>20</v>
      </c>
      <c r="R247" s="168">
        <f t="shared" si="42"/>
        <v>80</v>
      </c>
      <c r="S247" s="169">
        <v>24.6</v>
      </c>
      <c r="T247" s="170">
        <v>30</v>
      </c>
      <c r="U247" s="171">
        <f t="shared" si="41"/>
        <v>70</v>
      </c>
    </row>
    <row r="248" spans="16:21">
      <c r="P248" s="167">
        <v>24.7</v>
      </c>
      <c r="Q248" s="168">
        <v>20</v>
      </c>
      <c r="R248" s="168">
        <f t="shared" si="42"/>
        <v>80</v>
      </c>
      <c r="S248" s="169">
        <v>24.7</v>
      </c>
      <c r="T248" s="170">
        <v>30</v>
      </c>
      <c r="U248" s="171">
        <f t="shared" si="41"/>
        <v>70</v>
      </c>
    </row>
    <row r="249" spans="16:21">
      <c r="P249" s="167">
        <v>24.8</v>
      </c>
      <c r="Q249" s="168">
        <v>20</v>
      </c>
      <c r="R249" s="168">
        <f t="shared" si="42"/>
        <v>80</v>
      </c>
      <c r="S249" s="169">
        <v>24.8</v>
      </c>
      <c r="T249" s="170">
        <v>30</v>
      </c>
      <c r="U249" s="171">
        <f t="shared" si="41"/>
        <v>70</v>
      </c>
    </row>
    <row r="250" spans="16:21">
      <c r="P250" s="167">
        <v>24.9</v>
      </c>
      <c r="Q250" s="168">
        <v>20</v>
      </c>
      <c r="R250" s="168">
        <f t="shared" si="42"/>
        <v>80</v>
      </c>
      <c r="S250" s="169">
        <v>24.9</v>
      </c>
      <c r="T250" s="170">
        <v>30</v>
      </c>
      <c r="U250" s="171">
        <f t="shared" si="41"/>
        <v>70</v>
      </c>
    </row>
    <row r="251" spans="16:21">
      <c r="P251" s="167">
        <v>25</v>
      </c>
      <c r="Q251" s="168">
        <v>10</v>
      </c>
      <c r="R251" s="168">
        <f t="shared" si="42"/>
        <v>90</v>
      </c>
      <c r="S251" s="169">
        <v>25</v>
      </c>
      <c r="T251" s="170">
        <v>20</v>
      </c>
      <c r="U251" s="171">
        <f t="shared" si="41"/>
        <v>80</v>
      </c>
    </row>
    <row r="252" spans="16:21">
      <c r="P252" s="167">
        <v>25.1</v>
      </c>
      <c r="Q252" s="168">
        <v>10</v>
      </c>
      <c r="R252" s="168">
        <f t="shared" si="42"/>
        <v>90</v>
      </c>
      <c r="S252" s="169">
        <v>25.1</v>
      </c>
      <c r="T252" s="170">
        <v>20</v>
      </c>
      <c r="U252" s="171">
        <f t="shared" si="41"/>
        <v>80</v>
      </c>
    </row>
    <row r="253" spans="16:21">
      <c r="P253" s="167">
        <v>25.2</v>
      </c>
      <c r="Q253" s="168">
        <v>10</v>
      </c>
      <c r="R253" s="168">
        <f t="shared" si="42"/>
        <v>90</v>
      </c>
      <c r="S253" s="169">
        <v>25.2</v>
      </c>
      <c r="T253" s="170">
        <v>20</v>
      </c>
      <c r="U253" s="171">
        <f t="shared" si="41"/>
        <v>80</v>
      </c>
    </row>
    <row r="254" spans="16:21">
      <c r="P254" s="167">
        <v>25.3</v>
      </c>
      <c r="Q254" s="168">
        <v>10</v>
      </c>
      <c r="R254" s="168">
        <f t="shared" si="42"/>
        <v>90</v>
      </c>
      <c r="S254" s="169">
        <v>25.3</v>
      </c>
      <c r="T254" s="170">
        <v>20</v>
      </c>
      <c r="U254" s="171">
        <f t="shared" si="41"/>
        <v>80</v>
      </c>
    </row>
    <row r="255" spans="16:21">
      <c r="P255" s="167">
        <v>25.4</v>
      </c>
      <c r="Q255" s="168">
        <v>10</v>
      </c>
      <c r="R255" s="168">
        <f t="shared" si="42"/>
        <v>90</v>
      </c>
      <c r="S255" s="169">
        <v>25.4</v>
      </c>
      <c r="T255" s="170">
        <v>20</v>
      </c>
      <c r="U255" s="171">
        <f t="shared" si="41"/>
        <v>80</v>
      </c>
    </row>
    <row r="256" spans="16:21">
      <c r="P256" s="167">
        <v>25.5</v>
      </c>
      <c r="Q256" s="168">
        <v>10</v>
      </c>
      <c r="R256" s="168">
        <f t="shared" si="42"/>
        <v>90</v>
      </c>
      <c r="S256" s="169">
        <v>25.5</v>
      </c>
      <c r="T256" s="170">
        <v>20</v>
      </c>
      <c r="U256" s="171">
        <f t="shared" si="41"/>
        <v>80</v>
      </c>
    </row>
    <row r="257" spans="16:21">
      <c r="P257" s="167">
        <v>25.6</v>
      </c>
      <c r="Q257" s="168">
        <v>10</v>
      </c>
      <c r="R257" s="168">
        <f t="shared" si="42"/>
        <v>90</v>
      </c>
      <c r="S257" s="169">
        <v>25.6</v>
      </c>
      <c r="T257" s="170">
        <v>20</v>
      </c>
      <c r="U257" s="171">
        <f t="shared" si="41"/>
        <v>80</v>
      </c>
    </row>
    <row r="258" spans="16:21">
      <c r="P258" s="167">
        <v>25.7</v>
      </c>
      <c r="Q258" s="168">
        <v>10</v>
      </c>
      <c r="R258" s="168">
        <f t="shared" si="42"/>
        <v>90</v>
      </c>
      <c r="S258" s="169">
        <v>25.7</v>
      </c>
      <c r="T258" s="170">
        <v>20</v>
      </c>
      <c r="U258" s="171">
        <f t="shared" ref="U258:U300" si="43">100-T258</f>
        <v>80</v>
      </c>
    </row>
    <row r="259" spans="16:21">
      <c r="P259" s="167">
        <v>25.8</v>
      </c>
      <c r="Q259" s="168">
        <v>10</v>
      </c>
      <c r="R259" s="168">
        <f t="shared" si="42"/>
        <v>90</v>
      </c>
      <c r="S259" s="169">
        <v>25.8</v>
      </c>
      <c r="T259" s="170">
        <v>20</v>
      </c>
      <c r="U259" s="171">
        <f t="shared" si="43"/>
        <v>80</v>
      </c>
    </row>
    <row r="260" spans="16:21">
      <c r="P260" s="167">
        <v>25.9</v>
      </c>
      <c r="Q260" s="168">
        <v>10</v>
      </c>
      <c r="R260" s="168">
        <f t="shared" si="42"/>
        <v>90</v>
      </c>
      <c r="S260" s="169">
        <v>25.9</v>
      </c>
      <c r="T260" s="170">
        <v>20</v>
      </c>
      <c r="U260" s="171">
        <f t="shared" si="43"/>
        <v>80</v>
      </c>
    </row>
    <row r="261" spans="16:21">
      <c r="P261" s="167">
        <v>26</v>
      </c>
      <c r="Q261" s="168">
        <v>10</v>
      </c>
      <c r="R261" s="168">
        <f t="shared" si="42"/>
        <v>90</v>
      </c>
      <c r="S261" s="169">
        <v>26</v>
      </c>
      <c r="T261" s="170">
        <v>20</v>
      </c>
      <c r="U261" s="171">
        <f t="shared" si="43"/>
        <v>80</v>
      </c>
    </row>
    <row r="262" spans="16:21">
      <c r="S262" s="169">
        <v>26.1</v>
      </c>
      <c r="T262" s="170">
        <v>20</v>
      </c>
      <c r="U262" s="171">
        <f t="shared" si="43"/>
        <v>80</v>
      </c>
    </row>
    <row r="263" spans="16:21">
      <c r="S263" s="169">
        <v>26.2</v>
      </c>
      <c r="T263" s="170">
        <v>20</v>
      </c>
      <c r="U263" s="171">
        <f t="shared" si="43"/>
        <v>80</v>
      </c>
    </row>
    <row r="264" spans="16:21">
      <c r="S264" s="169">
        <v>26.3</v>
      </c>
      <c r="T264" s="170">
        <v>20</v>
      </c>
      <c r="U264" s="171">
        <f t="shared" si="43"/>
        <v>80</v>
      </c>
    </row>
    <row r="265" spans="16:21">
      <c r="S265" s="169">
        <v>26.4</v>
      </c>
      <c r="T265" s="170">
        <v>20</v>
      </c>
      <c r="U265" s="171">
        <f t="shared" si="43"/>
        <v>80</v>
      </c>
    </row>
    <row r="266" spans="16:21">
      <c r="S266" s="169">
        <v>26.5</v>
      </c>
      <c r="T266" s="170">
        <v>20</v>
      </c>
      <c r="U266" s="171">
        <f t="shared" si="43"/>
        <v>80</v>
      </c>
    </row>
    <row r="267" spans="16:21">
      <c r="S267" s="169">
        <v>26.6</v>
      </c>
      <c r="T267" s="170">
        <v>20</v>
      </c>
      <c r="U267" s="171">
        <f t="shared" si="43"/>
        <v>80</v>
      </c>
    </row>
    <row r="268" spans="16:21">
      <c r="S268" s="169">
        <v>26.7</v>
      </c>
      <c r="T268" s="170">
        <v>20</v>
      </c>
      <c r="U268" s="171">
        <f t="shared" si="43"/>
        <v>80</v>
      </c>
    </row>
    <row r="269" spans="16:21">
      <c r="S269" s="169">
        <v>26.8</v>
      </c>
      <c r="T269" s="170">
        <v>20</v>
      </c>
      <c r="U269" s="171">
        <f t="shared" si="43"/>
        <v>80</v>
      </c>
    </row>
    <row r="270" spans="16:21">
      <c r="S270" s="169">
        <v>26.9</v>
      </c>
      <c r="T270" s="170">
        <v>20</v>
      </c>
      <c r="U270" s="171">
        <f t="shared" si="43"/>
        <v>80</v>
      </c>
    </row>
    <row r="271" spans="16:21">
      <c r="S271" s="169">
        <v>27</v>
      </c>
      <c r="T271" s="170">
        <v>20</v>
      </c>
      <c r="U271" s="171">
        <f t="shared" si="43"/>
        <v>80</v>
      </c>
    </row>
    <row r="272" spans="16:21">
      <c r="S272" s="169">
        <v>27.1</v>
      </c>
      <c r="T272" s="170">
        <v>20</v>
      </c>
      <c r="U272" s="171">
        <f t="shared" si="43"/>
        <v>80</v>
      </c>
    </row>
    <row r="273" spans="19:21">
      <c r="S273" s="169">
        <v>27.2</v>
      </c>
      <c r="T273" s="170">
        <v>20</v>
      </c>
      <c r="U273" s="171">
        <f t="shared" si="43"/>
        <v>80</v>
      </c>
    </row>
    <row r="274" spans="19:21">
      <c r="S274" s="169">
        <v>27.3</v>
      </c>
      <c r="T274" s="170">
        <v>20</v>
      </c>
      <c r="U274" s="171">
        <f t="shared" si="43"/>
        <v>80</v>
      </c>
    </row>
    <row r="275" spans="19:21">
      <c r="S275" s="169">
        <v>27.4</v>
      </c>
      <c r="T275" s="170">
        <v>20</v>
      </c>
      <c r="U275" s="171">
        <f t="shared" si="43"/>
        <v>80</v>
      </c>
    </row>
    <row r="276" spans="19:21">
      <c r="S276" s="169">
        <v>27.5</v>
      </c>
      <c r="T276" s="170">
        <v>20</v>
      </c>
      <c r="U276" s="171">
        <f t="shared" si="43"/>
        <v>80</v>
      </c>
    </row>
    <row r="277" spans="19:21">
      <c r="S277" s="169">
        <v>27.6</v>
      </c>
      <c r="T277" s="170">
        <v>20</v>
      </c>
      <c r="U277" s="171">
        <f t="shared" si="43"/>
        <v>80</v>
      </c>
    </row>
    <row r="278" spans="19:21">
      <c r="S278" s="169">
        <v>27.7</v>
      </c>
      <c r="T278" s="170">
        <v>20</v>
      </c>
      <c r="U278" s="171">
        <f t="shared" si="43"/>
        <v>80</v>
      </c>
    </row>
    <row r="279" spans="19:21">
      <c r="S279" s="169">
        <v>27.8</v>
      </c>
      <c r="T279" s="170">
        <v>20</v>
      </c>
      <c r="U279" s="171">
        <f t="shared" si="43"/>
        <v>80</v>
      </c>
    </row>
    <row r="280" spans="19:21">
      <c r="S280" s="169">
        <v>27.9</v>
      </c>
      <c r="T280" s="170">
        <v>20</v>
      </c>
      <c r="U280" s="171">
        <f t="shared" si="43"/>
        <v>80</v>
      </c>
    </row>
    <row r="281" spans="19:21">
      <c r="S281" s="169">
        <v>28</v>
      </c>
      <c r="T281" s="170">
        <v>20</v>
      </c>
      <c r="U281" s="171">
        <f t="shared" si="43"/>
        <v>80</v>
      </c>
    </row>
    <row r="282" spans="19:21">
      <c r="S282" s="169">
        <v>28.1</v>
      </c>
      <c r="T282" s="170">
        <v>20</v>
      </c>
      <c r="U282" s="171">
        <f t="shared" si="43"/>
        <v>80</v>
      </c>
    </row>
    <row r="283" spans="19:21">
      <c r="S283" s="169">
        <v>28.2</v>
      </c>
      <c r="T283" s="170">
        <v>20</v>
      </c>
      <c r="U283" s="171">
        <f t="shared" si="43"/>
        <v>80</v>
      </c>
    </row>
    <row r="284" spans="19:21">
      <c r="S284" s="169">
        <v>28.3</v>
      </c>
      <c r="T284" s="170">
        <v>20</v>
      </c>
      <c r="U284" s="171">
        <f t="shared" si="43"/>
        <v>80</v>
      </c>
    </row>
    <row r="285" spans="19:21">
      <c r="S285" s="169">
        <v>28.4</v>
      </c>
      <c r="T285" s="170">
        <v>20</v>
      </c>
      <c r="U285" s="171">
        <f t="shared" si="43"/>
        <v>80</v>
      </c>
    </row>
    <row r="286" spans="19:21">
      <c r="S286" s="169">
        <v>28.5</v>
      </c>
      <c r="T286" s="170">
        <v>20</v>
      </c>
      <c r="U286" s="171">
        <f t="shared" si="43"/>
        <v>80</v>
      </c>
    </row>
    <row r="287" spans="19:21">
      <c r="S287" s="169">
        <v>28.6</v>
      </c>
      <c r="T287" s="170">
        <v>20</v>
      </c>
      <c r="U287" s="171">
        <f t="shared" si="43"/>
        <v>80</v>
      </c>
    </row>
    <row r="288" spans="19:21">
      <c r="S288" s="169">
        <v>28.7</v>
      </c>
      <c r="T288" s="170">
        <v>20</v>
      </c>
      <c r="U288" s="171">
        <f t="shared" si="43"/>
        <v>80</v>
      </c>
    </row>
    <row r="289" spans="19:21">
      <c r="S289" s="169">
        <v>28.8</v>
      </c>
      <c r="T289" s="170">
        <v>20</v>
      </c>
      <c r="U289" s="171">
        <f t="shared" si="43"/>
        <v>80</v>
      </c>
    </row>
    <row r="290" spans="19:21">
      <c r="S290" s="169">
        <v>28.9</v>
      </c>
      <c r="T290" s="170">
        <v>20</v>
      </c>
      <c r="U290" s="171">
        <f t="shared" si="43"/>
        <v>80</v>
      </c>
    </row>
    <row r="291" spans="19:21">
      <c r="S291" s="169">
        <v>29</v>
      </c>
      <c r="T291" s="170">
        <v>20</v>
      </c>
      <c r="U291" s="171">
        <f t="shared" si="43"/>
        <v>80</v>
      </c>
    </row>
    <row r="292" spans="19:21">
      <c r="S292" s="169">
        <v>29.1</v>
      </c>
      <c r="T292" s="170">
        <v>20</v>
      </c>
      <c r="U292" s="171">
        <f t="shared" si="43"/>
        <v>80</v>
      </c>
    </row>
    <row r="293" spans="19:21">
      <c r="S293" s="169">
        <v>29.2</v>
      </c>
      <c r="T293" s="170">
        <v>20</v>
      </c>
      <c r="U293" s="171">
        <f t="shared" si="43"/>
        <v>80</v>
      </c>
    </row>
    <row r="294" spans="19:21">
      <c r="S294" s="169">
        <v>29.3</v>
      </c>
      <c r="T294" s="170">
        <v>20</v>
      </c>
      <c r="U294" s="171">
        <f t="shared" si="43"/>
        <v>80</v>
      </c>
    </row>
    <row r="295" spans="19:21">
      <c r="S295" s="169">
        <v>29.4</v>
      </c>
      <c r="T295" s="170">
        <v>20</v>
      </c>
      <c r="U295" s="171">
        <f t="shared" si="43"/>
        <v>80</v>
      </c>
    </row>
    <row r="296" spans="19:21">
      <c r="S296" s="169">
        <v>29.5</v>
      </c>
      <c r="T296" s="170">
        <v>20</v>
      </c>
      <c r="U296" s="171">
        <f t="shared" si="43"/>
        <v>80</v>
      </c>
    </row>
    <row r="297" spans="19:21">
      <c r="S297" s="169">
        <v>29.6</v>
      </c>
      <c r="T297" s="170">
        <v>20</v>
      </c>
      <c r="U297" s="171">
        <f t="shared" si="43"/>
        <v>80</v>
      </c>
    </row>
    <row r="298" spans="19:21">
      <c r="S298" s="169">
        <v>29.7</v>
      </c>
      <c r="T298" s="170">
        <v>20</v>
      </c>
      <c r="U298" s="171">
        <f t="shared" si="43"/>
        <v>80</v>
      </c>
    </row>
    <row r="299" spans="19:21">
      <c r="S299" s="169">
        <v>29.8</v>
      </c>
      <c r="T299" s="170">
        <v>20</v>
      </c>
      <c r="U299" s="171">
        <f t="shared" si="43"/>
        <v>80</v>
      </c>
    </row>
    <row r="300" spans="19:21">
      <c r="S300" s="169">
        <v>29.9</v>
      </c>
      <c r="T300" s="170">
        <v>20</v>
      </c>
      <c r="U300" s="171">
        <f t="shared" si="43"/>
        <v>80</v>
      </c>
    </row>
    <row r="301" spans="19:21">
      <c r="S301" s="169">
        <v>30</v>
      </c>
      <c r="T301" s="170">
        <v>10</v>
      </c>
      <c r="U301" s="171">
        <v>90</v>
      </c>
    </row>
    <row r="302" spans="19:21">
      <c r="S302" s="169">
        <v>30.1</v>
      </c>
      <c r="T302" s="170">
        <v>10</v>
      </c>
      <c r="U302" s="171">
        <v>90</v>
      </c>
    </row>
    <row r="303" spans="19:21">
      <c r="S303" s="169">
        <v>30.2</v>
      </c>
      <c r="T303" s="170">
        <v>10</v>
      </c>
      <c r="U303" s="171">
        <v>90</v>
      </c>
    </row>
    <row r="304" spans="19:21">
      <c r="S304" s="169">
        <v>30.3</v>
      </c>
      <c r="T304" s="170">
        <v>10</v>
      </c>
      <c r="U304" s="171">
        <v>90</v>
      </c>
    </row>
    <row r="305" spans="19:21">
      <c r="S305" s="169">
        <v>30.4</v>
      </c>
      <c r="T305" s="170">
        <v>10</v>
      </c>
      <c r="U305" s="171">
        <v>90</v>
      </c>
    </row>
    <row r="306" spans="19:21">
      <c r="S306" s="169">
        <v>30.5</v>
      </c>
      <c r="T306" s="170">
        <v>10</v>
      </c>
      <c r="U306" s="171">
        <v>90</v>
      </c>
    </row>
    <row r="307" spans="19:21">
      <c r="S307" s="169">
        <v>30.6</v>
      </c>
      <c r="T307" s="170">
        <v>10</v>
      </c>
      <c r="U307" s="171">
        <v>90</v>
      </c>
    </row>
    <row r="308" spans="19:21">
      <c r="S308" s="169">
        <v>30.7</v>
      </c>
      <c r="T308" s="170">
        <v>10</v>
      </c>
      <c r="U308" s="171">
        <v>90</v>
      </c>
    </row>
    <row r="309" spans="19:21">
      <c r="S309" s="169">
        <v>30.8</v>
      </c>
      <c r="T309" s="170">
        <v>10</v>
      </c>
      <c r="U309" s="171">
        <v>90</v>
      </c>
    </row>
    <row r="310" spans="19:21">
      <c r="S310" s="169">
        <v>30.9</v>
      </c>
      <c r="T310" s="170">
        <v>10</v>
      </c>
      <c r="U310" s="171">
        <v>90</v>
      </c>
    </row>
    <row r="311" spans="19:21">
      <c r="S311" s="169">
        <v>31</v>
      </c>
      <c r="T311" s="170">
        <v>10</v>
      </c>
      <c r="U311" s="171">
        <v>90</v>
      </c>
    </row>
  </sheetData>
  <pageMargins left="0.78740157499999996" right="0.78740157499999996" top="0.984251969" bottom="0.984251969" header="0.4921259845" footer="0.492125984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33936-709A-4291-9E7A-1A0EA55791EF}">
  <sheetPr>
    <tabColor theme="2"/>
  </sheetPr>
  <dimension ref="A1:Q564"/>
  <sheetViews>
    <sheetView workbookViewId="0"/>
  </sheetViews>
  <sheetFormatPr defaultColWidth="8.875" defaultRowHeight="14.25"/>
  <cols>
    <col min="1" max="1" width="6.75" style="374" bestFit="1" customWidth="1"/>
    <col min="2" max="2" width="38.125" style="374" bestFit="1" customWidth="1"/>
    <col min="3" max="3" width="10.875" style="374" bestFit="1" customWidth="1"/>
    <col min="4" max="4" width="18.5" style="374" bestFit="1" customWidth="1"/>
    <col min="5" max="5" width="15.75" style="374" bestFit="1" customWidth="1"/>
    <col min="6" max="8" width="14.25" style="374" bestFit="1" customWidth="1"/>
    <col min="9" max="9" width="15.75" style="374" bestFit="1" customWidth="1"/>
    <col min="10" max="10" width="15.875" style="374" bestFit="1" customWidth="1"/>
    <col min="11" max="11" width="15.75" style="374" bestFit="1" customWidth="1"/>
    <col min="12" max="12" width="26.25" style="374" bestFit="1" customWidth="1"/>
    <col min="13" max="13" width="4.5" style="374" bestFit="1" customWidth="1"/>
    <col min="14" max="14" width="15.75" style="374" bestFit="1" customWidth="1"/>
    <col min="15" max="15" width="13.25" style="374" bestFit="1" customWidth="1"/>
    <col min="16" max="16" width="13.5" style="374" bestFit="1" customWidth="1"/>
    <col min="17" max="17" width="17.5" style="374" bestFit="1" customWidth="1"/>
    <col min="18" max="16384" width="8.875" style="374"/>
  </cols>
  <sheetData>
    <row r="1" spans="1:17">
      <c r="A1" s="375" t="s">
        <v>351</v>
      </c>
      <c r="B1" s="376" t="s">
        <v>352</v>
      </c>
      <c r="C1" s="376" t="s">
        <v>353</v>
      </c>
      <c r="D1" s="376" t="s">
        <v>354</v>
      </c>
      <c r="E1" s="376" t="s">
        <v>355</v>
      </c>
      <c r="F1" s="376" t="s">
        <v>356</v>
      </c>
      <c r="G1" s="376" t="s">
        <v>357</v>
      </c>
      <c r="H1" s="376" t="s">
        <v>358</v>
      </c>
      <c r="I1" s="376" t="s">
        <v>359</v>
      </c>
      <c r="J1" s="376" t="s">
        <v>360</v>
      </c>
      <c r="K1" s="376" t="s">
        <v>361</v>
      </c>
      <c r="L1" s="376" t="s">
        <v>362</v>
      </c>
      <c r="M1" s="376"/>
      <c r="N1" s="376"/>
      <c r="O1" s="376"/>
      <c r="P1" s="376"/>
      <c r="Q1" s="376"/>
    </row>
    <row r="2" spans="1:17">
      <c r="A2" s="377" t="s">
        <v>363</v>
      </c>
      <c r="B2" s="378" t="s">
        <v>364</v>
      </c>
      <c r="C2" s="378" t="s">
        <v>365</v>
      </c>
      <c r="D2" s="379">
        <v>406057076.18000001</v>
      </c>
      <c r="E2" s="379">
        <v>0</v>
      </c>
      <c r="F2" s="379">
        <v>0</v>
      </c>
      <c r="G2" s="379">
        <v>0</v>
      </c>
      <c r="H2" s="379">
        <v>0</v>
      </c>
      <c r="I2" s="379">
        <v>0</v>
      </c>
      <c r="J2" s="379">
        <v>406057076.18000001</v>
      </c>
      <c r="K2" s="379">
        <f t="shared" ref="K2:K65" si="0">SUM(F2:J2)</f>
        <v>406057076.18000001</v>
      </c>
      <c r="L2" s="379" t="s">
        <v>366</v>
      </c>
      <c r="M2" s="379"/>
      <c r="N2" s="379"/>
      <c r="O2" s="379"/>
      <c r="P2" s="379"/>
      <c r="Q2" s="379"/>
    </row>
    <row r="3" spans="1:17">
      <c r="A3" s="377" t="s">
        <v>363</v>
      </c>
      <c r="B3" s="378" t="s">
        <v>367</v>
      </c>
      <c r="C3" s="378" t="s">
        <v>368</v>
      </c>
      <c r="D3" s="379">
        <v>402178692.25</v>
      </c>
      <c r="E3" s="379">
        <v>65838257.619999997</v>
      </c>
      <c r="F3" s="379">
        <v>129628827.34999999</v>
      </c>
      <c r="G3" s="379">
        <v>21621340.620000001</v>
      </c>
      <c r="H3" s="379">
        <v>100615229.16</v>
      </c>
      <c r="I3" s="379">
        <v>84458971.299999997</v>
      </c>
      <c r="J3" s="379">
        <v>16066.2</v>
      </c>
      <c r="K3" s="379">
        <f t="shared" si="0"/>
        <v>336340434.63</v>
      </c>
      <c r="L3" s="379"/>
      <c r="M3" s="379"/>
      <c r="N3" s="379"/>
      <c r="O3" s="379"/>
      <c r="P3" s="379"/>
      <c r="Q3" s="379"/>
    </row>
    <row r="4" spans="1:17">
      <c r="A4" s="377" t="s">
        <v>363</v>
      </c>
      <c r="B4" s="378" t="s">
        <v>369</v>
      </c>
      <c r="C4" s="378" t="s">
        <v>370</v>
      </c>
      <c r="D4" s="379">
        <v>387618168.50999999</v>
      </c>
      <c r="E4" s="379">
        <v>4423747.05</v>
      </c>
      <c r="F4" s="379">
        <v>12333471.890000001</v>
      </c>
      <c r="G4" s="379">
        <v>11378361.57</v>
      </c>
      <c r="H4" s="379">
        <v>80649271.060000002</v>
      </c>
      <c r="I4" s="379">
        <v>252278839.63999999</v>
      </c>
      <c r="J4" s="379">
        <v>26554477.300000001</v>
      </c>
      <c r="K4" s="379">
        <f t="shared" si="0"/>
        <v>383194421.45999998</v>
      </c>
      <c r="L4" s="379"/>
      <c r="M4" s="379"/>
      <c r="N4" s="379"/>
      <c r="O4" s="379"/>
      <c r="P4" s="379"/>
      <c r="Q4" s="379"/>
    </row>
    <row r="5" spans="1:17">
      <c r="A5" s="377" t="s">
        <v>363</v>
      </c>
      <c r="B5" s="378" t="s">
        <v>371</v>
      </c>
      <c r="C5" s="378" t="s">
        <v>372</v>
      </c>
      <c r="D5" s="379">
        <v>169339599.47</v>
      </c>
      <c r="E5" s="379">
        <v>2238140.61</v>
      </c>
      <c r="F5" s="379">
        <v>345730.3</v>
      </c>
      <c r="G5" s="379">
        <v>9549593.4800000004</v>
      </c>
      <c r="H5" s="379">
        <v>95121056.040000007</v>
      </c>
      <c r="I5" s="379">
        <v>22431664.16</v>
      </c>
      <c r="J5" s="379">
        <v>39653414.880000003</v>
      </c>
      <c r="K5" s="379">
        <f t="shared" si="0"/>
        <v>167101458.86000001</v>
      </c>
      <c r="L5" s="379"/>
      <c r="M5" s="379"/>
      <c r="N5" s="379"/>
      <c r="O5" s="379"/>
      <c r="P5" s="379"/>
      <c r="Q5" s="379"/>
    </row>
    <row r="6" spans="1:17">
      <c r="A6" s="377" t="s">
        <v>363</v>
      </c>
      <c r="B6" s="378" t="s">
        <v>373</v>
      </c>
      <c r="C6" s="378" t="s">
        <v>374</v>
      </c>
      <c r="D6" s="379">
        <v>107849870.34999999</v>
      </c>
      <c r="E6" s="379">
        <v>0</v>
      </c>
      <c r="F6" s="379">
        <v>0</v>
      </c>
      <c r="G6" s="379">
        <v>0</v>
      </c>
      <c r="H6" s="379">
        <v>0</v>
      </c>
      <c r="I6" s="379">
        <v>0</v>
      </c>
      <c r="J6" s="379">
        <v>107849870.34999999</v>
      </c>
      <c r="K6" s="379">
        <f t="shared" si="0"/>
        <v>107849870.34999999</v>
      </c>
      <c r="L6" s="379"/>
      <c r="M6" s="379"/>
      <c r="N6" s="379"/>
      <c r="O6" s="379"/>
      <c r="P6" s="379"/>
      <c r="Q6" s="379"/>
    </row>
    <row r="7" spans="1:17">
      <c r="A7" s="377" t="s">
        <v>363</v>
      </c>
      <c r="B7" s="378" t="s">
        <v>375</v>
      </c>
      <c r="C7" s="378" t="s">
        <v>376</v>
      </c>
      <c r="D7" s="379">
        <v>57217700.829999998</v>
      </c>
      <c r="E7" s="379">
        <v>14100884.76</v>
      </c>
      <c r="F7" s="379">
        <v>12453028.85</v>
      </c>
      <c r="G7" s="379">
        <v>7751359.21</v>
      </c>
      <c r="H7" s="379">
        <v>4143473.78</v>
      </c>
      <c r="I7" s="379">
        <v>7583717.9900000002</v>
      </c>
      <c r="J7" s="379">
        <v>11185236.24</v>
      </c>
      <c r="K7" s="379">
        <f t="shared" si="0"/>
        <v>43116816.07</v>
      </c>
      <c r="L7" s="379"/>
      <c r="M7" s="379"/>
      <c r="N7" s="379"/>
      <c r="O7" s="379"/>
      <c r="P7" s="379"/>
      <c r="Q7" s="379"/>
    </row>
    <row r="8" spans="1:17">
      <c r="A8" s="377" t="s">
        <v>363</v>
      </c>
      <c r="B8" s="378" t="s">
        <v>377</v>
      </c>
      <c r="C8" s="378" t="s">
        <v>378</v>
      </c>
      <c r="D8" s="379">
        <v>55905250.960000001</v>
      </c>
      <c r="E8" s="379">
        <v>0</v>
      </c>
      <c r="F8" s="379">
        <v>0</v>
      </c>
      <c r="G8" s="379">
        <v>0</v>
      </c>
      <c r="H8" s="379">
        <v>0</v>
      </c>
      <c r="I8" s="379">
        <v>0</v>
      </c>
      <c r="J8" s="379">
        <v>55905250.960000001</v>
      </c>
      <c r="K8" s="379">
        <f t="shared" si="0"/>
        <v>55905250.960000001</v>
      </c>
      <c r="L8" s="379"/>
      <c r="M8" s="379"/>
      <c r="N8" s="379"/>
      <c r="O8" s="379"/>
      <c r="P8" s="379"/>
      <c r="Q8" s="379"/>
    </row>
    <row r="9" spans="1:17">
      <c r="A9" s="377" t="s">
        <v>363</v>
      </c>
      <c r="B9" s="378" t="s">
        <v>379</v>
      </c>
      <c r="C9" s="378" t="s">
        <v>380</v>
      </c>
      <c r="D9" s="379">
        <v>49227442.590000004</v>
      </c>
      <c r="E9" s="379">
        <v>49227442.590000004</v>
      </c>
      <c r="F9" s="379">
        <v>0</v>
      </c>
      <c r="G9" s="379">
        <v>0</v>
      </c>
      <c r="H9" s="379">
        <v>0</v>
      </c>
      <c r="I9" s="379">
        <v>0</v>
      </c>
      <c r="J9" s="379">
        <v>0</v>
      </c>
      <c r="K9" s="379">
        <f t="shared" si="0"/>
        <v>0</v>
      </c>
      <c r="L9" s="379"/>
      <c r="M9" s="379"/>
      <c r="N9" s="379"/>
      <c r="O9" s="379"/>
      <c r="P9" s="379"/>
      <c r="Q9" s="379"/>
    </row>
    <row r="10" spans="1:17">
      <c r="A10" s="377" t="s">
        <v>363</v>
      </c>
      <c r="B10" s="378" t="s">
        <v>381</v>
      </c>
      <c r="C10" s="378" t="s">
        <v>382</v>
      </c>
      <c r="D10" s="379">
        <v>45373809.799999997</v>
      </c>
      <c r="E10" s="379">
        <v>0</v>
      </c>
      <c r="F10" s="379">
        <v>0</v>
      </c>
      <c r="G10" s="379">
        <v>0</v>
      </c>
      <c r="H10" s="379">
        <v>13064830.550000001</v>
      </c>
      <c r="I10" s="379">
        <v>0</v>
      </c>
      <c r="J10" s="379">
        <v>32308979.25</v>
      </c>
      <c r="K10" s="379">
        <f t="shared" si="0"/>
        <v>45373809.799999997</v>
      </c>
      <c r="L10" s="379"/>
      <c r="M10" s="379"/>
      <c r="N10" s="379"/>
      <c r="O10" s="379"/>
      <c r="P10" s="379"/>
      <c r="Q10" s="379"/>
    </row>
    <row r="11" spans="1:17">
      <c r="A11" s="377" t="s">
        <v>363</v>
      </c>
      <c r="B11" s="378" t="s">
        <v>383</v>
      </c>
      <c r="C11" s="378" t="s">
        <v>384</v>
      </c>
      <c r="D11" s="379">
        <v>41935756.579999998</v>
      </c>
      <c r="E11" s="379">
        <v>0</v>
      </c>
      <c r="F11" s="379">
        <v>1100107.71</v>
      </c>
      <c r="G11" s="379">
        <v>20701061.870000001</v>
      </c>
      <c r="H11" s="379">
        <v>14917594.59</v>
      </c>
      <c r="I11" s="379">
        <v>5216992.41</v>
      </c>
      <c r="J11" s="379">
        <v>0</v>
      </c>
      <c r="K11" s="379">
        <f t="shared" si="0"/>
        <v>41935756.579999998</v>
      </c>
      <c r="L11" s="379"/>
      <c r="M11" s="379"/>
      <c r="N11" s="379"/>
      <c r="O11" s="379"/>
      <c r="P11" s="379"/>
      <c r="Q11" s="379"/>
    </row>
    <row r="12" spans="1:17">
      <c r="A12" s="377" t="s">
        <v>363</v>
      </c>
      <c r="B12" s="378" t="s">
        <v>385</v>
      </c>
      <c r="C12" s="378" t="s">
        <v>386</v>
      </c>
      <c r="D12" s="379">
        <v>38309205.5</v>
      </c>
      <c r="E12" s="379">
        <v>0</v>
      </c>
      <c r="F12" s="379">
        <v>0</v>
      </c>
      <c r="G12" s="379">
        <v>0</v>
      </c>
      <c r="H12" s="379">
        <v>359669.18</v>
      </c>
      <c r="I12" s="379">
        <v>318944.76</v>
      </c>
      <c r="J12" s="379">
        <v>37630591.560000002</v>
      </c>
      <c r="K12" s="379">
        <f t="shared" si="0"/>
        <v>38309205.5</v>
      </c>
      <c r="L12" s="379"/>
      <c r="M12" s="379"/>
      <c r="N12" s="379"/>
      <c r="O12" s="379"/>
      <c r="P12" s="379"/>
      <c r="Q12" s="379"/>
    </row>
    <row r="13" spans="1:17">
      <c r="A13" s="377" t="s">
        <v>363</v>
      </c>
      <c r="B13" s="378" t="s">
        <v>387</v>
      </c>
      <c r="C13" s="378" t="s">
        <v>388</v>
      </c>
      <c r="D13" s="379">
        <v>37962479.649999999</v>
      </c>
      <c r="E13" s="379">
        <v>0</v>
      </c>
      <c r="F13" s="379">
        <v>0</v>
      </c>
      <c r="G13" s="379">
        <v>-4464841.41</v>
      </c>
      <c r="H13" s="379">
        <v>0</v>
      </c>
      <c r="I13" s="379">
        <v>40589368.579999998</v>
      </c>
      <c r="J13" s="379">
        <v>1837952.48</v>
      </c>
      <c r="K13" s="379">
        <f t="shared" si="0"/>
        <v>37962479.649999999</v>
      </c>
      <c r="L13" s="379"/>
      <c r="M13" s="379"/>
      <c r="N13" s="379"/>
      <c r="O13" s="379"/>
      <c r="P13" s="379"/>
      <c r="Q13" s="379"/>
    </row>
    <row r="14" spans="1:17">
      <c r="A14" s="377" t="s">
        <v>363</v>
      </c>
      <c r="B14" s="378" t="s">
        <v>389</v>
      </c>
      <c r="C14" s="378" t="s">
        <v>390</v>
      </c>
      <c r="D14" s="379">
        <v>31834165.199999999</v>
      </c>
      <c r="E14" s="379">
        <v>11637015.890000001</v>
      </c>
      <c r="F14" s="379">
        <v>1286679.02</v>
      </c>
      <c r="G14" s="379">
        <v>371856.42</v>
      </c>
      <c r="H14" s="379">
        <v>19609078.609999999</v>
      </c>
      <c r="I14" s="379">
        <v>-14072304.57</v>
      </c>
      <c r="J14" s="379">
        <v>13001839.83</v>
      </c>
      <c r="K14" s="379">
        <f t="shared" si="0"/>
        <v>20197149.310000002</v>
      </c>
      <c r="L14" s="379"/>
      <c r="M14" s="379"/>
      <c r="N14" s="379"/>
      <c r="O14" s="379"/>
      <c r="P14" s="379"/>
      <c r="Q14" s="379"/>
    </row>
    <row r="15" spans="1:17">
      <c r="A15" s="377" t="s">
        <v>363</v>
      </c>
      <c r="B15" s="378" t="s">
        <v>391</v>
      </c>
      <c r="C15" s="378" t="s">
        <v>392</v>
      </c>
      <c r="D15" s="379">
        <v>22246249.32</v>
      </c>
      <c r="E15" s="379">
        <v>0</v>
      </c>
      <c r="F15" s="379">
        <v>0</v>
      </c>
      <c r="G15" s="379">
        <v>0</v>
      </c>
      <c r="H15" s="379">
        <v>0</v>
      </c>
      <c r="I15" s="379">
        <v>0</v>
      </c>
      <c r="J15" s="379">
        <v>22246249.32</v>
      </c>
      <c r="K15" s="379">
        <f t="shared" si="0"/>
        <v>22246249.32</v>
      </c>
      <c r="L15" s="379"/>
      <c r="M15" s="379"/>
      <c r="N15" s="379"/>
      <c r="O15" s="379"/>
      <c r="P15" s="379"/>
      <c r="Q15" s="379"/>
    </row>
    <row r="16" spans="1:17">
      <c r="A16" s="377" t="s">
        <v>363</v>
      </c>
      <c r="B16" s="378" t="s">
        <v>393</v>
      </c>
      <c r="C16" s="378" t="s">
        <v>394</v>
      </c>
      <c r="D16" s="379">
        <v>21588319.239999998</v>
      </c>
      <c r="E16" s="379">
        <v>758489.72</v>
      </c>
      <c r="F16" s="379">
        <v>13624899.140000001</v>
      </c>
      <c r="G16" s="379">
        <v>7060193.6600000001</v>
      </c>
      <c r="H16" s="379">
        <v>-519447.68</v>
      </c>
      <c r="I16" s="379">
        <v>664184.4</v>
      </c>
      <c r="J16" s="379">
        <v>0</v>
      </c>
      <c r="K16" s="379">
        <f t="shared" si="0"/>
        <v>20829829.52</v>
      </c>
      <c r="L16" s="379"/>
      <c r="M16" s="379"/>
      <c r="N16" s="379"/>
      <c r="O16" s="379"/>
      <c r="P16" s="379"/>
      <c r="Q16" s="379"/>
    </row>
    <row r="17" spans="1:17">
      <c r="A17" s="377" t="s">
        <v>363</v>
      </c>
      <c r="B17" s="378" t="s">
        <v>395</v>
      </c>
      <c r="C17" s="378" t="s">
        <v>396</v>
      </c>
      <c r="D17" s="379">
        <v>21271855.890000001</v>
      </c>
      <c r="E17" s="379">
        <v>20793316.050000001</v>
      </c>
      <c r="F17" s="379">
        <v>478539.84</v>
      </c>
      <c r="G17" s="379">
        <v>0</v>
      </c>
      <c r="H17" s="379">
        <v>0</v>
      </c>
      <c r="I17" s="379">
        <v>0</v>
      </c>
      <c r="J17" s="379">
        <v>0</v>
      </c>
      <c r="K17" s="379">
        <f t="shared" si="0"/>
        <v>478539.84</v>
      </c>
      <c r="L17" s="379"/>
      <c r="M17" s="379"/>
      <c r="N17" s="379"/>
      <c r="O17" s="379"/>
      <c r="P17" s="379"/>
      <c r="Q17" s="379"/>
    </row>
    <row r="18" spans="1:17">
      <c r="A18" s="377" t="s">
        <v>363</v>
      </c>
      <c r="B18" s="378" t="s">
        <v>31</v>
      </c>
      <c r="C18" s="378" t="s">
        <v>397</v>
      </c>
      <c r="D18" s="379">
        <v>12559233.42</v>
      </c>
      <c r="E18" s="379">
        <v>146969.5</v>
      </c>
      <c r="F18" s="379">
        <v>0</v>
      </c>
      <c r="G18" s="379">
        <v>39598</v>
      </c>
      <c r="H18" s="379">
        <v>0</v>
      </c>
      <c r="I18" s="379">
        <v>6579</v>
      </c>
      <c r="J18" s="379">
        <v>12366086.92</v>
      </c>
      <c r="K18" s="379">
        <f t="shared" si="0"/>
        <v>12412263.92</v>
      </c>
      <c r="L18" s="379"/>
      <c r="M18" s="379"/>
      <c r="N18" s="379"/>
      <c r="O18" s="379"/>
      <c r="P18" s="379"/>
      <c r="Q18" s="379"/>
    </row>
    <row r="19" spans="1:17">
      <c r="A19" s="377" t="s">
        <v>363</v>
      </c>
      <c r="B19" s="378" t="s">
        <v>398</v>
      </c>
      <c r="C19" s="378" t="s">
        <v>399</v>
      </c>
      <c r="D19" s="379">
        <v>7627912.0499999998</v>
      </c>
      <c r="E19" s="379">
        <v>7627912.0499999998</v>
      </c>
      <c r="F19" s="379">
        <v>0</v>
      </c>
      <c r="G19" s="379">
        <v>0</v>
      </c>
      <c r="H19" s="379">
        <v>0</v>
      </c>
      <c r="I19" s="379">
        <v>0</v>
      </c>
      <c r="J19" s="379">
        <v>0</v>
      </c>
      <c r="K19" s="379">
        <f t="shared" si="0"/>
        <v>0</v>
      </c>
      <c r="L19" s="379"/>
      <c r="M19" s="379"/>
      <c r="N19" s="379"/>
      <c r="O19" s="379"/>
      <c r="P19" s="379"/>
      <c r="Q19" s="379"/>
    </row>
    <row r="20" spans="1:17">
      <c r="A20" s="377" t="s">
        <v>363</v>
      </c>
      <c r="B20" s="378" t="s">
        <v>400</v>
      </c>
      <c r="C20" s="378" t="s">
        <v>401</v>
      </c>
      <c r="D20" s="379">
        <v>6497453.5300000003</v>
      </c>
      <c r="E20" s="379">
        <v>4607105.42</v>
      </c>
      <c r="F20" s="379">
        <v>1891079.09</v>
      </c>
      <c r="G20" s="379">
        <v>0</v>
      </c>
      <c r="H20" s="379">
        <v>0</v>
      </c>
      <c r="I20" s="379">
        <v>0</v>
      </c>
      <c r="J20" s="379">
        <v>-730.98</v>
      </c>
      <c r="K20" s="379">
        <f t="shared" si="0"/>
        <v>1890348.11</v>
      </c>
      <c r="L20" s="379"/>
      <c r="M20" s="379"/>
      <c r="N20" s="379"/>
      <c r="O20" s="379"/>
      <c r="P20" s="379"/>
      <c r="Q20" s="379"/>
    </row>
    <row r="21" spans="1:17">
      <c r="A21" s="377" t="s">
        <v>363</v>
      </c>
      <c r="B21" s="378" t="s">
        <v>402</v>
      </c>
      <c r="C21" s="378" t="s">
        <v>403</v>
      </c>
      <c r="D21" s="379">
        <v>6233528.9400000004</v>
      </c>
      <c r="E21" s="379">
        <v>6233528.9400000004</v>
      </c>
      <c r="F21" s="379">
        <v>0</v>
      </c>
      <c r="G21" s="379">
        <v>0</v>
      </c>
      <c r="H21" s="379">
        <v>0</v>
      </c>
      <c r="I21" s="379">
        <v>0</v>
      </c>
      <c r="J21" s="379">
        <v>0</v>
      </c>
      <c r="K21" s="379">
        <f t="shared" si="0"/>
        <v>0</v>
      </c>
      <c r="L21" s="379"/>
      <c r="M21" s="379"/>
      <c r="N21" s="379"/>
      <c r="O21" s="379"/>
      <c r="P21" s="379"/>
      <c r="Q21" s="379"/>
    </row>
    <row r="22" spans="1:17">
      <c r="A22" s="377" t="s">
        <v>363</v>
      </c>
      <c r="B22" s="378" t="s">
        <v>404</v>
      </c>
      <c r="C22" s="378" t="s">
        <v>405</v>
      </c>
      <c r="D22" s="379">
        <v>6159941.2400000002</v>
      </c>
      <c r="E22" s="379">
        <v>6174105.3799999999</v>
      </c>
      <c r="F22" s="379">
        <v>150192.85999999999</v>
      </c>
      <c r="G22" s="379">
        <v>0</v>
      </c>
      <c r="H22" s="379">
        <v>0</v>
      </c>
      <c r="I22" s="379">
        <v>0</v>
      </c>
      <c r="J22" s="379">
        <v>-164357</v>
      </c>
      <c r="K22" s="379">
        <f t="shared" si="0"/>
        <v>-14164.140000000014</v>
      </c>
      <c r="L22" s="379"/>
      <c r="M22" s="379"/>
      <c r="N22" s="379"/>
      <c r="O22" s="379"/>
      <c r="P22" s="379"/>
      <c r="Q22" s="379"/>
    </row>
    <row r="23" spans="1:17">
      <c r="A23" s="377" t="s">
        <v>363</v>
      </c>
      <c r="B23" s="378" t="s">
        <v>406</v>
      </c>
      <c r="C23" s="378" t="s">
        <v>407</v>
      </c>
      <c r="D23" s="379">
        <v>4731145.0999999996</v>
      </c>
      <c r="E23" s="379">
        <v>0</v>
      </c>
      <c r="F23" s="379">
        <v>0</v>
      </c>
      <c r="G23" s="379">
        <v>0</v>
      </c>
      <c r="H23" s="379">
        <v>0</v>
      </c>
      <c r="I23" s="379">
        <v>0</v>
      </c>
      <c r="J23" s="379">
        <v>4731145.0999999996</v>
      </c>
      <c r="K23" s="379">
        <f t="shared" si="0"/>
        <v>4731145.0999999996</v>
      </c>
      <c r="L23" s="379"/>
      <c r="M23" s="379"/>
      <c r="N23" s="379"/>
      <c r="O23" s="379"/>
      <c r="P23" s="379"/>
      <c r="Q23" s="379"/>
    </row>
    <row r="24" spans="1:17">
      <c r="A24" s="377" t="s">
        <v>363</v>
      </c>
      <c r="B24" s="378" t="s">
        <v>408</v>
      </c>
      <c r="C24" s="378" t="s">
        <v>409</v>
      </c>
      <c r="D24" s="379">
        <v>4528146.0999999996</v>
      </c>
      <c r="E24" s="379">
        <v>1386014.56</v>
      </c>
      <c r="F24" s="379">
        <v>3142131.54</v>
      </c>
      <c r="G24" s="379">
        <v>0</v>
      </c>
      <c r="H24" s="379">
        <v>0</v>
      </c>
      <c r="I24" s="379">
        <v>0</v>
      </c>
      <c r="J24" s="379">
        <v>0</v>
      </c>
      <c r="K24" s="379">
        <f t="shared" si="0"/>
        <v>3142131.54</v>
      </c>
      <c r="L24" s="379"/>
      <c r="M24" s="379"/>
      <c r="N24" s="379"/>
      <c r="O24" s="379"/>
      <c r="P24" s="379"/>
      <c r="Q24" s="379"/>
    </row>
    <row r="25" spans="1:17">
      <c r="A25" s="377" t="s">
        <v>363</v>
      </c>
      <c r="B25" s="378" t="s">
        <v>410</v>
      </c>
      <c r="C25" s="378" t="s">
        <v>411</v>
      </c>
      <c r="D25" s="379">
        <v>4256728.63</v>
      </c>
      <c r="E25" s="379">
        <v>0</v>
      </c>
      <c r="F25" s="379">
        <v>0</v>
      </c>
      <c r="G25" s="379">
        <v>0</v>
      </c>
      <c r="H25" s="379">
        <v>0</v>
      </c>
      <c r="I25" s="379">
        <v>0</v>
      </c>
      <c r="J25" s="379">
        <v>4256728.63</v>
      </c>
      <c r="K25" s="379">
        <f t="shared" si="0"/>
        <v>4256728.63</v>
      </c>
      <c r="L25" s="379"/>
      <c r="M25" s="379"/>
      <c r="N25" s="379"/>
      <c r="O25" s="379"/>
      <c r="P25" s="379"/>
      <c r="Q25" s="379"/>
    </row>
    <row r="26" spans="1:17">
      <c r="A26" s="377" t="s">
        <v>363</v>
      </c>
      <c r="B26" s="378" t="s">
        <v>412</v>
      </c>
      <c r="C26" s="378" t="s">
        <v>413</v>
      </c>
      <c r="D26" s="379">
        <v>4128899.7</v>
      </c>
      <c r="E26" s="379">
        <v>0</v>
      </c>
      <c r="F26" s="379">
        <v>0</v>
      </c>
      <c r="G26" s="379">
        <v>0</v>
      </c>
      <c r="H26" s="379">
        <v>1410802.56</v>
      </c>
      <c r="I26" s="379">
        <v>2718097.14</v>
      </c>
      <c r="J26" s="379">
        <v>0</v>
      </c>
      <c r="K26" s="379">
        <f t="shared" si="0"/>
        <v>4128899.7</v>
      </c>
      <c r="L26" s="379"/>
      <c r="M26" s="379"/>
      <c r="N26" s="379"/>
      <c r="O26" s="379"/>
      <c r="P26" s="379"/>
      <c r="Q26" s="379"/>
    </row>
    <row r="27" spans="1:17">
      <c r="A27" s="377" t="s">
        <v>363</v>
      </c>
      <c r="B27" s="378" t="s">
        <v>414</v>
      </c>
      <c r="C27" s="378" t="s">
        <v>415</v>
      </c>
      <c r="D27" s="379">
        <v>3648309.9</v>
      </c>
      <c r="E27" s="379">
        <v>3648309.9</v>
      </c>
      <c r="F27" s="379">
        <v>0</v>
      </c>
      <c r="G27" s="379">
        <v>0</v>
      </c>
      <c r="H27" s="379">
        <v>0</v>
      </c>
      <c r="I27" s="379">
        <v>0</v>
      </c>
      <c r="J27" s="379">
        <v>0</v>
      </c>
      <c r="K27" s="379">
        <f t="shared" si="0"/>
        <v>0</v>
      </c>
      <c r="L27" s="379"/>
      <c r="M27" s="379"/>
      <c r="N27" s="379"/>
      <c r="O27" s="379"/>
      <c r="P27" s="379"/>
      <c r="Q27" s="379"/>
    </row>
    <row r="28" spans="1:17">
      <c r="A28" s="377" t="s">
        <v>363</v>
      </c>
      <c r="B28" s="378" t="s">
        <v>416</v>
      </c>
      <c r="C28" s="378" t="s">
        <v>417</v>
      </c>
      <c r="D28" s="379">
        <v>3370133.5</v>
      </c>
      <c r="E28" s="379">
        <v>3370133.5</v>
      </c>
      <c r="F28" s="379">
        <v>0</v>
      </c>
      <c r="G28" s="379">
        <v>0</v>
      </c>
      <c r="H28" s="379">
        <v>0</v>
      </c>
      <c r="I28" s="379">
        <v>0</v>
      </c>
      <c r="J28" s="379">
        <v>0</v>
      </c>
      <c r="K28" s="379">
        <f t="shared" si="0"/>
        <v>0</v>
      </c>
      <c r="L28" s="379"/>
      <c r="M28" s="379"/>
      <c r="N28" s="379"/>
      <c r="O28" s="379"/>
      <c r="P28" s="379"/>
      <c r="Q28" s="379"/>
    </row>
    <row r="29" spans="1:17">
      <c r="A29" s="377" t="s">
        <v>363</v>
      </c>
      <c r="B29" s="378" t="s">
        <v>418</v>
      </c>
      <c r="C29" s="378" t="s">
        <v>419</v>
      </c>
      <c r="D29" s="379">
        <v>3296600.33</v>
      </c>
      <c r="E29" s="379">
        <v>1737767.33</v>
      </c>
      <c r="F29" s="379">
        <v>1558833</v>
      </c>
      <c r="G29" s="379">
        <v>0</v>
      </c>
      <c r="H29" s="379">
        <v>0</v>
      </c>
      <c r="I29" s="379">
        <v>0</v>
      </c>
      <c r="J29" s="379">
        <v>0</v>
      </c>
      <c r="K29" s="379">
        <f t="shared" si="0"/>
        <v>1558833</v>
      </c>
      <c r="L29" s="379"/>
      <c r="M29" s="379"/>
      <c r="N29" s="379"/>
      <c r="O29" s="379"/>
      <c r="P29" s="379"/>
      <c r="Q29" s="379"/>
    </row>
    <row r="30" spans="1:17">
      <c r="A30" s="377" t="s">
        <v>363</v>
      </c>
      <c r="B30" s="378" t="s">
        <v>420</v>
      </c>
      <c r="C30" s="378" t="s">
        <v>421</v>
      </c>
      <c r="D30" s="379">
        <v>2847660.32</v>
      </c>
      <c r="E30" s="379">
        <v>0</v>
      </c>
      <c r="F30" s="379">
        <v>32964.61</v>
      </c>
      <c r="G30" s="379">
        <v>26836.29</v>
      </c>
      <c r="H30" s="379">
        <v>23540.22</v>
      </c>
      <c r="I30" s="379">
        <v>2684545.21</v>
      </c>
      <c r="J30" s="379">
        <v>79773.990000000005</v>
      </c>
      <c r="K30" s="379">
        <f t="shared" si="0"/>
        <v>2847660.3200000003</v>
      </c>
      <c r="L30" s="379"/>
      <c r="M30" s="379"/>
      <c r="N30" s="379"/>
      <c r="O30" s="379"/>
      <c r="P30" s="379"/>
      <c r="Q30" s="379"/>
    </row>
    <row r="31" spans="1:17">
      <c r="A31" s="377" t="s">
        <v>363</v>
      </c>
      <c r="B31" s="378" t="s">
        <v>422</v>
      </c>
      <c r="C31" s="378" t="s">
        <v>423</v>
      </c>
      <c r="D31" s="379">
        <v>2793552.3</v>
      </c>
      <c r="E31" s="379">
        <v>0</v>
      </c>
      <c r="F31" s="379">
        <v>0</v>
      </c>
      <c r="G31" s="379">
        <v>0</v>
      </c>
      <c r="H31" s="379">
        <v>0</v>
      </c>
      <c r="I31" s="379">
        <v>0</v>
      </c>
      <c r="J31" s="379">
        <v>2793552.3</v>
      </c>
      <c r="K31" s="379">
        <f t="shared" si="0"/>
        <v>2793552.3</v>
      </c>
      <c r="L31" s="379"/>
      <c r="M31" s="379"/>
      <c r="N31" s="379"/>
      <c r="O31" s="379"/>
      <c r="P31" s="379"/>
      <c r="Q31" s="379"/>
    </row>
    <row r="32" spans="1:17">
      <c r="A32" s="377" t="s">
        <v>363</v>
      </c>
      <c r="B32" s="378" t="s">
        <v>424</v>
      </c>
      <c r="C32" s="378" t="s">
        <v>425</v>
      </c>
      <c r="D32" s="379">
        <v>2726798.42</v>
      </c>
      <c r="E32" s="379">
        <v>0</v>
      </c>
      <c r="F32" s="379">
        <v>1244031.44</v>
      </c>
      <c r="G32" s="379">
        <v>1482766.98</v>
      </c>
      <c r="H32" s="379">
        <v>0</v>
      </c>
      <c r="I32" s="379">
        <v>0</v>
      </c>
      <c r="J32" s="379">
        <v>0</v>
      </c>
      <c r="K32" s="379">
        <f t="shared" si="0"/>
        <v>2726798.42</v>
      </c>
      <c r="L32" s="379"/>
      <c r="M32" s="379"/>
      <c r="N32" s="379"/>
      <c r="O32" s="379"/>
      <c r="P32" s="379"/>
      <c r="Q32" s="379"/>
    </row>
    <row r="33" spans="1:17">
      <c r="A33" s="377" t="s">
        <v>363</v>
      </c>
      <c r="B33" s="378" t="s">
        <v>426</v>
      </c>
      <c r="C33" s="378" t="s">
        <v>427</v>
      </c>
      <c r="D33" s="379">
        <v>2637485.4</v>
      </c>
      <c r="E33" s="379">
        <v>602293</v>
      </c>
      <c r="F33" s="379">
        <v>1458189</v>
      </c>
      <c r="G33" s="379">
        <v>0</v>
      </c>
      <c r="H33" s="379">
        <v>577003.4</v>
      </c>
      <c r="I33" s="379">
        <v>0</v>
      </c>
      <c r="J33" s="379">
        <v>0</v>
      </c>
      <c r="K33" s="379">
        <f t="shared" si="0"/>
        <v>2035192.4</v>
      </c>
      <c r="L33" s="379"/>
      <c r="M33" s="379"/>
      <c r="N33" s="379"/>
      <c r="O33" s="379"/>
      <c r="P33" s="379"/>
      <c r="Q33" s="379"/>
    </row>
    <row r="34" spans="1:17">
      <c r="A34" s="377" t="s">
        <v>363</v>
      </c>
      <c r="B34" s="378" t="s">
        <v>428</v>
      </c>
      <c r="C34" s="378" t="s">
        <v>429</v>
      </c>
      <c r="D34" s="379">
        <v>2477421.59</v>
      </c>
      <c r="E34" s="379">
        <v>2477421.59</v>
      </c>
      <c r="F34" s="379">
        <v>0</v>
      </c>
      <c r="G34" s="379">
        <v>0</v>
      </c>
      <c r="H34" s="379">
        <v>0</v>
      </c>
      <c r="I34" s="379">
        <v>0</v>
      </c>
      <c r="J34" s="379">
        <v>0</v>
      </c>
      <c r="K34" s="379">
        <f t="shared" si="0"/>
        <v>0</v>
      </c>
      <c r="L34" s="379"/>
      <c r="M34" s="379"/>
      <c r="N34" s="379"/>
      <c r="O34" s="379"/>
      <c r="P34" s="379"/>
      <c r="Q34" s="379"/>
    </row>
    <row r="35" spans="1:17">
      <c r="A35" s="377" t="s">
        <v>363</v>
      </c>
      <c r="B35" s="378" t="s">
        <v>430</v>
      </c>
      <c r="C35" s="378" t="s">
        <v>431</v>
      </c>
      <c r="D35" s="379">
        <v>2474802.9</v>
      </c>
      <c r="E35" s="379">
        <v>1422454.95</v>
      </c>
      <c r="F35" s="379">
        <v>0</v>
      </c>
      <c r="G35" s="379">
        <v>1052347.95</v>
      </c>
      <c r="H35" s="379">
        <v>0</v>
      </c>
      <c r="I35" s="379">
        <v>0</v>
      </c>
      <c r="J35" s="379">
        <v>0</v>
      </c>
      <c r="K35" s="379">
        <f t="shared" si="0"/>
        <v>1052347.95</v>
      </c>
      <c r="L35" s="379"/>
      <c r="M35" s="379"/>
      <c r="N35" s="379"/>
      <c r="O35" s="379"/>
      <c r="P35" s="379"/>
      <c r="Q35" s="379"/>
    </row>
    <row r="36" spans="1:17">
      <c r="A36" s="377" t="s">
        <v>363</v>
      </c>
      <c r="B36" s="378" t="s">
        <v>432</v>
      </c>
      <c r="C36" s="378" t="s">
        <v>433</v>
      </c>
      <c r="D36" s="379">
        <v>2416970.27</v>
      </c>
      <c r="E36" s="379">
        <v>0</v>
      </c>
      <c r="F36" s="379">
        <v>0</v>
      </c>
      <c r="G36" s="379">
        <v>0</v>
      </c>
      <c r="H36" s="379">
        <v>0</v>
      </c>
      <c r="I36" s="379">
        <v>1871851.77</v>
      </c>
      <c r="J36" s="379">
        <v>545118.5</v>
      </c>
      <c r="K36" s="379">
        <f t="shared" si="0"/>
        <v>2416970.27</v>
      </c>
      <c r="L36" s="379"/>
      <c r="M36" s="379"/>
      <c r="N36" s="379"/>
      <c r="O36" s="379"/>
      <c r="P36" s="379"/>
      <c r="Q36" s="379"/>
    </row>
    <row r="37" spans="1:17">
      <c r="A37" s="377" t="s">
        <v>363</v>
      </c>
      <c r="B37" s="378" t="s">
        <v>434</v>
      </c>
      <c r="C37" s="378" t="s">
        <v>435</v>
      </c>
      <c r="D37" s="379">
        <v>2161612.02</v>
      </c>
      <c r="E37" s="379">
        <v>-109159.23</v>
      </c>
      <c r="F37" s="379">
        <v>-454339.84000000003</v>
      </c>
      <c r="G37" s="379">
        <v>2725111.09</v>
      </c>
      <c r="H37" s="379">
        <v>0</v>
      </c>
      <c r="I37" s="379">
        <v>0</v>
      </c>
      <c r="J37" s="379">
        <v>0</v>
      </c>
      <c r="K37" s="379">
        <f t="shared" si="0"/>
        <v>2270771.25</v>
      </c>
      <c r="L37" s="379"/>
      <c r="M37" s="379"/>
      <c r="N37" s="379"/>
      <c r="O37" s="379"/>
      <c r="P37" s="379"/>
      <c r="Q37" s="379"/>
    </row>
    <row r="38" spans="1:17">
      <c r="A38" s="377" t="s">
        <v>363</v>
      </c>
      <c r="B38" s="378" t="s">
        <v>436</v>
      </c>
      <c r="C38" s="378" t="s">
        <v>437</v>
      </c>
      <c r="D38" s="379">
        <v>2146009.0699999998</v>
      </c>
      <c r="E38" s="379">
        <v>0</v>
      </c>
      <c r="F38" s="379">
        <v>57486.5</v>
      </c>
      <c r="G38" s="379">
        <v>1973549.57</v>
      </c>
      <c r="H38" s="379">
        <v>57486.5</v>
      </c>
      <c r="I38" s="379">
        <v>57486.5</v>
      </c>
      <c r="J38" s="379">
        <v>0</v>
      </c>
      <c r="K38" s="379">
        <f t="shared" si="0"/>
        <v>2146009.0700000003</v>
      </c>
      <c r="L38" s="379"/>
      <c r="M38" s="379"/>
      <c r="N38" s="379"/>
      <c r="O38" s="379"/>
      <c r="P38" s="379"/>
      <c r="Q38" s="379"/>
    </row>
    <row r="39" spans="1:17">
      <c r="A39" s="377" t="s">
        <v>363</v>
      </c>
      <c r="B39" s="378" t="s">
        <v>438</v>
      </c>
      <c r="C39" s="378" t="s">
        <v>439</v>
      </c>
      <c r="D39" s="379">
        <v>2130357.5699999998</v>
      </c>
      <c r="E39" s="379">
        <v>2130357.5699999998</v>
      </c>
      <c r="F39" s="379">
        <v>0</v>
      </c>
      <c r="G39" s="379">
        <v>0</v>
      </c>
      <c r="H39" s="379">
        <v>0</v>
      </c>
      <c r="I39" s="379">
        <v>0</v>
      </c>
      <c r="J39" s="379">
        <v>0</v>
      </c>
      <c r="K39" s="379">
        <f t="shared" si="0"/>
        <v>0</v>
      </c>
      <c r="L39" s="379"/>
      <c r="M39" s="379"/>
      <c r="N39" s="379"/>
      <c r="O39" s="379"/>
      <c r="P39" s="379"/>
      <c r="Q39" s="379"/>
    </row>
    <row r="40" spans="1:17">
      <c r="A40" s="377" t="s">
        <v>363</v>
      </c>
      <c r="B40" s="378" t="s">
        <v>440</v>
      </c>
      <c r="C40" s="378" t="s">
        <v>441</v>
      </c>
      <c r="D40" s="379">
        <v>2106643.92</v>
      </c>
      <c r="E40" s="379">
        <v>2106643.92</v>
      </c>
      <c r="F40" s="379">
        <v>0</v>
      </c>
      <c r="G40" s="379">
        <v>0</v>
      </c>
      <c r="H40" s="379">
        <v>0</v>
      </c>
      <c r="I40" s="379">
        <v>0</v>
      </c>
      <c r="J40" s="379">
        <v>0</v>
      </c>
      <c r="K40" s="379">
        <f t="shared" si="0"/>
        <v>0</v>
      </c>
      <c r="L40" s="379"/>
      <c r="M40" s="379"/>
      <c r="N40" s="379"/>
      <c r="O40" s="379"/>
      <c r="P40" s="379"/>
      <c r="Q40" s="379"/>
    </row>
    <row r="41" spans="1:17">
      <c r="A41" s="377" t="s">
        <v>363</v>
      </c>
      <c r="B41" s="378" t="s">
        <v>442</v>
      </c>
      <c r="C41" s="378" t="s">
        <v>443</v>
      </c>
      <c r="D41" s="379">
        <v>1929382.73</v>
      </c>
      <c r="E41" s="379">
        <v>1929382.73</v>
      </c>
      <c r="F41" s="379">
        <v>0</v>
      </c>
      <c r="G41" s="379">
        <v>0</v>
      </c>
      <c r="H41" s="379">
        <v>0</v>
      </c>
      <c r="I41" s="379">
        <v>0</v>
      </c>
      <c r="J41" s="379">
        <v>0</v>
      </c>
      <c r="K41" s="379">
        <f t="shared" si="0"/>
        <v>0</v>
      </c>
      <c r="L41" s="379"/>
      <c r="M41" s="379"/>
      <c r="N41" s="379"/>
      <c r="O41" s="379"/>
      <c r="P41" s="379"/>
      <c r="Q41" s="379"/>
    </row>
    <row r="42" spans="1:17">
      <c r="A42" s="377" t="s">
        <v>363</v>
      </c>
      <c r="B42" s="378" t="s">
        <v>444</v>
      </c>
      <c r="C42" s="378" t="s">
        <v>445</v>
      </c>
      <c r="D42" s="379">
        <v>1877200</v>
      </c>
      <c r="E42" s="379">
        <v>1877200</v>
      </c>
      <c r="F42" s="379">
        <v>0</v>
      </c>
      <c r="G42" s="379">
        <v>0</v>
      </c>
      <c r="H42" s="379">
        <v>0</v>
      </c>
      <c r="I42" s="379">
        <v>0</v>
      </c>
      <c r="J42" s="379">
        <v>0</v>
      </c>
      <c r="K42" s="379">
        <f t="shared" si="0"/>
        <v>0</v>
      </c>
      <c r="L42" s="379"/>
      <c r="M42" s="379"/>
      <c r="N42" s="379"/>
      <c r="O42" s="379"/>
      <c r="P42" s="379"/>
      <c r="Q42" s="379"/>
    </row>
    <row r="43" spans="1:17">
      <c r="A43" s="377" t="s">
        <v>363</v>
      </c>
      <c r="B43" s="378" t="s">
        <v>446</v>
      </c>
      <c r="C43" s="378" t="s">
        <v>447</v>
      </c>
      <c r="D43" s="379">
        <v>1872342.37</v>
      </c>
      <c r="E43" s="379">
        <v>0</v>
      </c>
      <c r="F43" s="379">
        <v>1872342.37</v>
      </c>
      <c r="G43" s="379">
        <v>0</v>
      </c>
      <c r="H43" s="379">
        <v>0</v>
      </c>
      <c r="I43" s="379">
        <v>0</v>
      </c>
      <c r="J43" s="379">
        <v>0</v>
      </c>
      <c r="K43" s="379">
        <f t="shared" si="0"/>
        <v>1872342.37</v>
      </c>
      <c r="L43" s="379"/>
      <c r="M43" s="379"/>
      <c r="N43" s="379"/>
      <c r="O43" s="379"/>
      <c r="P43" s="379"/>
      <c r="Q43" s="379"/>
    </row>
    <row r="44" spans="1:17">
      <c r="A44" s="377" t="s">
        <v>363</v>
      </c>
      <c r="B44" s="378" t="s">
        <v>448</v>
      </c>
      <c r="C44" s="378" t="s">
        <v>449</v>
      </c>
      <c r="D44" s="379">
        <v>1847973.73</v>
      </c>
      <c r="E44" s="379">
        <v>0</v>
      </c>
      <c r="F44" s="379">
        <v>1847973.73</v>
      </c>
      <c r="G44" s="379">
        <v>0</v>
      </c>
      <c r="H44" s="379">
        <v>0</v>
      </c>
      <c r="I44" s="379">
        <v>0</v>
      </c>
      <c r="J44" s="379">
        <v>0</v>
      </c>
      <c r="K44" s="379">
        <f t="shared" si="0"/>
        <v>1847973.73</v>
      </c>
      <c r="L44" s="379"/>
      <c r="M44" s="379"/>
      <c r="N44" s="379"/>
      <c r="O44" s="379"/>
      <c r="P44" s="379"/>
      <c r="Q44" s="379"/>
    </row>
    <row r="45" spans="1:17">
      <c r="A45" s="377" t="s">
        <v>363</v>
      </c>
      <c r="B45" s="378" t="s">
        <v>450</v>
      </c>
      <c r="C45" s="378" t="s">
        <v>451</v>
      </c>
      <c r="D45" s="379">
        <v>1817837.04</v>
      </c>
      <c r="E45" s="379">
        <v>1817837.04</v>
      </c>
      <c r="F45" s="379">
        <v>0</v>
      </c>
      <c r="G45" s="379">
        <v>0</v>
      </c>
      <c r="H45" s="379">
        <v>0</v>
      </c>
      <c r="I45" s="379">
        <v>0</v>
      </c>
      <c r="J45" s="379">
        <v>0</v>
      </c>
      <c r="K45" s="379">
        <f t="shared" si="0"/>
        <v>0</v>
      </c>
      <c r="L45" s="379"/>
      <c r="M45" s="379"/>
      <c r="N45" s="379"/>
      <c r="O45" s="379"/>
      <c r="P45" s="379"/>
      <c r="Q45" s="379"/>
    </row>
    <row r="46" spans="1:17">
      <c r="A46" s="377" t="s">
        <v>363</v>
      </c>
      <c r="B46" s="378" t="s">
        <v>452</v>
      </c>
      <c r="C46" s="378" t="s">
        <v>453</v>
      </c>
      <c r="D46" s="379">
        <v>1757160</v>
      </c>
      <c r="E46" s="379">
        <v>1757160</v>
      </c>
      <c r="F46" s="379">
        <v>0</v>
      </c>
      <c r="G46" s="379">
        <v>0</v>
      </c>
      <c r="H46" s="379">
        <v>0</v>
      </c>
      <c r="I46" s="379">
        <v>0</v>
      </c>
      <c r="J46" s="379">
        <v>0</v>
      </c>
      <c r="K46" s="379">
        <f t="shared" si="0"/>
        <v>0</v>
      </c>
      <c r="L46" s="379"/>
      <c r="M46" s="379"/>
      <c r="N46" s="379"/>
      <c r="O46" s="379"/>
      <c r="P46" s="379"/>
      <c r="Q46" s="379"/>
    </row>
    <row r="47" spans="1:17">
      <c r="A47" s="377" t="s">
        <v>363</v>
      </c>
      <c r="B47" s="378" t="s">
        <v>454</v>
      </c>
      <c r="C47" s="378" t="s">
        <v>455</v>
      </c>
      <c r="D47" s="379">
        <v>1747586.09</v>
      </c>
      <c r="E47" s="379">
        <v>0</v>
      </c>
      <c r="F47" s="379">
        <v>125302.24</v>
      </c>
      <c r="G47" s="379">
        <v>1570113.49</v>
      </c>
      <c r="H47" s="379">
        <v>0</v>
      </c>
      <c r="I47" s="379">
        <v>0</v>
      </c>
      <c r="J47" s="379">
        <v>52170.36</v>
      </c>
      <c r="K47" s="379">
        <f t="shared" si="0"/>
        <v>1747586.09</v>
      </c>
      <c r="L47" s="379"/>
      <c r="M47" s="379"/>
      <c r="N47" s="379"/>
      <c r="O47" s="379"/>
      <c r="P47" s="379"/>
      <c r="Q47" s="379"/>
    </row>
    <row r="48" spans="1:17">
      <c r="A48" s="377" t="s">
        <v>363</v>
      </c>
      <c r="B48" s="378" t="s">
        <v>456</v>
      </c>
      <c r="C48" s="378" t="s">
        <v>457</v>
      </c>
      <c r="D48" s="379">
        <v>1664287.78</v>
      </c>
      <c r="E48" s="379">
        <v>0</v>
      </c>
      <c r="F48" s="379">
        <v>0</v>
      </c>
      <c r="G48" s="379">
        <v>0</v>
      </c>
      <c r="H48" s="379">
        <v>0</v>
      </c>
      <c r="I48" s="379">
        <v>0</v>
      </c>
      <c r="J48" s="379">
        <v>1664287.78</v>
      </c>
      <c r="K48" s="379">
        <f t="shared" si="0"/>
        <v>1664287.78</v>
      </c>
      <c r="L48" s="379"/>
      <c r="M48" s="379"/>
      <c r="N48" s="379"/>
      <c r="O48" s="379"/>
      <c r="P48" s="379"/>
      <c r="Q48" s="379"/>
    </row>
    <row r="49" spans="1:17">
      <c r="A49" s="377" t="s">
        <v>363</v>
      </c>
      <c r="B49" s="378" t="s">
        <v>458</v>
      </c>
      <c r="C49" s="378" t="s">
        <v>459</v>
      </c>
      <c r="D49" s="379">
        <v>1650113.24</v>
      </c>
      <c r="E49" s="379">
        <v>1650113.24</v>
      </c>
      <c r="F49" s="379">
        <v>0</v>
      </c>
      <c r="G49" s="379">
        <v>0</v>
      </c>
      <c r="H49" s="379">
        <v>0</v>
      </c>
      <c r="I49" s="379">
        <v>0</v>
      </c>
      <c r="J49" s="379">
        <v>0</v>
      </c>
      <c r="K49" s="379">
        <f t="shared" si="0"/>
        <v>0</v>
      </c>
      <c r="L49" s="379"/>
      <c r="M49" s="379"/>
      <c r="N49" s="379"/>
      <c r="O49" s="379"/>
      <c r="P49" s="379"/>
      <c r="Q49" s="379"/>
    </row>
    <row r="50" spans="1:17">
      <c r="A50" s="377" t="s">
        <v>363</v>
      </c>
      <c r="B50" s="378" t="s">
        <v>460</v>
      </c>
      <c r="C50" s="378" t="s">
        <v>461</v>
      </c>
      <c r="D50" s="379">
        <v>1588800.15</v>
      </c>
      <c r="E50" s="379">
        <v>0</v>
      </c>
      <c r="F50" s="379">
        <v>0</v>
      </c>
      <c r="G50" s="379">
        <v>0</v>
      </c>
      <c r="H50" s="379">
        <v>1588800.15</v>
      </c>
      <c r="I50" s="379">
        <v>0</v>
      </c>
      <c r="J50" s="379">
        <v>0</v>
      </c>
      <c r="K50" s="379">
        <f t="shared" si="0"/>
        <v>1588800.15</v>
      </c>
      <c r="L50" s="379"/>
      <c r="M50" s="379"/>
      <c r="N50" s="379"/>
      <c r="O50" s="379"/>
      <c r="P50" s="379"/>
      <c r="Q50" s="379"/>
    </row>
    <row r="51" spans="1:17">
      <c r="A51" s="377" t="s">
        <v>363</v>
      </c>
      <c r="B51" s="378" t="s">
        <v>462</v>
      </c>
      <c r="C51" s="378" t="s">
        <v>463</v>
      </c>
      <c r="D51" s="379">
        <v>1545045.03</v>
      </c>
      <c r="E51" s="379">
        <v>1545045.03</v>
      </c>
      <c r="F51" s="379">
        <v>0</v>
      </c>
      <c r="G51" s="379">
        <v>0</v>
      </c>
      <c r="H51" s="379">
        <v>0</v>
      </c>
      <c r="I51" s="379">
        <v>0</v>
      </c>
      <c r="J51" s="379">
        <v>0</v>
      </c>
      <c r="K51" s="379">
        <f t="shared" si="0"/>
        <v>0</v>
      </c>
      <c r="L51" s="379"/>
      <c r="M51" s="379"/>
      <c r="N51" s="379"/>
      <c r="O51" s="379"/>
      <c r="P51" s="379"/>
      <c r="Q51" s="379"/>
    </row>
    <row r="52" spans="1:17">
      <c r="A52" s="377" t="s">
        <v>363</v>
      </c>
      <c r="B52" s="378" t="s">
        <v>464</v>
      </c>
      <c r="C52" s="378" t="s">
        <v>465</v>
      </c>
      <c r="D52" s="379">
        <v>1524645.84</v>
      </c>
      <c r="E52" s="379">
        <v>0</v>
      </c>
      <c r="F52" s="379">
        <v>0</v>
      </c>
      <c r="G52" s="379">
        <v>0</v>
      </c>
      <c r="H52" s="379">
        <v>0</v>
      </c>
      <c r="I52" s="379">
        <v>0</v>
      </c>
      <c r="J52" s="379">
        <v>1524645.84</v>
      </c>
      <c r="K52" s="379">
        <f t="shared" si="0"/>
        <v>1524645.84</v>
      </c>
      <c r="L52" s="379"/>
      <c r="M52" s="379"/>
      <c r="N52" s="379"/>
      <c r="O52" s="379"/>
      <c r="P52" s="379"/>
      <c r="Q52" s="379"/>
    </row>
    <row r="53" spans="1:17">
      <c r="A53" s="377" t="s">
        <v>363</v>
      </c>
      <c r="B53" s="378" t="s">
        <v>466</v>
      </c>
      <c r="C53" s="378" t="s">
        <v>467</v>
      </c>
      <c r="D53" s="379">
        <v>1506822</v>
      </c>
      <c r="E53" s="379">
        <v>787165</v>
      </c>
      <c r="F53" s="379">
        <v>0</v>
      </c>
      <c r="G53" s="379">
        <v>129844</v>
      </c>
      <c r="H53" s="379">
        <v>49722</v>
      </c>
      <c r="I53" s="379">
        <v>219600</v>
      </c>
      <c r="J53" s="379">
        <v>320491</v>
      </c>
      <c r="K53" s="379">
        <f t="shared" si="0"/>
        <v>719657</v>
      </c>
      <c r="L53" s="379"/>
      <c r="M53" s="379"/>
      <c r="N53" s="379"/>
      <c r="O53" s="379"/>
      <c r="P53" s="379"/>
      <c r="Q53" s="379"/>
    </row>
    <row r="54" spans="1:17">
      <c r="A54" s="377" t="s">
        <v>363</v>
      </c>
      <c r="B54" s="378" t="s">
        <v>468</v>
      </c>
      <c r="C54" s="378" t="s">
        <v>469</v>
      </c>
      <c r="D54" s="379">
        <v>1504039.92</v>
      </c>
      <c r="E54" s="379">
        <v>987592.34</v>
      </c>
      <c r="F54" s="379">
        <v>516447.58</v>
      </c>
      <c r="G54" s="379">
        <v>0</v>
      </c>
      <c r="H54" s="379">
        <v>0</v>
      </c>
      <c r="I54" s="379">
        <v>0</v>
      </c>
      <c r="J54" s="379">
        <v>0</v>
      </c>
      <c r="K54" s="379">
        <f t="shared" si="0"/>
        <v>516447.58</v>
      </c>
      <c r="L54" s="379"/>
      <c r="M54" s="379"/>
      <c r="N54" s="379"/>
      <c r="O54" s="379"/>
      <c r="P54" s="379"/>
      <c r="Q54" s="379"/>
    </row>
    <row r="55" spans="1:17">
      <c r="A55" s="377" t="s">
        <v>363</v>
      </c>
      <c r="B55" s="378" t="s">
        <v>470</v>
      </c>
      <c r="C55" s="378" t="s">
        <v>471</v>
      </c>
      <c r="D55" s="379">
        <v>1486518.02</v>
      </c>
      <c r="E55" s="379">
        <v>1486518.02</v>
      </c>
      <c r="F55" s="379">
        <v>0</v>
      </c>
      <c r="G55" s="379">
        <v>0</v>
      </c>
      <c r="H55" s="379">
        <v>0</v>
      </c>
      <c r="I55" s="379">
        <v>0</v>
      </c>
      <c r="J55" s="379">
        <v>0</v>
      </c>
      <c r="K55" s="379">
        <f t="shared" si="0"/>
        <v>0</v>
      </c>
      <c r="L55" s="379"/>
      <c r="M55" s="379"/>
      <c r="N55" s="379"/>
      <c r="O55" s="379"/>
      <c r="P55" s="379"/>
      <c r="Q55" s="379"/>
    </row>
    <row r="56" spans="1:17">
      <c r="A56" s="377" t="s">
        <v>363</v>
      </c>
      <c r="B56" s="378" t="s">
        <v>472</v>
      </c>
      <c r="C56" s="378" t="s">
        <v>473</v>
      </c>
      <c r="D56" s="379">
        <v>1469599.91</v>
      </c>
      <c r="E56" s="379">
        <v>2162682.58</v>
      </c>
      <c r="F56" s="379">
        <v>0</v>
      </c>
      <c r="G56" s="379">
        <v>0</v>
      </c>
      <c r="H56" s="379">
        <v>0</v>
      </c>
      <c r="I56" s="379">
        <v>0</v>
      </c>
      <c r="J56" s="379">
        <v>-693082.67</v>
      </c>
      <c r="K56" s="379">
        <f t="shared" si="0"/>
        <v>-693082.67</v>
      </c>
      <c r="L56" s="379"/>
      <c r="M56" s="379"/>
      <c r="N56" s="379"/>
      <c r="O56" s="379"/>
      <c r="P56" s="379"/>
      <c r="Q56" s="379"/>
    </row>
    <row r="57" spans="1:17">
      <c r="A57" s="377" t="s">
        <v>363</v>
      </c>
      <c r="B57" s="378" t="s">
        <v>474</v>
      </c>
      <c r="C57" s="378" t="s">
        <v>475</v>
      </c>
      <c r="D57" s="379">
        <v>1444247.73</v>
      </c>
      <c r="E57" s="379">
        <v>0</v>
      </c>
      <c r="F57" s="379">
        <v>0</v>
      </c>
      <c r="G57" s="379">
        <v>0</v>
      </c>
      <c r="H57" s="379">
        <v>0</v>
      </c>
      <c r="I57" s="379">
        <v>0</v>
      </c>
      <c r="J57" s="379">
        <v>1444247.73</v>
      </c>
      <c r="K57" s="379">
        <f t="shared" si="0"/>
        <v>1444247.73</v>
      </c>
      <c r="L57" s="379"/>
      <c r="M57" s="379"/>
      <c r="N57" s="379"/>
      <c r="O57" s="379"/>
      <c r="P57" s="379"/>
      <c r="Q57" s="379"/>
    </row>
    <row r="58" spans="1:17">
      <c r="A58" s="377" t="s">
        <v>363</v>
      </c>
      <c r="B58" s="378" t="s">
        <v>476</v>
      </c>
      <c r="C58" s="378" t="s">
        <v>477</v>
      </c>
      <c r="D58" s="379">
        <v>1429969.69</v>
      </c>
      <c r="E58" s="379">
        <v>758037.71</v>
      </c>
      <c r="F58" s="379">
        <v>671931.98</v>
      </c>
      <c r="G58" s="379">
        <v>0</v>
      </c>
      <c r="H58" s="379">
        <v>0</v>
      </c>
      <c r="I58" s="379">
        <v>0</v>
      </c>
      <c r="J58" s="379">
        <v>0</v>
      </c>
      <c r="K58" s="379">
        <f t="shared" si="0"/>
        <v>671931.98</v>
      </c>
      <c r="L58" s="379"/>
      <c r="M58" s="379"/>
      <c r="N58" s="379"/>
      <c r="O58" s="379"/>
      <c r="P58" s="379"/>
      <c r="Q58" s="379"/>
    </row>
    <row r="59" spans="1:17">
      <c r="A59" s="377" t="s">
        <v>363</v>
      </c>
      <c r="B59" s="378" t="s">
        <v>478</v>
      </c>
      <c r="C59" s="378" t="s">
        <v>479</v>
      </c>
      <c r="D59" s="379">
        <v>1429890</v>
      </c>
      <c r="E59" s="379">
        <v>0</v>
      </c>
      <c r="F59" s="379">
        <v>0</v>
      </c>
      <c r="G59" s="379">
        <v>1429890</v>
      </c>
      <c r="H59" s="379">
        <v>0</v>
      </c>
      <c r="I59" s="379">
        <v>0</v>
      </c>
      <c r="J59" s="379">
        <v>0</v>
      </c>
      <c r="K59" s="379">
        <f t="shared" si="0"/>
        <v>1429890</v>
      </c>
      <c r="L59" s="379"/>
      <c r="M59" s="379"/>
      <c r="N59" s="379"/>
      <c r="O59" s="379"/>
      <c r="P59" s="379"/>
      <c r="Q59" s="379"/>
    </row>
    <row r="60" spans="1:17">
      <c r="A60" s="377" t="s">
        <v>363</v>
      </c>
      <c r="B60" s="378" t="s">
        <v>480</v>
      </c>
      <c r="C60" s="378" t="s">
        <v>481</v>
      </c>
      <c r="D60" s="379">
        <v>1419717.43</v>
      </c>
      <c r="E60" s="379">
        <v>1102319.77</v>
      </c>
      <c r="F60" s="379">
        <v>317397.65999999997</v>
      </c>
      <c r="G60" s="379">
        <v>0</v>
      </c>
      <c r="H60" s="379">
        <v>0</v>
      </c>
      <c r="I60" s="379">
        <v>0</v>
      </c>
      <c r="J60" s="379">
        <v>0</v>
      </c>
      <c r="K60" s="379">
        <f t="shared" si="0"/>
        <v>317397.65999999997</v>
      </c>
      <c r="L60" s="379"/>
      <c r="M60" s="379"/>
      <c r="N60" s="379"/>
      <c r="O60" s="379"/>
      <c r="P60" s="379"/>
      <c r="Q60" s="379"/>
    </row>
    <row r="61" spans="1:17">
      <c r="A61" s="377" t="s">
        <v>363</v>
      </c>
      <c r="B61" s="378" t="s">
        <v>482</v>
      </c>
      <c r="C61" s="378" t="s">
        <v>483</v>
      </c>
      <c r="D61" s="379">
        <v>1395047.7</v>
      </c>
      <c r="E61" s="379">
        <v>1373847.7</v>
      </c>
      <c r="F61" s="379">
        <v>0</v>
      </c>
      <c r="G61" s="379">
        <v>0</v>
      </c>
      <c r="H61" s="379">
        <v>0</v>
      </c>
      <c r="I61" s="379">
        <v>0</v>
      </c>
      <c r="J61" s="379">
        <v>21200</v>
      </c>
      <c r="K61" s="379">
        <f t="shared" si="0"/>
        <v>21200</v>
      </c>
      <c r="L61" s="379"/>
      <c r="M61" s="379"/>
      <c r="N61" s="379"/>
      <c r="O61" s="379"/>
      <c r="P61" s="379"/>
      <c r="Q61" s="379"/>
    </row>
    <row r="62" spans="1:17">
      <c r="A62" s="377" t="s">
        <v>363</v>
      </c>
      <c r="B62" s="378" t="s">
        <v>484</v>
      </c>
      <c r="C62" s="378" t="s">
        <v>485</v>
      </c>
      <c r="D62" s="379">
        <v>1388139.83</v>
      </c>
      <c r="E62" s="379">
        <v>1388139.83</v>
      </c>
      <c r="F62" s="379">
        <v>0</v>
      </c>
      <c r="G62" s="379">
        <v>0</v>
      </c>
      <c r="H62" s="379">
        <v>0</v>
      </c>
      <c r="I62" s="379">
        <v>0</v>
      </c>
      <c r="J62" s="379">
        <v>0</v>
      </c>
      <c r="K62" s="379">
        <f t="shared" si="0"/>
        <v>0</v>
      </c>
      <c r="L62" s="379"/>
      <c r="M62" s="379"/>
      <c r="N62" s="379"/>
      <c r="O62" s="379"/>
      <c r="P62" s="379"/>
      <c r="Q62" s="379"/>
    </row>
    <row r="63" spans="1:17">
      <c r="A63" s="377" t="s">
        <v>363</v>
      </c>
      <c r="B63" s="378" t="s">
        <v>486</v>
      </c>
      <c r="C63" s="378" t="s">
        <v>487</v>
      </c>
      <c r="D63" s="379">
        <v>1361734.73</v>
      </c>
      <c r="E63" s="379">
        <v>1366018.2</v>
      </c>
      <c r="F63" s="379">
        <v>0</v>
      </c>
      <c r="G63" s="379">
        <v>0</v>
      </c>
      <c r="H63" s="379">
        <v>0</v>
      </c>
      <c r="I63" s="379">
        <v>0</v>
      </c>
      <c r="J63" s="379">
        <v>-4283.47</v>
      </c>
      <c r="K63" s="379">
        <f t="shared" si="0"/>
        <v>-4283.47</v>
      </c>
      <c r="L63" s="379"/>
      <c r="M63" s="379"/>
      <c r="N63" s="379"/>
      <c r="O63" s="379"/>
      <c r="P63" s="379"/>
      <c r="Q63" s="379"/>
    </row>
    <row r="64" spans="1:17">
      <c r="A64" s="377" t="s">
        <v>363</v>
      </c>
      <c r="B64" s="378" t="s">
        <v>488</v>
      </c>
      <c r="C64" s="378" t="s">
        <v>489</v>
      </c>
      <c r="D64" s="379">
        <v>1358566.88</v>
      </c>
      <c r="E64" s="379">
        <v>0</v>
      </c>
      <c r="F64" s="379">
        <v>1358566.88</v>
      </c>
      <c r="G64" s="379">
        <v>0</v>
      </c>
      <c r="H64" s="379">
        <v>0</v>
      </c>
      <c r="I64" s="379">
        <v>0</v>
      </c>
      <c r="J64" s="379">
        <v>0</v>
      </c>
      <c r="K64" s="379">
        <f t="shared" si="0"/>
        <v>1358566.88</v>
      </c>
      <c r="L64" s="379"/>
      <c r="M64" s="379"/>
      <c r="N64" s="379"/>
      <c r="O64" s="379"/>
      <c r="P64" s="379"/>
      <c r="Q64" s="379"/>
    </row>
    <row r="65" spans="1:17">
      <c r="A65" s="377" t="s">
        <v>363</v>
      </c>
      <c r="B65" s="378" t="s">
        <v>490</v>
      </c>
      <c r="C65" s="378" t="s">
        <v>491</v>
      </c>
      <c r="D65" s="379">
        <v>1293887.3899999999</v>
      </c>
      <c r="E65" s="379">
        <v>735854.35</v>
      </c>
      <c r="F65" s="379">
        <v>558033.04</v>
      </c>
      <c r="G65" s="379">
        <v>0</v>
      </c>
      <c r="H65" s="379">
        <v>0</v>
      </c>
      <c r="I65" s="379">
        <v>0</v>
      </c>
      <c r="J65" s="379">
        <v>0</v>
      </c>
      <c r="K65" s="379">
        <f t="shared" si="0"/>
        <v>558033.04</v>
      </c>
      <c r="L65" s="379"/>
      <c r="M65" s="379"/>
      <c r="N65" s="379"/>
      <c r="O65" s="379"/>
      <c r="P65" s="379"/>
      <c r="Q65" s="379"/>
    </row>
    <row r="66" spans="1:17">
      <c r="A66" s="377" t="s">
        <v>363</v>
      </c>
      <c r="B66" s="378" t="s">
        <v>492</v>
      </c>
      <c r="C66" s="378" t="s">
        <v>493</v>
      </c>
      <c r="D66" s="379">
        <v>1283774.44</v>
      </c>
      <c r="E66" s="379">
        <v>0</v>
      </c>
      <c r="F66" s="379">
        <v>1100045.45</v>
      </c>
      <c r="G66" s="379">
        <v>183728.99</v>
      </c>
      <c r="H66" s="379">
        <v>0</v>
      </c>
      <c r="I66" s="379">
        <v>0</v>
      </c>
      <c r="J66" s="379">
        <v>0</v>
      </c>
      <c r="K66" s="379">
        <f t="shared" ref="K66:K129" si="1">SUM(F66:J66)</f>
        <v>1283774.44</v>
      </c>
      <c r="L66" s="379"/>
      <c r="M66" s="379"/>
      <c r="N66" s="379"/>
      <c r="O66" s="379"/>
      <c r="P66" s="379"/>
      <c r="Q66" s="379"/>
    </row>
    <row r="67" spans="1:17">
      <c r="A67" s="377" t="s">
        <v>363</v>
      </c>
      <c r="B67" s="378" t="s">
        <v>494</v>
      </c>
      <c r="C67" s="378" t="s">
        <v>495</v>
      </c>
      <c r="D67" s="379">
        <v>1271810.6499999999</v>
      </c>
      <c r="E67" s="379">
        <v>628322.77</v>
      </c>
      <c r="F67" s="379">
        <v>643487.88</v>
      </c>
      <c r="G67" s="379">
        <v>0</v>
      </c>
      <c r="H67" s="379">
        <v>0</v>
      </c>
      <c r="I67" s="379">
        <v>0</v>
      </c>
      <c r="J67" s="379">
        <v>0</v>
      </c>
      <c r="K67" s="379">
        <f t="shared" si="1"/>
        <v>643487.88</v>
      </c>
      <c r="L67" s="379"/>
      <c r="M67" s="379"/>
      <c r="N67" s="379"/>
      <c r="O67" s="379"/>
      <c r="P67" s="379"/>
      <c r="Q67" s="379"/>
    </row>
    <row r="68" spans="1:17">
      <c r="A68" s="377" t="s">
        <v>363</v>
      </c>
      <c r="B68" s="378" t="s">
        <v>496</v>
      </c>
      <c r="C68" s="378" t="s">
        <v>497</v>
      </c>
      <c r="D68" s="379">
        <v>1251556.67</v>
      </c>
      <c r="E68" s="379">
        <v>0</v>
      </c>
      <c r="F68" s="379">
        <v>0</v>
      </c>
      <c r="G68" s="379">
        <v>0</v>
      </c>
      <c r="H68" s="379">
        <v>0</v>
      </c>
      <c r="I68" s="379">
        <v>0</v>
      </c>
      <c r="J68" s="379">
        <v>1251556.67</v>
      </c>
      <c r="K68" s="379">
        <f t="shared" si="1"/>
        <v>1251556.67</v>
      </c>
      <c r="L68" s="379"/>
      <c r="M68" s="379"/>
      <c r="N68" s="379"/>
      <c r="O68" s="379"/>
      <c r="P68" s="379"/>
      <c r="Q68" s="379"/>
    </row>
    <row r="69" spans="1:17">
      <c r="A69" s="377" t="s">
        <v>363</v>
      </c>
      <c r="B69" s="378" t="s">
        <v>498</v>
      </c>
      <c r="C69" s="378" t="s">
        <v>499</v>
      </c>
      <c r="D69" s="379">
        <v>1230251.04</v>
      </c>
      <c r="E69" s="379">
        <v>435287.22</v>
      </c>
      <c r="F69" s="379">
        <v>0</v>
      </c>
      <c r="G69" s="379">
        <v>-29965.47</v>
      </c>
      <c r="H69" s="379">
        <v>0</v>
      </c>
      <c r="I69" s="379">
        <v>0</v>
      </c>
      <c r="J69" s="379">
        <v>824929.29</v>
      </c>
      <c r="K69" s="379">
        <f t="shared" si="1"/>
        <v>794963.82000000007</v>
      </c>
      <c r="L69" s="379"/>
      <c r="M69" s="379"/>
      <c r="N69" s="379"/>
      <c r="O69" s="379"/>
      <c r="P69" s="379"/>
      <c r="Q69" s="379"/>
    </row>
    <row r="70" spans="1:17">
      <c r="A70" s="377" t="s">
        <v>363</v>
      </c>
      <c r="B70" s="378" t="s">
        <v>500</v>
      </c>
      <c r="C70" s="378" t="s">
        <v>501</v>
      </c>
      <c r="D70" s="379">
        <v>1228131.73</v>
      </c>
      <c r="E70" s="379">
        <v>81650.34</v>
      </c>
      <c r="F70" s="379">
        <v>1146481.3899999999</v>
      </c>
      <c r="G70" s="379">
        <v>0</v>
      </c>
      <c r="H70" s="379">
        <v>0</v>
      </c>
      <c r="I70" s="379">
        <v>0</v>
      </c>
      <c r="J70" s="379">
        <v>0</v>
      </c>
      <c r="K70" s="379">
        <f t="shared" si="1"/>
        <v>1146481.3899999999</v>
      </c>
      <c r="L70" s="379"/>
      <c r="M70" s="379"/>
      <c r="N70" s="379"/>
      <c r="O70" s="379"/>
      <c r="P70" s="379"/>
      <c r="Q70" s="379"/>
    </row>
    <row r="71" spans="1:17">
      <c r="A71" s="377" t="s">
        <v>363</v>
      </c>
      <c r="B71" s="378" t="s">
        <v>502</v>
      </c>
      <c r="C71" s="378" t="s">
        <v>503</v>
      </c>
      <c r="D71" s="379">
        <v>1195179.93</v>
      </c>
      <c r="E71" s="379">
        <v>1195179.93</v>
      </c>
      <c r="F71" s="379">
        <v>0</v>
      </c>
      <c r="G71" s="379">
        <v>0</v>
      </c>
      <c r="H71" s="379">
        <v>0</v>
      </c>
      <c r="I71" s="379">
        <v>0</v>
      </c>
      <c r="J71" s="379">
        <v>0</v>
      </c>
      <c r="K71" s="379">
        <f t="shared" si="1"/>
        <v>0</v>
      </c>
      <c r="L71" s="379"/>
      <c r="M71" s="379"/>
      <c r="N71" s="379"/>
      <c r="O71" s="379"/>
      <c r="P71" s="379"/>
      <c r="Q71" s="379"/>
    </row>
    <row r="72" spans="1:17">
      <c r="A72" s="377" t="s">
        <v>363</v>
      </c>
      <c r="B72" s="378" t="s">
        <v>504</v>
      </c>
      <c r="C72" s="378" t="s">
        <v>505</v>
      </c>
      <c r="D72" s="379">
        <v>1190063.6299999999</v>
      </c>
      <c r="E72" s="379">
        <v>0</v>
      </c>
      <c r="F72" s="379">
        <v>0</v>
      </c>
      <c r="G72" s="379">
        <v>0</v>
      </c>
      <c r="H72" s="379">
        <v>0</v>
      </c>
      <c r="I72" s="379">
        <v>0</v>
      </c>
      <c r="J72" s="379">
        <v>1190063.6299999999</v>
      </c>
      <c r="K72" s="379">
        <f t="shared" si="1"/>
        <v>1190063.6299999999</v>
      </c>
      <c r="L72" s="379"/>
      <c r="M72" s="379"/>
      <c r="N72" s="379"/>
      <c r="O72" s="379"/>
      <c r="P72" s="379"/>
      <c r="Q72" s="379"/>
    </row>
    <row r="73" spans="1:17">
      <c r="A73" s="377" t="s">
        <v>363</v>
      </c>
      <c r="B73" s="378" t="s">
        <v>506</v>
      </c>
      <c r="C73" s="378" t="s">
        <v>507</v>
      </c>
      <c r="D73" s="379">
        <v>1150080.03</v>
      </c>
      <c r="E73" s="379">
        <v>0</v>
      </c>
      <c r="F73" s="379">
        <v>0</v>
      </c>
      <c r="G73" s="379">
        <v>0</v>
      </c>
      <c r="H73" s="379">
        <v>0</v>
      </c>
      <c r="I73" s="379">
        <v>0</v>
      </c>
      <c r="J73" s="379">
        <v>1150080.03</v>
      </c>
      <c r="K73" s="379">
        <f t="shared" si="1"/>
        <v>1150080.03</v>
      </c>
      <c r="L73" s="379"/>
      <c r="M73" s="379"/>
      <c r="N73" s="379"/>
      <c r="O73" s="379"/>
      <c r="P73" s="379"/>
      <c r="Q73" s="379"/>
    </row>
    <row r="74" spans="1:17">
      <c r="A74" s="377" t="s">
        <v>363</v>
      </c>
      <c r="B74" s="378" t="s">
        <v>508</v>
      </c>
      <c r="C74" s="378" t="s">
        <v>509</v>
      </c>
      <c r="D74" s="379">
        <v>1129924.93</v>
      </c>
      <c r="E74" s="379">
        <v>0</v>
      </c>
      <c r="F74" s="379">
        <v>0</v>
      </c>
      <c r="G74" s="379">
        <v>0</v>
      </c>
      <c r="H74" s="379">
        <v>0</v>
      </c>
      <c r="I74" s="379">
        <v>0</v>
      </c>
      <c r="J74" s="379">
        <v>1129924.93</v>
      </c>
      <c r="K74" s="379">
        <f t="shared" si="1"/>
        <v>1129924.93</v>
      </c>
      <c r="L74" s="379"/>
      <c r="M74" s="379"/>
      <c r="N74" s="379"/>
      <c r="O74" s="379"/>
      <c r="P74" s="379"/>
      <c r="Q74" s="379"/>
    </row>
    <row r="75" spans="1:17">
      <c r="A75" s="377" t="s">
        <v>363</v>
      </c>
      <c r="B75" s="378" t="s">
        <v>510</v>
      </c>
      <c r="C75" s="378" t="s">
        <v>511</v>
      </c>
      <c r="D75" s="379">
        <v>1128468.1299999999</v>
      </c>
      <c r="E75" s="379">
        <v>0</v>
      </c>
      <c r="F75" s="379">
        <v>0</v>
      </c>
      <c r="G75" s="379">
        <v>933759.76</v>
      </c>
      <c r="H75" s="379">
        <v>194708.37</v>
      </c>
      <c r="I75" s="379">
        <v>0</v>
      </c>
      <c r="J75" s="379">
        <v>0</v>
      </c>
      <c r="K75" s="379">
        <f t="shared" si="1"/>
        <v>1128468.1299999999</v>
      </c>
      <c r="L75" s="379"/>
      <c r="M75" s="379"/>
      <c r="N75" s="379"/>
      <c r="O75" s="379"/>
      <c r="P75" s="379"/>
      <c r="Q75" s="379"/>
    </row>
    <row r="76" spans="1:17">
      <c r="A76" s="377" t="s">
        <v>363</v>
      </c>
      <c r="B76" s="378" t="s">
        <v>512</v>
      </c>
      <c r="C76" s="378" t="s">
        <v>513</v>
      </c>
      <c r="D76" s="379">
        <v>1029767.7</v>
      </c>
      <c r="E76" s="379">
        <v>313532.34000000003</v>
      </c>
      <c r="F76" s="379">
        <v>0</v>
      </c>
      <c r="G76" s="379">
        <v>0</v>
      </c>
      <c r="H76" s="379">
        <v>0</v>
      </c>
      <c r="I76" s="379">
        <v>15856.75</v>
      </c>
      <c r="J76" s="379">
        <v>700378.61</v>
      </c>
      <c r="K76" s="379">
        <f t="shared" si="1"/>
        <v>716235.36</v>
      </c>
      <c r="L76" s="379"/>
      <c r="M76" s="379"/>
      <c r="N76" s="379"/>
      <c r="O76" s="379"/>
      <c r="P76" s="379"/>
      <c r="Q76" s="379"/>
    </row>
    <row r="77" spans="1:17">
      <c r="A77" s="377" t="s">
        <v>363</v>
      </c>
      <c r="B77" s="378" t="s">
        <v>514</v>
      </c>
      <c r="C77" s="378" t="s">
        <v>515</v>
      </c>
      <c r="D77" s="379">
        <v>1006871.09</v>
      </c>
      <c r="E77" s="379">
        <v>0</v>
      </c>
      <c r="F77" s="379">
        <v>703492.44</v>
      </c>
      <c r="G77" s="379">
        <v>303378.65000000002</v>
      </c>
      <c r="H77" s="379">
        <v>0</v>
      </c>
      <c r="I77" s="379">
        <v>0</v>
      </c>
      <c r="J77" s="379">
        <v>0</v>
      </c>
      <c r="K77" s="379">
        <f t="shared" si="1"/>
        <v>1006871.09</v>
      </c>
      <c r="L77" s="379"/>
      <c r="M77" s="379"/>
      <c r="N77" s="379"/>
      <c r="O77" s="379"/>
      <c r="P77" s="379"/>
      <c r="Q77" s="379"/>
    </row>
    <row r="78" spans="1:17">
      <c r="A78" s="377" t="s">
        <v>363</v>
      </c>
      <c r="B78" s="378" t="s">
        <v>516</v>
      </c>
      <c r="C78" s="378" t="s">
        <v>517</v>
      </c>
      <c r="D78" s="379">
        <v>1002393.94</v>
      </c>
      <c r="E78" s="379">
        <v>1002393.94</v>
      </c>
      <c r="F78" s="379">
        <v>0</v>
      </c>
      <c r="G78" s="379">
        <v>0</v>
      </c>
      <c r="H78" s="379">
        <v>0</v>
      </c>
      <c r="I78" s="379">
        <v>0</v>
      </c>
      <c r="J78" s="379">
        <v>0</v>
      </c>
      <c r="K78" s="379">
        <f t="shared" si="1"/>
        <v>0</v>
      </c>
      <c r="L78" s="379"/>
      <c r="M78" s="379"/>
      <c r="N78" s="379"/>
      <c r="O78" s="379"/>
      <c r="P78" s="379"/>
      <c r="Q78" s="379"/>
    </row>
    <row r="79" spans="1:17">
      <c r="A79" s="377" t="s">
        <v>363</v>
      </c>
      <c r="B79" s="378" t="s">
        <v>518</v>
      </c>
      <c r="C79" s="378" t="s">
        <v>519</v>
      </c>
      <c r="D79" s="379">
        <v>991040.47</v>
      </c>
      <c r="E79" s="379">
        <v>0</v>
      </c>
      <c r="F79" s="379">
        <v>0</v>
      </c>
      <c r="G79" s="379">
        <v>0</v>
      </c>
      <c r="H79" s="379">
        <v>1055535.47</v>
      </c>
      <c r="I79" s="379">
        <v>0</v>
      </c>
      <c r="J79" s="379">
        <v>-64495</v>
      </c>
      <c r="K79" s="379">
        <f t="shared" si="1"/>
        <v>991040.47</v>
      </c>
      <c r="L79" s="379"/>
      <c r="M79" s="379"/>
      <c r="N79" s="379"/>
      <c r="O79" s="379"/>
      <c r="P79" s="379"/>
      <c r="Q79" s="379"/>
    </row>
    <row r="80" spans="1:17">
      <c r="A80" s="377" t="s">
        <v>363</v>
      </c>
      <c r="B80" s="378" t="s">
        <v>520</v>
      </c>
      <c r="C80" s="378" t="s">
        <v>521</v>
      </c>
      <c r="D80" s="379">
        <v>943996.96</v>
      </c>
      <c r="E80" s="379">
        <v>947436.87</v>
      </c>
      <c r="F80" s="379">
        <v>0</v>
      </c>
      <c r="G80" s="379">
        <v>0</v>
      </c>
      <c r="H80" s="379">
        <v>0</v>
      </c>
      <c r="I80" s="379">
        <v>0</v>
      </c>
      <c r="J80" s="379">
        <v>-3439.91</v>
      </c>
      <c r="K80" s="379">
        <f t="shared" si="1"/>
        <v>-3439.91</v>
      </c>
      <c r="L80" s="379"/>
      <c r="M80" s="379"/>
      <c r="N80" s="379"/>
      <c r="O80" s="379"/>
      <c r="P80" s="379"/>
      <c r="Q80" s="379"/>
    </row>
    <row r="81" spans="1:17">
      <c r="A81" s="377" t="s">
        <v>363</v>
      </c>
      <c r="B81" s="378" t="s">
        <v>522</v>
      </c>
      <c r="C81" s="378" t="s">
        <v>523</v>
      </c>
      <c r="D81" s="379">
        <v>927997.4</v>
      </c>
      <c r="E81" s="379">
        <v>927997.4</v>
      </c>
      <c r="F81" s="379">
        <v>0</v>
      </c>
      <c r="G81" s="379">
        <v>0</v>
      </c>
      <c r="H81" s="379">
        <v>0</v>
      </c>
      <c r="I81" s="379">
        <v>0</v>
      </c>
      <c r="J81" s="379">
        <v>0</v>
      </c>
      <c r="K81" s="379">
        <f t="shared" si="1"/>
        <v>0</v>
      </c>
      <c r="L81" s="379"/>
      <c r="M81" s="379"/>
      <c r="N81" s="379"/>
      <c r="O81" s="379"/>
      <c r="P81" s="379"/>
      <c r="Q81" s="379"/>
    </row>
    <row r="82" spans="1:17">
      <c r="A82" s="377" t="s">
        <v>363</v>
      </c>
      <c r="B82" s="378" t="s">
        <v>524</v>
      </c>
      <c r="C82" s="378" t="s">
        <v>525</v>
      </c>
      <c r="D82" s="379">
        <v>915915.2</v>
      </c>
      <c r="E82" s="379">
        <v>152309.96</v>
      </c>
      <c r="F82" s="379">
        <v>408540.52</v>
      </c>
      <c r="G82" s="379">
        <v>330241.5</v>
      </c>
      <c r="H82" s="379">
        <v>271574.21999999997</v>
      </c>
      <c r="I82" s="379">
        <v>0</v>
      </c>
      <c r="J82" s="379">
        <v>-246751</v>
      </c>
      <c r="K82" s="379">
        <f t="shared" si="1"/>
        <v>763605.24</v>
      </c>
      <c r="L82" s="379"/>
      <c r="M82" s="379"/>
      <c r="N82" s="379"/>
      <c r="O82" s="379"/>
      <c r="P82" s="379"/>
      <c r="Q82" s="379"/>
    </row>
    <row r="83" spans="1:17">
      <c r="A83" s="377" t="s">
        <v>363</v>
      </c>
      <c r="B83" s="378" t="s">
        <v>526</v>
      </c>
      <c r="C83" s="378" t="s">
        <v>527</v>
      </c>
      <c r="D83" s="379">
        <v>881090.43</v>
      </c>
      <c r="E83" s="379">
        <v>0</v>
      </c>
      <c r="F83" s="379">
        <v>0</v>
      </c>
      <c r="G83" s="379">
        <v>0</v>
      </c>
      <c r="H83" s="379">
        <v>7063.38</v>
      </c>
      <c r="I83" s="379">
        <v>874027.05</v>
      </c>
      <c r="J83" s="379">
        <v>0</v>
      </c>
      <c r="K83" s="379">
        <f t="shared" si="1"/>
        <v>881090.43</v>
      </c>
      <c r="L83" s="379"/>
      <c r="M83" s="379"/>
      <c r="N83" s="379"/>
      <c r="O83" s="379"/>
      <c r="P83" s="379"/>
      <c r="Q83" s="379"/>
    </row>
    <row r="84" spans="1:17">
      <c r="A84" s="377" t="s">
        <v>363</v>
      </c>
      <c r="B84" s="378" t="s">
        <v>528</v>
      </c>
      <c r="C84" s="378" t="s">
        <v>529</v>
      </c>
      <c r="D84" s="379">
        <v>874753.18</v>
      </c>
      <c r="E84" s="379">
        <v>521757.44</v>
      </c>
      <c r="F84" s="379">
        <v>352995.74</v>
      </c>
      <c r="G84" s="379">
        <v>0</v>
      </c>
      <c r="H84" s="379">
        <v>0</v>
      </c>
      <c r="I84" s="379">
        <v>0</v>
      </c>
      <c r="J84" s="379">
        <v>0</v>
      </c>
      <c r="K84" s="379">
        <f t="shared" si="1"/>
        <v>352995.74</v>
      </c>
      <c r="L84" s="379"/>
      <c r="M84" s="379"/>
      <c r="N84" s="379"/>
      <c r="O84" s="379"/>
      <c r="P84" s="379"/>
      <c r="Q84" s="379"/>
    </row>
    <row r="85" spans="1:17">
      <c r="A85" s="377" t="s">
        <v>363</v>
      </c>
      <c r="B85" s="378" t="s">
        <v>530</v>
      </c>
      <c r="C85" s="378" t="s">
        <v>531</v>
      </c>
      <c r="D85" s="379">
        <v>869274.49</v>
      </c>
      <c r="E85" s="379">
        <v>869274.49</v>
      </c>
      <c r="F85" s="379">
        <v>0</v>
      </c>
      <c r="G85" s="379">
        <v>0</v>
      </c>
      <c r="H85" s="379">
        <v>0</v>
      </c>
      <c r="I85" s="379">
        <v>0</v>
      </c>
      <c r="J85" s="379">
        <v>0</v>
      </c>
      <c r="K85" s="379">
        <f t="shared" si="1"/>
        <v>0</v>
      </c>
      <c r="L85" s="379"/>
      <c r="M85" s="379"/>
      <c r="N85" s="379"/>
      <c r="O85" s="379"/>
      <c r="P85" s="379"/>
      <c r="Q85" s="379"/>
    </row>
    <row r="86" spans="1:17">
      <c r="A86" s="377" t="s">
        <v>363</v>
      </c>
      <c r="B86" s="378" t="s">
        <v>532</v>
      </c>
      <c r="C86" s="378" t="s">
        <v>533</v>
      </c>
      <c r="D86" s="379">
        <v>860917.84</v>
      </c>
      <c r="E86" s="379">
        <v>860917.84</v>
      </c>
      <c r="F86" s="379">
        <v>0</v>
      </c>
      <c r="G86" s="379">
        <v>0</v>
      </c>
      <c r="H86" s="379">
        <v>0</v>
      </c>
      <c r="I86" s="379">
        <v>0</v>
      </c>
      <c r="J86" s="379">
        <v>0</v>
      </c>
      <c r="K86" s="379">
        <f t="shared" si="1"/>
        <v>0</v>
      </c>
      <c r="L86" s="379"/>
      <c r="M86" s="379"/>
      <c r="N86" s="379"/>
      <c r="O86" s="379"/>
      <c r="P86" s="379"/>
      <c r="Q86" s="379"/>
    </row>
    <row r="87" spans="1:17">
      <c r="A87" s="377" t="s">
        <v>363</v>
      </c>
      <c r="B87" s="378" t="s">
        <v>534</v>
      </c>
      <c r="C87" s="378" t="s">
        <v>535</v>
      </c>
      <c r="D87" s="379">
        <v>828980.76</v>
      </c>
      <c r="E87" s="379">
        <v>828980.76</v>
      </c>
      <c r="F87" s="379">
        <v>0</v>
      </c>
      <c r="G87" s="379">
        <v>0</v>
      </c>
      <c r="H87" s="379">
        <v>0</v>
      </c>
      <c r="I87" s="379">
        <v>0</v>
      </c>
      <c r="J87" s="379">
        <v>0</v>
      </c>
      <c r="K87" s="379">
        <f t="shared" si="1"/>
        <v>0</v>
      </c>
      <c r="L87" s="379"/>
      <c r="M87" s="379"/>
      <c r="N87" s="379"/>
      <c r="O87" s="379"/>
      <c r="P87" s="379"/>
      <c r="Q87" s="379"/>
    </row>
    <row r="88" spans="1:17">
      <c r="A88" s="377" t="s">
        <v>363</v>
      </c>
      <c r="B88" s="378" t="s">
        <v>536</v>
      </c>
      <c r="C88" s="378" t="s">
        <v>537</v>
      </c>
      <c r="D88" s="379">
        <v>818322.51</v>
      </c>
      <c r="E88" s="379">
        <v>818322.51</v>
      </c>
      <c r="F88" s="379">
        <v>0</v>
      </c>
      <c r="G88" s="379">
        <v>0</v>
      </c>
      <c r="H88" s="379">
        <v>0</v>
      </c>
      <c r="I88" s="379">
        <v>0</v>
      </c>
      <c r="J88" s="379">
        <v>0</v>
      </c>
      <c r="K88" s="379">
        <f t="shared" si="1"/>
        <v>0</v>
      </c>
      <c r="L88" s="379"/>
      <c r="M88" s="379"/>
      <c r="N88" s="379"/>
      <c r="O88" s="379"/>
      <c r="P88" s="379"/>
      <c r="Q88" s="379"/>
    </row>
    <row r="89" spans="1:17">
      <c r="A89" s="377" t="s">
        <v>363</v>
      </c>
      <c r="B89" s="378" t="s">
        <v>538</v>
      </c>
      <c r="C89" s="378" t="s">
        <v>539</v>
      </c>
      <c r="D89" s="379">
        <v>780659.84</v>
      </c>
      <c r="E89" s="379">
        <v>780659.84</v>
      </c>
      <c r="F89" s="379">
        <v>0</v>
      </c>
      <c r="G89" s="379">
        <v>0</v>
      </c>
      <c r="H89" s="379">
        <v>0</v>
      </c>
      <c r="I89" s="379">
        <v>0</v>
      </c>
      <c r="J89" s="379">
        <v>0</v>
      </c>
      <c r="K89" s="379">
        <f t="shared" si="1"/>
        <v>0</v>
      </c>
      <c r="L89" s="379"/>
      <c r="M89" s="379"/>
      <c r="N89" s="379"/>
      <c r="O89" s="379"/>
      <c r="P89" s="379"/>
      <c r="Q89" s="379"/>
    </row>
    <row r="90" spans="1:17">
      <c r="A90" s="377" t="s">
        <v>363</v>
      </c>
      <c r="B90" s="378" t="s">
        <v>540</v>
      </c>
      <c r="C90" s="378" t="s">
        <v>541</v>
      </c>
      <c r="D90" s="379">
        <v>779590.66</v>
      </c>
      <c r="E90" s="379">
        <v>0</v>
      </c>
      <c r="F90" s="379">
        <v>0</v>
      </c>
      <c r="G90" s="379">
        <v>0</v>
      </c>
      <c r="H90" s="379">
        <v>0</v>
      </c>
      <c r="I90" s="379">
        <v>0</v>
      </c>
      <c r="J90" s="379">
        <v>779590.66</v>
      </c>
      <c r="K90" s="379">
        <f t="shared" si="1"/>
        <v>779590.66</v>
      </c>
      <c r="L90" s="379"/>
      <c r="M90" s="379"/>
      <c r="N90" s="379"/>
      <c r="O90" s="379"/>
      <c r="P90" s="379"/>
      <c r="Q90" s="379"/>
    </row>
    <row r="91" spans="1:17">
      <c r="A91" s="377" t="s">
        <v>363</v>
      </c>
      <c r="B91" s="378" t="s">
        <v>542</v>
      </c>
      <c r="C91" s="378" t="s">
        <v>543</v>
      </c>
      <c r="D91" s="379">
        <v>776705</v>
      </c>
      <c r="E91" s="379">
        <v>0</v>
      </c>
      <c r="F91" s="379">
        <v>0</v>
      </c>
      <c r="G91" s="379">
        <v>0</v>
      </c>
      <c r="H91" s="379">
        <v>0</v>
      </c>
      <c r="I91" s="379">
        <v>0</v>
      </c>
      <c r="J91" s="379">
        <v>776705</v>
      </c>
      <c r="K91" s="379">
        <f t="shared" si="1"/>
        <v>776705</v>
      </c>
      <c r="L91" s="379"/>
      <c r="M91" s="379"/>
      <c r="N91" s="379"/>
      <c r="O91" s="379"/>
      <c r="P91" s="379"/>
      <c r="Q91" s="379"/>
    </row>
    <row r="92" spans="1:17">
      <c r="A92" s="377" t="s">
        <v>363</v>
      </c>
      <c r="B92" s="378" t="s">
        <v>544</v>
      </c>
      <c r="C92" s="378" t="s">
        <v>545</v>
      </c>
      <c r="D92" s="379">
        <v>776535.06</v>
      </c>
      <c r="E92" s="379">
        <v>776535.06</v>
      </c>
      <c r="F92" s="379">
        <v>0</v>
      </c>
      <c r="G92" s="379">
        <v>0</v>
      </c>
      <c r="H92" s="379">
        <v>0</v>
      </c>
      <c r="I92" s="379">
        <v>0</v>
      </c>
      <c r="J92" s="379">
        <v>0</v>
      </c>
      <c r="K92" s="379">
        <f t="shared" si="1"/>
        <v>0</v>
      </c>
      <c r="L92" s="379"/>
      <c r="M92" s="379"/>
      <c r="N92" s="379"/>
      <c r="O92" s="379"/>
      <c r="P92" s="379"/>
      <c r="Q92" s="379"/>
    </row>
    <row r="93" spans="1:17">
      <c r="A93" s="377" t="s">
        <v>363</v>
      </c>
      <c r="B93" s="378" t="s">
        <v>546</v>
      </c>
      <c r="C93" s="378" t="s">
        <v>547</v>
      </c>
      <c r="D93" s="379">
        <v>774012.7</v>
      </c>
      <c r="E93" s="379">
        <v>0</v>
      </c>
      <c r="F93" s="379">
        <v>774012.7</v>
      </c>
      <c r="G93" s="379">
        <v>0</v>
      </c>
      <c r="H93" s="379">
        <v>0</v>
      </c>
      <c r="I93" s="379">
        <v>0</v>
      </c>
      <c r="J93" s="379">
        <v>0</v>
      </c>
      <c r="K93" s="379">
        <f t="shared" si="1"/>
        <v>774012.7</v>
      </c>
      <c r="L93" s="379"/>
      <c r="M93" s="379"/>
      <c r="N93" s="379"/>
      <c r="O93" s="379"/>
      <c r="P93" s="379"/>
      <c r="Q93" s="379"/>
    </row>
    <row r="94" spans="1:17">
      <c r="A94" s="377" t="s">
        <v>363</v>
      </c>
      <c r="B94" s="378" t="s">
        <v>548</v>
      </c>
      <c r="C94" s="378" t="s">
        <v>549</v>
      </c>
      <c r="D94" s="379">
        <v>772823.99</v>
      </c>
      <c r="E94" s="379">
        <v>37169.67</v>
      </c>
      <c r="F94" s="379">
        <v>735627.32</v>
      </c>
      <c r="G94" s="379">
        <v>0</v>
      </c>
      <c r="H94" s="379">
        <v>0</v>
      </c>
      <c r="I94" s="379">
        <v>0</v>
      </c>
      <c r="J94" s="379">
        <v>27</v>
      </c>
      <c r="K94" s="379">
        <f t="shared" si="1"/>
        <v>735654.32</v>
      </c>
      <c r="L94" s="379"/>
      <c r="M94" s="379"/>
      <c r="N94" s="379"/>
      <c r="O94" s="379"/>
      <c r="P94" s="379"/>
      <c r="Q94" s="379"/>
    </row>
    <row r="95" spans="1:17">
      <c r="A95" s="377" t="s">
        <v>363</v>
      </c>
      <c r="B95" s="378" t="s">
        <v>550</v>
      </c>
      <c r="C95" s="378" t="s">
        <v>551</v>
      </c>
      <c r="D95" s="379">
        <v>765954.02</v>
      </c>
      <c r="E95" s="379">
        <v>765954.02</v>
      </c>
      <c r="F95" s="379">
        <v>0</v>
      </c>
      <c r="G95" s="379">
        <v>0</v>
      </c>
      <c r="H95" s="379">
        <v>0</v>
      </c>
      <c r="I95" s="379">
        <v>0</v>
      </c>
      <c r="J95" s="379">
        <v>0</v>
      </c>
      <c r="K95" s="379">
        <f t="shared" si="1"/>
        <v>0</v>
      </c>
      <c r="L95" s="379"/>
      <c r="M95" s="379"/>
      <c r="N95" s="379"/>
      <c r="O95" s="379"/>
      <c r="P95" s="379"/>
      <c r="Q95" s="379"/>
    </row>
    <row r="96" spans="1:17">
      <c r="A96" s="377" t="s">
        <v>363</v>
      </c>
      <c r="B96" s="378" t="s">
        <v>552</v>
      </c>
      <c r="C96" s="378" t="s">
        <v>553</v>
      </c>
      <c r="D96" s="379">
        <v>752240.48</v>
      </c>
      <c r="E96" s="379">
        <v>752240.48</v>
      </c>
      <c r="F96" s="379">
        <v>0</v>
      </c>
      <c r="G96" s="379">
        <v>0</v>
      </c>
      <c r="H96" s="379">
        <v>0</v>
      </c>
      <c r="I96" s="379">
        <v>0</v>
      </c>
      <c r="J96" s="379">
        <v>0</v>
      </c>
      <c r="K96" s="379">
        <f t="shared" si="1"/>
        <v>0</v>
      </c>
      <c r="L96" s="379"/>
      <c r="M96" s="379"/>
      <c r="N96" s="379"/>
      <c r="O96" s="379"/>
      <c r="P96" s="379"/>
      <c r="Q96" s="379"/>
    </row>
    <row r="97" spans="1:17">
      <c r="A97" s="377" t="s">
        <v>363</v>
      </c>
      <c r="B97" s="378" t="s">
        <v>554</v>
      </c>
      <c r="C97" s="378" t="s">
        <v>555</v>
      </c>
      <c r="D97" s="379">
        <v>732234.41</v>
      </c>
      <c r="E97" s="379">
        <v>732234.41</v>
      </c>
      <c r="F97" s="379">
        <v>0</v>
      </c>
      <c r="G97" s="379">
        <v>0</v>
      </c>
      <c r="H97" s="379">
        <v>0</v>
      </c>
      <c r="I97" s="379">
        <v>0</v>
      </c>
      <c r="J97" s="379">
        <v>0</v>
      </c>
      <c r="K97" s="379">
        <f t="shared" si="1"/>
        <v>0</v>
      </c>
      <c r="L97" s="379"/>
      <c r="M97" s="379"/>
      <c r="N97" s="379"/>
      <c r="O97" s="379"/>
      <c r="P97" s="379"/>
      <c r="Q97" s="379"/>
    </row>
    <row r="98" spans="1:17">
      <c r="A98" s="377" t="s">
        <v>363</v>
      </c>
      <c r="B98" s="378" t="s">
        <v>556</v>
      </c>
      <c r="C98" s="378" t="s">
        <v>557</v>
      </c>
      <c r="D98" s="379">
        <v>730365.71</v>
      </c>
      <c r="E98" s="379">
        <v>730365.71</v>
      </c>
      <c r="F98" s="379">
        <v>0</v>
      </c>
      <c r="G98" s="379">
        <v>0</v>
      </c>
      <c r="H98" s="379">
        <v>0</v>
      </c>
      <c r="I98" s="379">
        <v>0</v>
      </c>
      <c r="J98" s="379">
        <v>0</v>
      </c>
      <c r="K98" s="379">
        <f t="shared" si="1"/>
        <v>0</v>
      </c>
      <c r="L98" s="379"/>
      <c r="M98" s="379"/>
      <c r="N98" s="379"/>
      <c r="O98" s="379"/>
      <c r="P98" s="379"/>
      <c r="Q98" s="379"/>
    </row>
    <row r="99" spans="1:17">
      <c r="A99" s="377" t="s">
        <v>363</v>
      </c>
      <c r="B99" s="378" t="s">
        <v>558</v>
      </c>
      <c r="C99" s="378" t="s">
        <v>559</v>
      </c>
      <c r="D99" s="379">
        <v>725536.24</v>
      </c>
      <c r="E99" s="379">
        <v>725536.24</v>
      </c>
      <c r="F99" s="379">
        <v>0</v>
      </c>
      <c r="G99" s="379">
        <v>0</v>
      </c>
      <c r="H99" s="379">
        <v>0</v>
      </c>
      <c r="I99" s="379">
        <v>0</v>
      </c>
      <c r="J99" s="379">
        <v>0</v>
      </c>
      <c r="K99" s="379">
        <f t="shared" si="1"/>
        <v>0</v>
      </c>
      <c r="L99" s="379"/>
      <c r="M99" s="379"/>
      <c r="N99" s="379"/>
      <c r="O99" s="379"/>
      <c r="P99" s="379"/>
      <c r="Q99" s="379"/>
    </row>
    <row r="100" spans="1:17">
      <c r="A100" s="377" t="s">
        <v>363</v>
      </c>
      <c r="B100" s="378" t="s">
        <v>560</v>
      </c>
      <c r="C100" s="378" t="s">
        <v>561</v>
      </c>
      <c r="D100" s="379">
        <v>712855.33</v>
      </c>
      <c r="E100" s="379">
        <v>220605.12</v>
      </c>
      <c r="F100" s="379">
        <v>474728.37</v>
      </c>
      <c r="G100" s="379">
        <v>13240.75</v>
      </c>
      <c r="H100" s="379">
        <v>4281.09</v>
      </c>
      <c r="I100" s="379">
        <v>0</v>
      </c>
      <c r="J100" s="379">
        <v>0</v>
      </c>
      <c r="K100" s="379">
        <f t="shared" si="1"/>
        <v>492250.21</v>
      </c>
      <c r="L100" s="379"/>
      <c r="M100" s="379"/>
      <c r="N100" s="379"/>
      <c r="O100" s="379"/>
      <c r="P100" s="379"/>
      <c r="Q100" s="379"/>
    </row>
    <row r="101" spans="1:17">
      <c r="A101" s="377" t="s">
        <v>363</v>
      </c>
      <c r="B101" s="378" t="s">
        <v>562</v>
      </c>
      <c r="C101" s="378" t="s">
        <v>563</v>
      </c>
      <c r="D101" s="379">
        <v>707090.56</v>
      </c>
      <c r="E101" s="379">
        <v>710743.2</v>
      </c>
      <c r="F101" s="379">
        <v>0</v>
      </c>
      <c r="G101" s="379">
        <v>0</v>
      </c>
      <c r="H101" s="379">
        <v>0</v>
      </c>
      <c r="I101" s="379">
        <v>-3652.64</v>
      </c>
      <c r="J101" s="379">
        <v>0</v>
      </c>
      <c r="K101" s="379">
        <f t="shared" si="1"/>
        <v>-3652.64</v>
      </c>
      <c r="L101" s="379"/>
      <c r="M101" s="379"/>
      <c r="N101" s="379"/>
      <c r="O101" s="379"/>
      <c r="P101" s="379"/>
      <c r="Q101" s="379"/>
    </row>
    <row r="102" spans="1:17">
      <c r="A102" s="377" t="s">
        <v>363</v>
      </c>
      <c r="B102" s="378" t="s">
        <v>564</v>
      </c>
      <c r="C102" s="378" t="s">
        <v>565</v>
      </c>
      <c r="D102" s="379">
        <v>703492</v>
      </c>
      <c r="E102" s="379">
        <v>0</v>
      </c>
      <c r="F102" s="379">
        <v>0</v>
      </c>
      <c r="G102" s="379">
        <v>0</v>
      </c>
      <c r="H102" s="379">
        <v>0</v>
      </c>
      <c r="I102" s="379">
        <v>0</v>
      </c>
      <c r="J102" s="379">
        <v>703492</v>
      </c>
      <c r="K102" s="379">
        <f t="shared" si="1"/>
        <v>703492</v>
      </c>
      <c r="L102" s="379"/>
      <c r="M102" s="379"/>
      <c r="N102" s="379"/>
      <c r="O102" s="379"/>
      <c r="P102" s="379"/>
      <c r="Q102" s="379"/>
    </row>
    <row r="103" spans="1:17">
      <c r="A103" s="377" t="s">
        <v>363</v>
      </c>
      <c r="B103" s="378" t="s">
        <v>566</v>
      </c>
      <c r="C103" s="378" t="s">
        <v>567</v>
      </c>
      <c r="D103" s="379">
        <v>685146.01</v>
      </c>
      <c r="E103" s="379">
        <v>685146.01</v>
      </c>
      <c r="F103" s="379">
        <v>0</v>
      </c>
      <c r="G103" s="379">
        <v>0</v>
      </c>
      <c r="H103" s="379">
        <v>0</v>
      </c>
      <c r="I103" s="379">
        <v>0</v>
      </c>
      <c r="J103" s="379">
        <v>0</v>
      </c>
      <c r="K103" s="379">
        <f t="shared" si="1"/>
        <v>0</v>
      </c>
      <c r="L103" s="379"/>
      <c r="M103" s="379"/>
      <c r="N103" s="379"/>
      <c r="O103" s="379"/>
      <c r="P103" s="379"/>
      <c r="Q103" s="379"/>
    </row>
    <row r="104" spans="1:17">
      <c r="A104" s="377" t="s">
        <v>363</v>
      </c>
      <c r="B104" s="378" t="s">
        <v>568</v>
      </c>
      <c r="C104" s="378" t="s">
        <v>569</v>
      </c>
      <c r="D104" s="379">
        <v>675762.08</v>
      </c>
      <c r="E104" s="379">
        <v>675762.08</v>
      </c>
      <c r="F104" s="379">
        <v>0</v>
      </c>
      <c r="G104" s="379">
        <v>0</v>
      </c>
      <c r="H104" s="379">
        <v>0</v>
      </c>
      <c r="I104" s="379">
        <v>0</v>
      </c>
      <c r="J104" s="379">
        <v>0</v>
      </c>
      <c r="K104" s="379">
        <f t="shared" si="1"/>
        <v>0</v>
      </c>
      <c r="L104" s="379"/>
      <c r="M104" s="379"/>
      <c r="N104" s="379"/>
      <c r="O104" s="379"/>
      <c r="P104" s="379"/>
      <c r="Q104" s="379"/>
    </row>
    <row r="105" spans="1:17">
      <c r="A105" s="377" t="s">
        <v>363</v>
      </c>
      <c r="B105" s="378" t="s">
        <v>570</v>
      </c>
      <c r="C105" s="378" t="s">
        <v>571</v>
      </c>
      <c r="D105" s="379">
        <v>649436.87</v>
      </c>
      <c r="E105" s="379">
        <v>649436.87</v>
      </c>
      <c r="F105" s="379">
        <v>0</v>
      </c>
      <c r="G105" s="379">
        <v>0</v>
      </c>
      <c r="H105" s="379">
        <v>0</v>
      </c>
      <c r="I105" s="379">
        <v>0</v>
      </c>
      <c r="J105" s="379">
        <v>0</v>
      </c>
      <c r="K105" s="379">
        <f t="shared" si="1"/>
        <v>0</v>
      </c>
      <c r="L105" s="379"/>
      <c r="M105" s="379"/>
      <c r="N105" s="379"/>
      <c r="O105" s="379"/>
      <c r="P105" s="379"/>
      <c r="Q105" s="379"/>
    </row>
    <row r="106" spans="1:17">
      <c r="A106" s="377" t="s">
        <v>363</v>
      </c>
      <c r="B106" s="378" t="s">
        <v>572</v>
      </c>
      <c r="C106" s="378" t="s">
        <v>573</v>
      </c>
      <c r="D106" s="379">
        <v>649232.68000000005</v>
      </c>
      <c r="E106" s="379">
        <v>0</v>
      </c>
      <c r="F106" s="379">
        <v>0</v>
      </c>
      <c r="G106" s="379">
        <v>0</v>
      </c>
      <c r="H106" s="379">
        <v>0</v>
      </c>
      <c r="I106" s="379">
        <v>649232.68000000005</v>
      </c>
      <c r="J106" s="379">
        <v>0</v>
      </c>
      <c r="K106" s="379">
        <f t="shared" si="1"/>
        <v>649232.68000000005</v>
      </c>
      <c r="L106" s="379"/>
      <c r="M106" s="379"/>
      <c r="N106" s="379"/>
      <c r="O106" s="379"/>
      <c r="P106" s="379"/>
      <c r="Q106" s="379"/>
    </row>
    <row r="107" spans="1:17">
      <c r="A107" s="377" t="s">
        <v>363</v>
      </c>
      <c r="B107" s="378" t="s">
        <v>574</v>
      </c>
      <c r="C107" s="378" t="s">
        <v>575</v>
      </c>
      <c r="D107" s="379">
        <v>645337.94999999995</v>
      </c>
      <c r="E107" s="379">
        <v>645337.94999999995</v>
      </c>
      <c r="F107" s="379">
        <v>0</v>
      </c>
      <c r="G107" s="379">
        <v>0</v>
      </c>
      <c r="H107" s="379">
        <v>0</v>
      </c>
      <c r="I107" s="379">
        <v>0</v>
      </c>
      <c r="J107" s="379">
        <v>0</v>
      </c>
      <c r="K107" s="379">
        <f t="shared" si="1"/>
        <v>0</v>
      </c>
      <c r="L107" s="379"/>
      <c r="M107" s="379"/>
      <c r="N107" s="379"/>
      <c r="O107" s="379"/>
      <c r="P107" s="379"/>
      <c r="Q107" s="379"/>
    </row>
    <row r="108" spans="1:17">
      <c r="A108" s="377" t="s">
        <v>363</v>
      </c>
      <c r="B108" s="378" t="s">
        <v>576</v>
      </c>
      <c r="C108" s="378" t="s">
        <v>577</v>
      </c>
      <c r="D108" s="379">
        <v>644466.71</v>
      </c>
      <c r="E108" s="379">
        <v>0</v>
      </c>
      <c r="F108" s="379">
        <v>0</v>
      </c>
      <c r="G108" s="379">
        <v>0</v>
      </c>
      <c r="H108" s="379">
        <v>0</v>
      </c>
      <c r="I108" s="379">
        <v>0</v>
      </c>
      <c r="J108" s="379">
        <v>644466.71</v>
      </c>
      <c r="K108" s="379">
        <f t="shared" si="1"/>
        <v>644466.71</v>
      </c>
      <c r="L108" s="379"/>
      <c r="M108" s="379"/>
      <c r="N108" s="379"/>
      <c r="O108" s="379"/>
      <c r="P108" s="379"/>
      <c r="Q108" s="379"/>
    </row>
    <row r="109" spans="1:17">
      <c r="A109" s="377" t="s">
        <v>363</v>
      </c>
      <c r="B109" s="378" t="s">
        <v>578</v>
      </c>
      <c r="C109" s="378" t="s">
        <v>579</v>
      </c>
      <c r="D109" s="379">
        <v>639260.03</v>
      </c>
      <c r="E109" s="379">
        <v>0</v>
      </c>
      <c r="F109" s="379">
        <v>0</v>
      </c>
      <c r="G109" s="379">
        <v>0</v>
      </c>
      <c r="H109" s="379">
        <v>0</v>
      </c>
      <c r="I109" s="379">
        <v>0</v>
      </c>
      <c r="J109" s="379">
        <v>639260.03</v>
      </c>
      <c r="K109" s="379">
        <f t="shared" si="1"/>
        <v>639260.03</v>
      </c>
      <c r="L109" s="379"/>
      <c r="M109" s="379"/>
      <c r="N109" s="379"/>
      <c r="O109" s="379"/>
      <c r="P109" s="379"/>
      <c r="Q109" s="379"/>
    </row>
    <row r="110" spans="1:17">
      <c r="A110" s="377" t="s">
        <v>363</v>
      </c>
      <c r="B110" s="378" t="s">
        <v>580</v>
      </c>
      <c r="C110" s="378" t="s">
        <v>581</v>
      </c>
      <c r="D110" s="379">
        <v>634318.16</v>
      </c>
      <c r="E110" s="379">
        <v>634318.16</v>
      </c>
      <c r="F110" s="379">
        <v>0</v>
      </c>
      <c r="G110" s="379">
        <v>0</v>
      </c>
      <c r="H110" s="379">
        <v>0</v>
      </c>
      <c r="I110" s="379">
        <v>0</v>
      </c>
      <c r="J110" s="379">
        <v>0</v>
      </c>
      <c r="K110" s="379">
        <f t="shared" si="1"/>
        <v>0</v>
      </c>
      <c r="L110" s="379"/>
      <c r="M110" s="379"/>
      <c r="N110" s="379"/>
      <c r="O110" s="379"/>
      <c r="P110" s="379"/>
      <c r="Q110" s="379"/>
    </row>
    <row r="111" spans="1:17">
      <c r="A111" s="377" t="s">
        <v>363</v>
      </c>
      <c r="B111" s="378" t="s">
        <v>582</v>
      </c>
      <c r="C111" s="378" t="s">
        <v>583</v>
      </c>
      <c r="D111" s="379">
        <v>628651.79</v>
      </c>
      <c r="E111" s="379">
        <v>0</v>
      </c>
      <c r="F111" s="379">
        <v>628651.79</v>
      </c>
      <c r="G111" s="379">
        <v>0</v>
      </c>
      <c r="H111" s="379">
        <v>0</v>
      </c>
      <c r="I111" s="379">
        <v>0</v>
      </c>
      <c r="J111" s="379">
        <v>0</v>
      </c>
      <c r="K111" s="379">
        <f t="shared" si="1"/>
        <v>628651.79</v>
      </c>
      <c r="L111" s="379"/>
      <c r="M111" s="379"/>
      <c r="N111" s="379"/>
      <c r="O111" s="379"/>
      <c r="P111" s="379"/>
      <c r="Q111" s="379"/>
    </row>
    <row r="112" spans="1:17">
      <c r="A112" s="377" t="s">
        <v>363</v>
      </c>
      <c r="B112" s="378" t="s">
        <v>584</v>
      </c>
      <c r="C112" s="378" t="s">
        <v>585</v>
      </c>
      <c r="D112" s="379">
        <v>612057.81999999995</v>
      </c>
      <c r="E112" s="379">
        <v>612057.81999999995</v>
      </c>
      <c r="F112" s="379">
        <v>0</v>
      </c>
      <c r="G112" s="379">
        <v>0</v>
      </c>
      <c r="H112" s="379">
        <v>0</v>
      </c>
      <c r="I112" s="379">
        <v>0</v>
      </c>
      <c r="J112" s="379">
        <v>0</v>
      </c>
      <c r="K112" s="379">
        <f t="shared" si="1"/>
        <v>0</v>
      </c>
      <c r="L112" s="379"/>
      <c r="M112" s="379"/>
      <c r="N112" s="379"/>
      <c r="O112" s="379"/>
      <c r="P112" s="379"/>
      <c r="Q112" s="379"/>
    </row>
    <row r="113" spans="1:17">
      <c r="A113" s="377" t="s">
        <v>363</v>
      </c>
      <c r="B113" s="378" t="s">
        <v>586</v>
      </c>
      <c r="C113" s="378" t="s">
        <v>587</v>
      </c>
      <c r="D113" s="379">
        <v>605000.05000000005</v>
      </c>
      <c r="E113" s="379">
        <v>605000.05000000005</v>
      </c>
      <c r="F113" s="379">
        <v>0</v>
      </c>
      <c r="G113" s="379">
        <v>0</v>
      </c>
      <c r="H113" s="379">
        <v>0</v>
      </c>
      <c r="I113" s="379">
        <v>0</v>
      </c>
      <c r="J113" s="379">
        <v>0</v>
      </c>
      <c r="K113" s="379">
        <f t="shared" si="1"/>
        <v>0</v>
      </c>
      <c r="L113" s="379"/>
      <c r="M113" s="379"/>
      <c r="N113" s="379"/>
      <c r="O113" s="379"/>
      <c r="P113" s="379"/>
      <c r="Q113" s="379"/>
    </row>
    <row r="114" spans="1:17">
      <c r="A114" s="377" t="s">
        <v>363</v>
      </c>
      <c r="B114" s="378" t="s">
        <v>588</v>
      </c>
      <c r="C114" s="378" t="s">
        <v>589</v>
      </c>
      <c r="D114" s="379">
        <v>599717.41</v>
      </c>
      <c r="E114" s="379">
        <v>599717.41</v>
      </c>
      <c r="F114" s="379">
        <v>0</v>
      </c>
      <c r="G114" s="379">
        <v>0</v>
      </c>
      <c r="H114" s="379">
        <v>0</v>
      </c>
      <c r="I114" s="379">
        <v>0</v>
      </c>
      <c r="J114" s="379">
        <v>0</v>
      </c>
      <c r="K114" s="379">
        <f t="shared" si="1"/>
        <v>0</v>
      </c>
      <c r="L114" s="379"/>
      <c r="M114" s="379"/>
      <c r="N114" s="379"/>
      <c r="O114" s="379"/>
      <c r="P114" s="379"/>
      <c r="Q114" s="379"/>
    </row>
    <row r="115" spans="1:17">
      <c r="A115" s="377" t="s">
        <v>363</v>
      </c>
      <c r="B115" s="378" t="s">
        <v>590</v>
      </c>
      <c r="C115" s="378" t="s">
        <v>591</v>
      </c>
      <c r="D115" s="379">
        <v>593486.28</v>
      </c>
      <c r="E115" s="379">
        <v>593486.28</v>
      </c>
      <c r="F115" s="379">
        <v>0</v>
      </c>
      <c r="G115" s="379">
        <v>0</v>
      </c>
      <c r="H115" s="379">
        <v>0</v>
      </c>
      <c r="I115" s="379">
        <v>0</v>
      </c>
      <c r="J115" s="379">
        <v>0</v>
      </c>
      <c r="K115" s="379">
        <f t="shared" si="1"/>
        <v>0</v>
      </c>
      <c r="L115" s="379"/>
      <c r="M115" s="379"/>
      <c r="N115" s="379"/>
      <c r="O115" s="379"/>
      <c r="P115" s="379"/>
      <c r="Q115" s="379"/>
    </row>
    <row r="116" spans="1:17">
      <c r="A116" s="377" t="s">
        <v>363</v>
      </c>
      <c r="B116" s="378" t="s">
        <v>592</v>
      </c>
      <c r="C116" s="378" t="s">
        <v>593</v>
      </c>
      <c r="D116" s="379">
        <v>571388.1</v>
      </c>
      <c r="E116" s="379">
        <v>0</v>
      </c>
      <c r="F116" s="379">
        <v>0</v>
      </c>
      <c r="G116" s="379">
        <v>0</v>
      </c>
      <c r="H116" s="379">
        <v>0</v>
      </c>
      <c r="I116" s="379">
        <v>0</v>
      </c>
      <c r="J116" s="379">
        <v>571388.1</v>
      </c>
      <c r="K116" s="379">
        <f t="shared" si="1"/>
        <v>571388.1</v>
      </c>
      <c r="L116" s="379"/>
      <c r="M116" s="379"/>
      <c r="N116" s="379"/>
      <c r="O116" s="379"/>
      <c r="P116" s="379"/>
      <c r="Q116" s="379"/>
    </row>
    <row r="117" spans="1:17">
      <c r="A117" s="377" t="s">
        <v>363</v>
      </c>
      <c r="B117" s="378" t="s">
        <v>594</v>
      </c>
      <c r="C117" s="378" t="s">
        <v>595</v>
      </c>
      <c r="D117" s="379">
        <v>569854.31000000006</v>
      </c>
      <c r="E117" s="379">
        <v>569854.31000000006</v>
      </c>
      <c r="F117" s="379">
        <v>0</v>
      </c>
      <c r="G117" s="379">
        <v>0</v>
      </c>
      <c r="H117" s="379">
        <v>0</v>
      </c>
      <c r="I117" s="379">
        <v>0</v>
      </c>
      <c r="J117" s="379">
        <v>0</v>
      </c>
      <c r="K117" s="379">
        <f t="shared" si="1"/>
        <v>0</v>
      </c>
      <c r="L117" s="379"/>
      <c r="M117" s="379"/>
      <c r="N117" s="379"/>
      <c r="O117" s="379"/>
      <c r="P117" s="379"/>
      <c r="Q117" s="379"/>
    </row>
    <row r="118" spans="1:17">
      <c r="A118" s="377" t="s">
        <v>363</v>
      </c>
      <c r="B118" s="378" t="s">
        <v>596</v>
      </c>
      <c r="C118" s="378" t="s">
        <v>597</v>
      </c>
      <c r="D118" s="379">
        <v>560434.79</v>
      </c>
      <c r="E118" s="379">
        <v>560434.79</v>
      </c>
      <c r="F118" s="379">
        <v>0</v>
      </c>
      <c r="G118" s="379">
        <v>0</v>
      </c>
      <c r="H118" s="379">
        <v>0</v>
      </c>
      <c r="I118" s="379">
        <v>0</v>
      </c>
      <c r="J118" s="379">
        <v>0</v>
      </c>
      <c r="K118" s="379">
        <f t="shared" si="1"/>
        <v>0</v>
      </c>
      <c r="L118" s="379"/>
      <c r="M118" s="379"/>
      <c r="N118" s="379"/>
      <c r="O118" s="379"/>
      <c r="P118" s="379"/>
      <c r="Q118" s="379"/>
    </row>
    <row r="119" spans="1:17">
      <c r="A119" s="377" t="s">
        <v>363</v>
      </c>
      <c r="B119" s="378" t="s">
        <v>598</v>
      </c>
      <c r="C119" s="378" t="s">
        <v>599</v>
      </c>
      <c r="D119" s="379">
        <v>549138.6</v>
      </c>
      <c r="E119" s="379">
        <v>549138.6</v>
      </c>
      <c r="F119" s="379">
        <v>0</v>
      </c>
      <c r="G119" s="379">
        <v>0</v>
      </c>
      <c r="H119" s="379">
        <v>0</v>
      </c>
      <c r="I119" s="379">
        <v>0</v>
      </c>
      <c r="J119" s="379">
        <v>0</v>
      </c>
      <c r="K119" s="379">
        <f t="shared" si="1"/>
        <v>0</v>
      </c>
      <c r="L119" s="379"/>
      <c r="M119" s="379"/>
      <c r="N119" s="379"/>
      <c r="O119" s="379"/>
      <c r="P119" s="379"/>
      <c r="Q119" s="379"/>
    </row>
    <row r="120" spans="1:17">
      <c r="A120" s="377" t="s">
        <v>363</v>
      </c>
      <c r="B120" s="378" t="s">
        <v>600</v>
      </c>
      <c r="C120" s="378" t="s">
        <v>601</v>
      </c>
      <c r="D120" s="379">
        <v>546310.37</v>
      </c>
      <c r="E120" s="379">
        <v>546310.37</v>
      </c>
      <c r="F120" s="379">
        <v>0</v>
      </c>
      <c r="G120" s="379">
        <v>0</v>
      </c>
      <c r="H120" s="379">
        <v>0</v>
      </c>
      <c r="I120" s="379">
        <v>0</v>
      </c>
      <c r="J120" s="379">
        <v>0</v>
      </c>
      <c r="K120" s="379">
        <f t="shared" si="1"/>
        <v>0</v>
      </c>
      <c r="L120" s="379"/>
      <c r="M120" s="379"/>
      <c r="N120" s="379"/>
      <c r="O120" s="379"/>
      <c r="P120" s="379"/>
      <c r="Q120" s="379"/>
    </row>
    <row r="121" spans="1:17">
      <c r="A121" s="377" t="s">
        <v>363</v>
      </c>
      <c r="B121" s="378" t="s">
        <v>602</v>
      </c>
      <c r="C121" s="378" t="s">
        <v>603</v>
      </c>
      <c r="D121" s="379">
        <v>532347.55000000005</v>
      </c>
      <c r="E121" s="379">
        <v>559703.06000000006</v>
      </c>
      <c r="F121" s="379">
        <v>0</v>
      </c>
      <c r="G121" s="379">
        <v>-26813.73</v>
      </c>
      <c r="H121" s="379">
        <v>0</v>
      </c>
      <c r="I121" s="379">
        <v>0</v>
      </c>
      <c r="J121" s="379">
        <v>-541.78</v>
      </c>
      <c r="K121" s="379">
        <f t="shared" si="1"/>
        <v>-27355.51</v>
      </c>
      <c r="L121" s="379"/>
      <c r="M121" s="379"/>
      <c r="N121" s="379"/>
      <c r="O121" s="379"/>
      <c r="P121" s="379"/>
      <c r="Q121" s="379"/>
    </row>
    <row r="122" spans="1:17">
      <c r="A122" s="377" t="s">
        <v>363</v>
      </c>
      <c r="B122" s="378" t="s">
        <v>604</v>
      </c>
      <c r="C122" s="378" t="s">
        <v>605</v>
      </c>
      <c r="D122" s="379">
        <v>532148.88</v>
      </c>
      <c r="E122" s="379">
        <v>532148.88</v>
      </c>
      <c r="F122" s="379">
        <v>0</v>
      </c>
      <c r="G122" s="379">
        <v>0</v>
      </c>
      <c r="H122" s="379">
        <v>0</v>
      </c>
      <c r="I122" s="379">
        <v>0</v>
      </c>
      <c r="J122" s="379">
        <v>0</v>
      </c>
      <c r="K122" s="379">
        <f t="shared" si="1"/>
        <v>0</v>
      </c>
      <c r="L122" s="379"/>
      <c r="M122" s="379"/>
      <c r="N122" s="379"/>
      <c r="O122" s="379"/>
      <c r="P122" s="379"/>
      <c r="Q122" s="379"/>
    </row>
    <row r="123" spans="1:17">
      <c r="A123" s="377" t="s">
        <v>363</v>
      </c>
      <c r="B123" s="378" t="s">
        <v>606</v>
      </c>
      <c r="C123" s="378" t="s">
        <v>607</v>
      </c>
      <c r="D123" s="379">
        <v>531903.89</v>
      </c>
      <c r="E123" s="379">
        <v>0</v>
      </c>
      <c r="F123" s="379">
        <v>0</v>
      </c>
      <c r="G123" s="379">
        <v>0</v>
      </c>
      <c r="H123" s="379">
        <v>0</v>
      </c>
      <c r="I123" s="379">
        <v>0</v>
      </c>
      <c r="J123" s="379">
        <v>531903.89</v>
      </c>
      <c r="K123" s="379">
        <f t="shared" si="1"/>
        <v>531903.89</v>
      </c>
      <c r="L123" s="379"/>
      <c r="M123" s="379"/>
      <c r="N123" s="379"/>
      <c r="O123" s="379"/>
      <c r="P123" s="379"/>
      <c r="Q123" s="379"/>
    </row>
    <row r="124" spans="1:17">
      <c r="A124" s="377" t="s">
        <v>363</v>
      </c>
      <c r="B124" s="378" t="s">
        <v>608</v>
      </c>
      <c r="C124" s="378" t="s">
        <v>609</v>
      </c>
      <c r="D124" s="379">
        <v>524478.99</v>
      </c>
      <c r="E124" s="379">
        <v>524478.99</v>
      </c>
      <c r="F124" s="379">
        <v>0</v>
      </c>
      <c r="G124" s="379">
        <v>0</v>
      </c>
      <c r="H124" s="379">
        <v>0</v>
      </c>
      <c r="I124" s="379">
        <v>0</v>
      </c>
      <c r="J124" s="379">
        <v>0</v>
      </c>
      <c r="K124" s="379">
        <f t="shared" si="1"/>
        <v>0</v>
      </c>
      <c r="L124" s="379"/>
      <c r="M124" s="379"/>
      <c r="N124" s="379"/>
      <c r="O124" s="379"/>
      <c r="P124" s="379"/>
      <c r="Q124" s="379"/>
    </row>
    <row r="125" spans="1:17">
      <c r="A125" s="377" t="s">
        <v>363</v>
      </c>
      <c r="B125" s="378" t="s">
        <v>610</v>
      </c>
      <c r="C125" s="378" t="s">
        <v>611</v>
      </c>
      <c r="D125" s="379">
        <v>508883</v>
      </c>
      <c r="E125" s="379">
        <v>215330.39</v>
      </c>
      <c r="F125" s="379">
        <v>0</v>
      </c>
      <c r="G125" s="379">
        <v>293552.61</v>
      </c>
      <c r="H125" s="379">
        <v>0</v>
      </c>
      <c r="I125" s="379">
        <v>0</v>
      </c>
      <c r="J125" s="379">
        <v>0</v>
      </c>
      <c r="K125" s="379">
        <f t="shared" si="1"/>
        <v>293552.61</v>
      </c>
      <c r="L125" s="379"/>
      <c r="M125" s="379"/>
      <c r="N125" s="379"/>
      <c r="O125" s="379"/>
      <c r="P125" s="379"/>
      <c r="Q125" s="379"/>
    </row>
    <row r="126" spans="1:17">
      <c r="A126" s="377" t="s">
        <v>363</v>
      </c>
      <c r="B126" s="378" t="s">
        <v>612</v>
      </c>
      <c r="C126" s="378" t="s">
        <v>613</v>
      </c>
      <c r="D126" s="379">
        <v>495884.23</v>
      </c>
      <c r="E126" s="379">
        <v>0</v>
      </c>
      <c r="F126" s="379">
        <v>0</v>
      </c>
      <c r="G126" s="379">
        <v>0</v>
      </c>
      <c r="H126" s="379">
        <v>0</v>
      </c>
      <c r="I126" s="379">
        <v>0</v>
      </c>
      <c r="J126" s="379">
        <v>495884.23</v>
      </c>
      <c r="K126" s="379">
        <f t="shared" si="1"/>
        <v>495884.23</v>
      </c>
      <c r="L126" s="379"/>
      <c r="M126" s="379"/>
      <c r="N126" s="379"/>
      <c r="O126" s="379"/>
      <c r="P126" s="379"/>
      <c r="Q126" s="379"/>
    </row>
    <row r="127" spans="1:17">
      <c r="A127" s="377" t="s">
        <v>363</v>
      </c>
      <c r="B127" s="378" t="s">
        <v>614</v>
      </c>
      <c r="C127" s="378" t="s">
        <v>615</v>
      </c>
      <c r="D127" s="379">
        <v>495723.05</v>
      </c>
      <c r="E127" s="379">
        <v>300165.86</v>
      </c>
      <c r="F127" s="379">
        <v>195557.19</v>
      </c>
      <c r="G127" s="379">
        <v>0</v>
      </c>
      <c r="H127" s="379">
        <v>0</v>
      </c>
      <c r="I127" s="379">
        <v>0</v>
      </c>
      <c r="J127" s="379">
        <v>0</v>
      </c>
      <c r="K127" s="379">
        <f t="shared" si="1"/>
        <v>195557.19</v>
      </c>
      <c r="L127" s="379"/>
      <c r="M127" s="379"/>
      <c r="N127" s="379"/>
      <c r="O127" s="379"/>
      <c r="P127" s="379"/>
      <c r="Q127" s="379"/>
    </row>
    <row r="128" spans="1:17">
      <c r="A128" s="377" t="s">
        <v>363</v>
      </c>
      <c r="B128" s="378" t="s">
        <v>616</v>
      </c>
      <c r="C128" s="378" t="s">
        <v>617</v>
      </c>
      <c r="D128" s="379">
        <v>492914.89</v>
      </c>
      <c r="E128" s="379">
        <v>0</v>
      </c>
      <c r="F128" s="379">
        <v>0</v>
      </c>
      <c r="G128" s="379">
        <v>0</v>
      </c>
      <c r="H128" s="379">
        <v>0</v>
      </c>
      <c r="I128" s="379">
        <v>0</v>
      </c>
      <c r="J128" s="379">
        <v>492914.89</v>
      </c>
      <c r="K128" s="379">
        <f t="shared" si="1"/>
        <v>492914.89</v>
      </c>
      <c r="L128" s="379"/>
      <c r="M128" s="379"/>
      <c r="N128" s="379"/>
      <c r="O128" s="379"/>
      <c r="P128" s="379"/>
      <c r="Q128" s="379"/>
    </row>
    <row r="129" spans="1:17">
      <c r="A129" s="377" t="s">
        <v>363</v>
      </c>
      <c r="B129" s="378" t="s">
        <v>618</v>
      </c>
      <c r="C129" s="378" t="s">
        <v>619</v>
      </c>
      <c r="D129" s="379">
        <v>492082.04</v>
      </c>
      <c r="E129" s="379">
        <v>245925.71</v>
      </c>
      <c r="F129" s="379">
        <v>246156.33</v>
      </c>
      <c r="G129" s="379">
        <v>0</v>
      </c>
      <c r="H129" s="379">
        <v>0</v>
      </c>
      <c r="I129" s="379">
        <v>0</v>
      </c>
      <c r="J129" s="379">
        <v>0</v>
      </c>
      <c r="K129" s="379">
        <f t="shared" si="1"/>
        <v>246156.33</v>
      </c>
      <c r="L129" s="379"/>
      <c r="M129" s="379"/>
      <c r="N129" s="379"/>
      <c r="O129" s="379"/>
      <c r="P129" s="379"/>
      <c r="Q129" s="379"/>
    </row>
    <row r="130" spans="1:17">
      <c r="A130" s="377" t="s">
        <v>363</v>
      </c>
      <c r="B130" s="378" t="s">
        <v>620</v>
      </c>
      <c r="C130" s="378" t="s">
        <v>621</v>
      </c>
      <c r="D130" s="379">
        <v>488182.29</v>
      </c>
      <c r="E130" s="379">
        <v>488182.29</v>
      </c>
      <c r="F130" s="379">
        <v>0</v>
      </c>
      <c r="G130" s="379">
        <v>0</v>
      </c>
      <c r="H130" s="379">
        <v>0</v>
      </c>
      <c r="I130" s="379">
        <v>0</v>
      </c>
      <c r="J130" s="379">
        <v>0</v>
      </c>
      <c r="K130" s="379">
        <f t="shared" ref="K130:K193" si="2">SUM(F130:J130)</f>
        <v>0</v>
      </c>
      <c r="L130" s="379"/>
      <c r="M130" s="379"/>
      <c r="N130" s="379"/>
      <c r="O130" s="379"/>
      <c r="P130" s="379"/>
      <c r="Q130" s="379"/>
    </row>
    <row r="131" spans="1:17">
      <c r="A131" s="377" t="s">
        <v>363</v>
      </c>
      <c r="B131" s="378" t="s">
        <v>622</v>
      </c>
      <c r="C131" s="378" t="s">
        <v>623</v>
      </c>
      <c r="D131" s="379">
        <v>464191.3</v>
      </c>
      <c r="E131" s="379">
        <v>0</v>
      </c>
      <c r="F131" s="379">
        <v>464191.3</v>
      </c>
      <c r="G131" s="379">
        <v>0</v>
      </c>
      <c r="H131" s="379">
        <v>0</v>
      </c>
      <c r="I131" s="379">
        <v>0</v>
      </c>
      <c r="J131" s="379">
        <v>0</v>
      </c>
      <c r="K131" s="379">
        <f t="shared" si="2"/>
        <v>464191.3</v>
      </c>
      <c r="L131" s="379"/>
      <c r="M131" s="379"/>
      <c r="N131" s="379"/>
      <c r="O131" s="379"/>
      <c r="P131" s="379"/>
      <c r="Q131" s="379"/>
    </row>
    <row r="132" spans="1:17">
      <c r="A132" s="377" t="s">
        <v>363</v>
      </c>
      <c r="B132" s="378" t="s">
        <v>624</v>
      </c>
      <c r="C132" s="378" t="s">
        <v>625</v>
      </c>
      <c r="D132" s="379">
        <v>446767.72</v>
      </c>
      <c r="E132" s="379">
        <v>0</v>
      </c>
      <c r="F132" s="379">
        <v>190987.49</v>
      </c>
      <c r="G132" s="379">
        <v>255780.23</v>
      </c>
      <c r="H132" s="379">
        <v>0</v>
      </c>
      <c r="I132" s="379">
        <v>0</v>
      </c>
      <c r="J132" s="379">
        <v>0</v>
      </c>
      <c r="K132" s="379">
        <f t="shared" si="2"/>
        <v>446767.72</v>
      </c>
      <c r="L132" s="379"/>
      <c r="M132" s="379"/>
      <c r="N132" s="379"/>
      <c r="O132" s="379"/>
      <c r="P132" s="379"/>
      <c r="Q132" s="379"/>
    </row>
    <row r="133" spans="1:17">
      <c r="A133" s="377" t="s">
        <v>363</v>
      </c>
      <c r="B133" s="378" t="s">
        <v>626</v>
      </c>
      <c r="C133" s="378" t="s">
        <v>627</v>
      </c>
      <c r="D133" s="379">
        <v>445866.03</v>
      </c>
      <c r="E133" s="379">
        <v>0</v>
      </c>
      <c r="F133" s="379">
        <v>0</v>
      </c>
      <c r="G133" s="379">
        <v>445866.03</v>
      </c>
      <c r="H133" s="379">
        <v>0</v>
      </c>
      <c r="I133" s="379">
        <v>0</v>
      </c>
      <c r="J133" s="379">
        <v>0</v>
      </c>
      <c r="K133" s="379">
        <f t="shared" si="2"/>
        <v>445866.03</v>
      </c>
      <c r="L133" s="379"/>
      <c r="M133" s="379"/>
      <c r="N133" s="379"/>
      <c r="O133" s="379"/>
      <c r="P133" s="379"/>
      <c r="Q133" s="379"/>
    </row>
    <row r="134" spans="1:17">
      <c r="A134" s="377" t="s">
        <v>363</v>
      </c>
      <c r="B134" s="378" t="s">
        <v>628</v>
      </c>
      <c r="C134" s="378" t="s">
        <v>629</v>
      </c>
      <c r="D134" s="379">
        <v>442285.62</v>
      </c>
      <c r="E134" s="379">
        <v>0</v>
      </c>
      <c r="F134" s="379">
        <v>122102.97</v>
      </c>
      <c r="G134" s="379">
        <v>99277.01</v>
      </c>
      <c r="H134" s="379">
        <v>111291.31</v>
      </c>
      <c r="I134" s="379">
        <v>109614.33</v>
      </c>
      <c r="J134" s="379">
        <v>0</v>
      </c>
      <c r="K134" s="379">
        <f t="shared" si="2"/>
        <v>442285.62</v>
      </c>
      <c r="L134" s="379"/>
      <c r="M134" s="379"/>
      <c r="N134" s="379"/>
      <c r="O134" s="379"/>
      <c r="P134" s="379"/>
      <c r="Q134" s="379"/>
    </row>
    <row r="135" spans="1:17">
      <c r="A135" s="377" t="s">
        <v>363</v>
      </c>
      <c r="B135" s="378" t="s">
        <v>630</v>
      </c>
      <c r="C135" s="378" t="s">
        <v>631</v>
      </c>
      <c r="D135" s="379">
        <v>441513.17</v>
      </c>
      <c r="E135" s="379">
        <v>441513.17</v>
      </c>
      <c r="F135" s="379">
        <v>0</v>
      </c>
      <c r="G135" s="379">
        <v>0</v>
      </c>
      <c r="H135" s="379">
        <v>0</v>
      </c>
      <c r="I135" s="379">
        <v>0</v>
      </c>
      <c r="J135" s="379">
        <v>0</v>
      </c>
      <c r="K135" s="379">
        <f t="shared" si="2"/>
        <v>0</v>
      </c>
      <c r="L135" s="379"/>
      <c r="M135" s="379"/>
      <c r="N135" s="379"/>
      <c r="O135" s="379"/>
      <c r="P135" s="379"/>
      <c r="Q135" s="379"/>
    </row>
    <row r="136" spans="1:17">
      <c r="A136" s="377" t="s">
        <v>363</v>
      </c>
      <c r="B136" s="378" t="s">
        <v>632</v>
      </c>
      <c r="C136" s="378" t="s">
        <v>633</v>
      </c>
      <c r="D136" s="379">
        <v>427659.21</v>
      </c>
      <c r="E136" s="379">
        <v>427659.21</v>
      </c>
      <c r="F136" s="379">
        <v>0</v>
      </c>
      <c r="G136" s="379">
        <v>0</v>
      </c>
      <c r="H136" s="379">
        <v>0</v>
      </c>
      <c r="I136" s="379">
        <v>0</v>
      </c>
      <c r="J136" s="379">
        <v>0</v>
      </c>
      <c r="K136" s="379">
        <f t="shared" si="2"/>
        <v>0</v>
      </c>
      <c r="L136" s="379"/>
      <c r="M136" s="379"/>
      <c r="N136" s="379"/>
      <c r="O136" s="379"/>
      <c r="P136" s="379"/>
      <c r="Q136" s="379"/>
    </row>
    <row r="137" spans="1:17">
      <c r="A137" s="377" t="s">
        <v>363</v>
      </c>
      <c r="B137" s="378" t="s">
        <v>634</v>
      </c>
      <c r="C137" s="378" t="s">
        <v>635</v>
      </c>
      <c r="D137" s="379">
        <v>426492.45</v>
      </c>
      <c r="E137" s="379">
        <v>426492.45</v>
      </c>
      <c r="F137" s="379">
        <v>0</v>
      </c>
      <c r="G137" s="379">
        <v>0</v>
      </c>
      <c r="H137" s="379">
        <v>0</v>
      </c>
      <c r="I137" s="379">
        <v>0</v>
      </c>
      <c r="J137" s="379">
        <v>0</v>
      </c>
      <c r="K137" s="379">
        <f t="shared" si="2"/>
        <v>0</v>
      </c>
      <c r="L137" s="379"/>
      <c r="M137" s="379"/>
      <c r="N137" s="379"/>
      <c r="O137" s="379"/>
      <c r="P137" s="379"/>
      <c r="Q137" s="379"/>
    </row>
    <row r="138" spans="1:17">
      <c r="A138" s="377" t="s">
        <v>363</v>
      </c>
      <c r="B138" s="378" t="s">
        <v>636</v>
      </c>
      <c r="C138" s="378" t="s">
        <v>637</v>
      </c>
      <c r="D138" s="379">
        <v>424719.95</v>
      </c>
      <c r="E138" s="379">
        <v>0</v>
      </c>
      <c r="F138" s="379">
        <v>0</v>
      </c>
      <c r="G138" s="379">
        <v>0</v>
      </c>
      <c r="H138" s="379">
        <v>0</v>
      </c>
      <c r="I138" s="379">
        <v>424719.95</v>
      </c>
      <c r="J138" s="379">
        <v>0</v>
      </c>
      <c r="K138" s="379">
        <f t="shared" si="2"/>
        <v>424719.95</v>
      </c>
      <c r="L138" s="379"/>
      <c r="M138" s="379"/>
      <c r="N138" s="379"/>
      <c r="O138" s="379"/>
      <c r="P138" s="379"/>
      <c r="Q138" s="379"/>
    </row>
    <row r="139" spans="1:17">
      <c r="A139" s="377" t="s">
        <v>363</v>
      </c>
      <c r="B139" s="378" t="s">
        <v>638</v>
      </c>
      <c r="C139" s="378" t="s">
        <v>639</v>
      </c>
      <c r="D139" s="379">
        <v>420940.42</v>
      </c>
      <c r="E139" s="379">
        <v>0</v>
      </c>
      <c r="F139" s="379">
        <v>0</v>
      </c>
      <c r="G139" s="379">
        <v>414625.9</v>
      </c>
      <c r="H139" s="379">
        <v>6314.52</v>
      </c>
      <c r="I139" s="379">
        <v>0</v>
      </c>
      <c r="J139" s="379">
        <v>0</v>
      </c>
      <c r="K139" s="379">
        <f t="shared" si="2"/>
        <v>420940.42000000004</v>
      </c>
      <c r="L139" s="379"/>
      <c r="M139" s="379"/>
      <c r="N139" s="379"/>
      <c r="O139" s="379"/>
      <c r="P139" s="379"/>
      <c r="Q139" s="379"/>
    </row>
    <row r="140" spans="1:17">
      <c r="A140" s="377" t="s">
        <v>363</v>
      </c>
      <c r="B140" s="378" t="s">
        <v>640</v>
      </c>
      <c r="C140" s="378" t="s">
        <v>641</v>
      </c>
      <c r="D140" s="379">
        <v>419791.83</v>
      </c>
      <c r="E140" s="379">
        <v>0</v>
      </c>
      <c r="F140" s="379">
        <v>0</v>
      </c>
      <c r="G140" s="379">
        <v>0</v>
      </c>
      <c r="H140" s="379">
        <v>0</v>
      </c>
      <c r="I140" s="379">
        <v>0</v>
      </c>
      <c r="J140" s="379">
        <v>419791.83</v>
      </c>
      <c r="K140" s="379">
        <f t="shared" si="2"/>
        <v>419791.83</v>
      </c>
      <c r="L140" s="379"/>
      <c r="M140" s="379"/>
      <c r="N140" s="379"/>
      <c r="O140" s="379"/>
      <c r="P140" s="379"/>
      <c r="Q140" s="379"/>
    </row>
    <row r="141" spans="1:17">
      <c r="A141" s="377" t="s">
        <v>363</v>
      </c>
      <c r="B141" s="378" t="s">
        <v>642</v>
      </c>
      <c r="C141" s="378" t="s">
        <v>643</v>
      </c>
      <c r="D141" s="379">
        <v>413124.46</v>
      </c>
      <c r="E141" s="379">
        <v>413124.46</v>
      </c>
      <c r="F141" s="379">
        <v>0</v>
      </c>
      <c r="G141" s="379">
        <v>0</v>
      </c>
      <c r="H141" s="379">
        <v>0</v>
      </c>
      <c r="I141" s="379">
        <v>0</v>
      </c>
      <c r="J141" s="379">
        <v>0</v>
      </c>
      <c r="K141" s="379">
        <f t="shared" si="2"/>
        <v>0</v>
      </c>
      <c r="L141" s="379"/>
      <c r="M141" s="379"/>
      <c r="N141" s="379"/>
      <c r="O141" s="379"/>
      <c r="P141" s="379"/>
      <c r="Q141" s="379"/>
    </row>
    <row r="142" spans="1:17">
      <c r="A142" s="377" t="s">
        <v>363</v>
      </c>
      <c r="B142" s="378" t="s">
        <v>644</v>
      </c>
      <c r="C142" s="378" t="s">
        <v>645</v>
      </c>
      <c r="D142" s="379">
        <v>412659.36</v>
      </c>
      <c r="E142" s="379">
        <v>412659.36</v>
      </c>
      <c r="F142" s="379">
        <v>0</v>
      </c>
      <c r="G142" s="379">
        <v>0</v>
      </c>
      <c r="H142" s="379">
        <v>0</v>
      </c>
      <c r="I142" s="379">
        <v>0</v>
      </c>
      <c r="J142" s="379">
        <v>0</v>
      </c>
      <c r="K142" s="379">
        <f t="shared" si="2"/>
        <v>0</v>
      </c>
      <c r="L142" s="379"/>
      <c r="M142" s="379"/>
      <c r="N142" s="379"/>
      <c r="O142" s="379"/>
      <c r="P142" s="379"/>
      <c r="Q142" s="379"/>
    </row>
    <row r="143" spans="1:17">
      <c r="A143" s="377" t="s">
        <v>363</v>
      </c>
      <c r="B143" s="378" t="s">
        <v>646</v>
      </c>
      <c r="C143" s="378" t="s">
        <v>647</v>
      </c>
      <c r="D143" s="379">
        <v>394221</v>
      </c>
      <c r="E143" s="379">
        <v>394221</v>
      </c>
      <c r="F143" s="379">
        <v>0</v>
      </c>
      <c r="G143" s="379">
        <v>0</v>
      </c>
      <c r="H143" s="379">
        <v>0</v>
      </c>
      <c r="I143" s="379">
        <v>0</v>
      </c>
      <c r="J143" s="379">
        <v>0</v>
      </c>
      <c r="K143" s="379">
        <f t="shared" si="2"/>
        <v>0</v>
      </c>
      <c r="L143" s="379"/>
      <c r="M143" s="379"/>
      <c r="N143" s="379"/>
      <c r="O143" s="379"/>
      <c r="P143" s="379"/>
      <c r="Q143" s="379"/>
    </row>
    <row r="144" spans="1:17">
      <c r="A144" s="377" t="s">
        <v>363</v>
      </c>
      <c r="B144" s="378" t="s">
        <v>648</v>
      </c>
      <c r="C144" s="378" t="s">
        <v>649</v>
      </c>
      <c r="D144" s="379">
        <v>387178</v>
      </c>
      <c r="E144" s="379">
        <v>0</v>
      </c>
      <c r="F144" s="379">
        <v>221758</v>
      </c>
      <c r="G144" s="379">
        <v>165420</v>
      </c>
      <c r="H144" s="379">
        <v>0</v>
      </c>
      <c r="I144" s="379">
        <v>0</v>
      </c>
      <c r="J144" s="379">
        <v>0</v>
      </c>
      <c r="K144" s="379">
        <f t="shared" si="2"/>
        <v>387178</v>
      </c>
      <c r="L144" s="379"/>
      <c r="M144" s="379"/>
      <c r="N144" s="379"/>
      <c r="O144" s="379"/>
      <c r="P144" s="379"/>
      <c r="Q144" s="379"/>
    </row>
    <row r="145" spans="1:17">
      <c r="A145" s="377" t="s">
        <v>363</v>
      </c>
      <c r="B145" s="378" t="s">
        <v>650</v>
      </c>
      <c r="C145" s="378" t="s">
        <v>651</v>
      </c>
      <c r="D145" s="379">
        <v>369408.43</v>
      </c>
      <c r="E145" s="379">
        <v>369408.43</v>
      </c>
      <c r="F145" s="379">
        <v>0</v>
      </c>
      <c r="G145" s="379">
        <v>0</v>
      </c>
      <c r="H145" s="379">
        <v>0</v>
      </c>
      <c r="I145" s="379">
        <v>0</v>
      </c>
      <c r="J145" s="379">
        <v>0</v>
      </c>
      <c r="K145" s="379">
        <f t="shared" si="2"/>
        <v>0</v>
      </c>
      <c r="L145" s="379"/>
      <c r="M145" s="379"/>
      <c r="N145" s="379"/>
      <c r="O145" s="379"/>
      <c r="P145" s="379"/>
      <c r="Q145" s="379"/>
    </row>
    <row r="146" spans="1:17">
      <c r="A146" s="377" t="s">
        <v>363</v>
      </c>
      <c r="B146" s="378" t="s">
        <v>652</v>
      </c>
      <c r="C146" s="378" t="s">
        <v>653</v>
      </c>
      <c r="D146" s="379">
        <v>358607.52</v>
      </c>
      <c r="E146" s="379">
        <v>358607.52</v>
      </c>
      <c r="F146" s="379">
        <v>0</v>
      </c>
      <c r="G146" s="379">
        <v>0</v>
      </c>
      <c r="H146" s="379">
        <v>0</v>
      </c>
      <c r="I146" s="379">
        <v>0</v>
      </c>
      <c r="J146" s="379">
        <v>0</v>
      </c>
      <c r="K146" s="379">
        <f t="shared" si="2"/>
        <v>0</v>
      </c>
      <c r="L146" s="379"/>
      <c r="M146" s="379"/>
      <c r="N146" s="379"/>
      <c r="O146" s="379"/>
      <c r="P146" s="379"/>
      <c r="Q146" s="379"/>
    </row>
    <row r="147" spans="1:17">
      <c r="A147" s="377" t="s">
        <v>363</v>
      </c>
      <c r="B147" s="378" t="s">
        <v>654</v>
      </c>
      <c r="C147" s="378" t="s">
        <v>655</v>
      </c>
      <c r="D147" s="379">
        <v>358341.2</v>
      </c>
      <c r="E147" s="379">
        <v>358341.2</v>
      </c>
      <c r="F147" s="379">
        <v>0</v>
      </c>
      <c r="G147" s="379">
        <v>0</v>
      </c>
      <c r="H147" s="379">
        <v>0</v>
      </c>
      <c r="I147" s="379">
        <v>0</v>
      </c>
      <c r="J147" s="379">
        <v>0</v>
      </c>
      <c r="K147" s="379">
        <f t="shared" si="2"/>
        <v>0</v>
      </c>
      <c r="L147" s="379"/>
      <c r="M147" s="379"/>
      <c r="N147" s="379"/>
      <c r="O147" s="379"/>
      <c r="P147" s="379"/>
      <c r="Q147" s="379"/>
    </row>
    <row r="148" spans="1:17">
      <c r="A148" s="377" t="s">
        <v>363</v>
      </c>
      <c r="B148" s="378" t="s">
        <v>656</v>
      </c>
      <c r="C148" s="378" t="s">
        <v>657</v>
      </c>
      <c r="D148" s="379">
        <v>354777.3</v>
      </c>
      <c r="E148" s="379">
        <v>354777.3</v>
      </c>
      <c r="F148" s="379">
        <v>0</v>
      </c>
      <c r="G148" s="379">
        <v>0</v>
      </c>
      <c r="H148" s="379">
        <v>0</v>
      </c>
      <c r="I148" s="379">
        <v>0</v>
      </c>
      <c r="J148" s="379">
        <v>0</v>
      </c>
      <c r="K148" s="379">
        <f t="shared" si="2"/>
        <v>0</v>
      </c>
      <c r="L148" s="379"/>
      <c r="M148" s="379"/>
      <c r="N148" s="379"/>
      <c r="O148" s="379"/>
      <c r="P148" s="379"/>
      <c r="Q148" s="379"/>
    </row>
    <row r="149" spans="1:17">
      <c r="A149" s="377" t="s">
        <v>363</v>
      </c>
      <c r="B149" s="378" t="s">
        <v>658</v>
      </c>
      <c r="C149" s="378" t="s">
        <v>659</v>
      </c>
      <c r="D149" s="379">
        <v>352530.59</v>
      </c>
      <c r="E149" s="379">
        <v>11693.11</v>
      </c>
      <c r="F149" s="379">
        <v>57405.23</v>
      </c>
      <c r="G149" s="379">
        <v>62094.37</v>
      </c>
      <c r="H149" s="379">
        <v>57398.559999999998</v>
      </c>
      <c r="I149" s="379">
        <v>163939.32</v>
      </c>
      <c r="J149" s="379">
        <v>0</v>
      </c>
      <c r="K149" s="379">
        <f t="shared" si="2"/>
        <v>340837.48</v>
      </c>
      <c r="L149" s="379"/>
      <c r="M149" s="379"/>
      <c r="N149" s="379"/>
      <c r="O149" s="379"/>
      <c r="P149" s="379"/>
      <c r="Q149" s="379"/>
    </row>
    <row r="150" spans="1:17">
      <c r="A150" s="377" t="s">
        <v>363</v>
      </c>
      <c r="B150" s="378" t="s">
        <v>660</v>
      </c>
      <c r="C150" s="378" t="s">
        <v>661</v>
      </c>
      <c r="D150" s="379">
        <v>345882.1</v>
      </c>
      <c r="E150" s="379">
        <v>0</v>
      </c>
      <c r="F150" s="379">
        <v>345882.1</v>
      </c>
      <c r="G150" s="379">
        <v>0</v>
      </c>
      <c r="H150" s="379">
        <v>0</v>
      </c>
      <c r="I150" s="379">
        <v>0</v>
      </c>
      <c r="J150" s="379">
        <v>0</v>
      </c>
      <c r="K150" s="379">
        <f t="shared" si="2"/>
        <v>345882.1</v>
      </c>
      <c r="L150" s="379"/>
      <c r="M150" s="379"/>
      <c r="N150" s="379"/>
      <c r="O150" s="379"/>
      <c r="P150" s="379"/>
      <c r="Q150" s="379"/>
    </row>
    <row r="151" spans="1:17">
      <c r="A151" s="377" t="s">
        <v>363</v>
      </c>
      <c r="B151" s="378" t="s">
        <v>662</v>
      </c>
      <c r="C151" s="378" t="s">
        <v>663</v>
      </c>
      <c r="D151" s="379">
        <v>344725.29</v>
      </c>
      <c r="E151" s="379">
        <v>73541.38</v>
      </c>
      <c r="F151" s="379">
        <v>148123.68</v>
      </c>
      <c r="G151" s="379">
        <v>123060.23</v>
      </c>
      <c r="H151" s="379">
        <v>0</v>
      </c>
      <c r="I151" s="379">
        <v>0</v>
      </c>
      <c r="J151" s="379">
        <v>0</v>
      </c>
      <c r="K151" s="379">
        <f t="shared" si="2"/>
        <v>271183.90999999997</v>
      </c>
      <c r="L151" s="379"/>
      <c r="M151" s="379"/>
      <c r="N151" s="379"/>
      <c r="O151" s="379"/>
      <c r="P151" s="379"/>
      <c r="Q151" s="379"/>
    </row>
    <row r="152" spans="1:17">
      <c r="A152" s="377" t="s">
        <v>363</v>
      </c>
      <c r="B152" s="378" t="s">
        <v>664</v>
      </c>
      <c r="C152" s="378" t="s">
        <v>665</v>
      </c>
      <c r="D152" s="379">
        <v>341607.14</v>
      </c>
      <c r="E152" s="379">
        <v>0</v>
      </c>
      <c r="F152" s="379">
        <v>0</v>
      </c>
      <c r="G152" s="379">
        <v>341607.14</v>
      </c>
      <c r="H152" s="379">
        <v>0</v>
      </c>
      <c r="I152" s="379">
        <v>0</v>
      </c>
      <c r="J152" s="379">
        <v>0</v>
      </c>
      <c r="K152" s="379">
        <f t="shared" si="2"/>
        <v>341607.14</v>
      </c>
      <c r="L152" s="379"/>
      <c r="M152" s="379"/>
      <c r="N152" s="379"/>
      <c r="O152" s="379"/>
      <c r="P152" s="379"/>
      <c r="Q152" s="379"/>
    </row>
    <row r="153" spans="1:17">
      <c r="A153" s="377" t="s">
        <v>363</v>
      </c>
      <c r="B153" s="378" t="s">
        <v>666</v>
      </c>
      <c r="C153" s="378" t="s">
        <v>667</v>
      </c>
      <c r="D153" s="379">
        <v>341255.6</v>
      </c>
      <c r="E153" s="379">
        <v>341255.6</v>
      </c>
      <c r="F153" s="379">
        <v>0</v>
      </c>
      <c r="G153" s="379">
        <v>0</v>
      </c>
      <c r="H153" s="379">
        <v>0</v>
      </c>
      <c r="I153" s="379">
        <v>0</v>
      </c>
      <c r="J153" s="379">
        <v>0</v>
      </c>
      <c r="K153" s="379">
        <f t="shared" si="2"/>
        <v>0</v>
      </c>
      <c r="L153" s="379"/>
      <c r="M153" s="379"/>
      <c r="N153" s="379"/>
      <c r="O153" s="379"/>
      <c r="P153" s="379"/>
      <c r="Q153" s="379"/>
    </row>
    <row r="154" spans="1:17">
      <c r="A154" s="377" t="s">
        <v>363</v>
      </c>
      <c r="B154" s="378" t="s">
        <v>668</v>
      </c>
      <c r="C154" s="378" t="s">
        <v>669</v>
      </c>
      <c r="D154" s="379">
        <v>338950.86</v>
      </c>
      <c r="E154" s="379">
        <v>338950.86</v>
      </c>
      <c r="F154" s="379">
        <v>0</v>
      </c>
      <c r="G154" s="379">
        <v>0</v>
      </c>
      <c r="H154" s="379">
        <v>0</v>
      </c>
      <c r="I154" s="379">
        <v>0</v>
      </c>
      <c r="J154" s="379">
        <v>0</v>
      </c>
      <c r="K154" s="379">
        <f t="shared" si="2"/>
        <v>0</v>
      </c>
      <c r="L154" s="379"/>
      <c r="M154" s="379"/>
      <c r="N154" s="379"/>
      <c r="O154" s="379"/>
      <c r="P154" s="379"/>
      <c r="Q154" s="379"/>
    </row>
    <row r="155" spans="1:17">
      <c r="A155" s="377" t="s">
        <v>363</v>
      </c>
      <c r="B155" s="378" t="s">
        <v>670</v>
      </c>
      <c r="C155" s="378" t="s">
        <v>671</v>
      </c>
      <c r="D155" s="379">
        <v>333739.53999999998</v>
      </c>
      <c r="E155" s="379">
        <v>0</v>
      </c>
      <c r="F155" s="379">
        <v>0</v>
      </c>
      <c r="G155" s="379">
        <v>333739.53999999998</v>
      </c>
      <c r="H155" s="379">
        <v>0</v>
      </c>
      <c r="I155" s="379">
        <v>0</v>
      </c>
      <c r="J155" s="379">
        <v>0</v>
      </c>
      <c r="K155" s="379">
        <f t="shared" si="2"/>
        <v>333739.53999999998</v>
      </c>
      <c r="L155" s="379"/>
      <c r="M155" s="379"/>
      <c r="N155" s="379"/>
      <c r="O155" s="379"/>
      <c r="P155" s="379"/>
      <c r="Q155" s="379"/>
    </row>
    <row r="156" spans="1:17">
      <c r="A156" s="377" t="s">
        <v>363</v>
      </c>
      <c r="B156" s="378" t="s">
        <v>672</v>
      </c>
      <c r="C156" s="378" t="s">
        <v>673</v>
      </c>
      <c r="D156" s="379">
        <v>322953.05</v>
      </c>
      <c r="E156" s="379">
        <v>322953.05</v>
      </c>
      <c r="F156" s="379">
        <v>0</v>
      </c>
      <c r="G156" s="379">
        <v>0</v>
      </c>
      <c r="H156" s="379">
        <v>0</v>
      </c>
      <c r="I156" s="379">
        <v>0</v>
      </c>
      <c r="J156" s="379">
        <v>0</v>
      </c>
      <c r="K156" s="379">
        <f t="shared" si="2"/>
        <v>0</v>
      </c>
      <c r="L156" s="379"/>
      <c r="M156" s="379"/>
      <c r="N156" s="379"/>
      <c r="O156" s="379"/>
      <c r="P156" s="379"/>
      <c r="Q156" s="379"/>
    </row>
    <row r="157" spans="1:17">
      <c r="A157" s="377" t="s">
        <v>363</v>
      </c>
      <c r="B157" s="378" t="s">
        <v>674</v>
      </c>
      <c r="C157" s="378" t="s">
        <v>675</v>
      </c>
      <c r="D157" s="379">
        <v>317711.3</v>
      </c>
      <c r="E157" s="379">
        <v>0</v>
      </c>
      <c r="F157" s="379">
        <v>276163.27</v>
      </c>
      <c r="G157" s="379">
        <v>41548.03</v>
      </c>
      <c r="H157" s="379">
        <v>0</v>
      </c>
      <c r="I157" s="379">
        <v>0</v>
      </c>
      <c r="J157" s="379">
        <v>0</v>
      </c>
      <c r="K157" s="379">
        <f t="shared" si="2"/>
        <v>317711.30000000005</v>
      </c>
      <c r="L157" s="379"/>
      <c r="M157" s="379"/>
      <c r="N157" s="379"/>
      <c r="O157" s="379"/>
      <c r="P157" s="379"/>
      <c r="Q157" s="379"/>
    </row>
    <row r="158" spans="1:17">
      <c r="A158" s="377" t="s">
        <v>363</v>
      </c>
      <c r="B158" s="378" t="s">
        <v>676</v>
      </c>
      <c r="C158" s="378" t="s">
        <v>677</v>
      </c>
      <c r="D158" s="379">
        <v>317310.40000000002</v>
      </c>
      <c r="E158" s="379">
        <v>317310.40000000002</v>
      </c>
      <c r="F158" s="379">
        <v>0</v>
      </c>
      <c r="G158" s="379">
        <v>0</v>
      </c>
      <c r="H158" s="379">
        <v>0</v>
      </c>
      <c r="I158" s="379">
        <v>0</v>
      </c>
      <c r="J158" s="379">
        <v>0</v>
      </c>
      <c r="K158" s="379">
        <f t="shared" si="2"/>
        <v>0</v>
      </c>
      <c r="L158" s="379"/>
      <c r="M158" s="379"/>
      <c r="N158" s="379"/>
      <c r="O158" s="379"/>
      <c r="P158" s="379"/>
      <c r="Q158" s="379"/>
    </row>
    <row r="159" spans="1:17">
      <c r="A159" s="377" t="s">
        <v>363</v>
      </c>
      <c r="B159" s="378" t="s">
        <v>678</v>
      </c>
      <c r="C159" s="378" t="s">
        <v>679</v>
      </c>
      <c r="D159" s="379">
        <v>314114.25</v>
      </c>
      <c r="E159" s="379">
        <v>20458.38</v>
      </c>
      <c r="F159" s="379">
        <v>69194.460000000006</v>
      </c>
      <c r="G159" s="379">
        <v>28384.87</v>
      </c>
      <c r="H159" s="379">
        <v>25011.11</v>
      </c>
      <c r="I159" s="379">
        <v>112785.29</v>
      </c>
      <c r="J159" s="379">
        <v>58280.14</v>
      </c>
      <c r="K159" s="379">
        <f t="shared" si="2"/>
        <v>293655.87</v>
      </c>
      <c r="L159" s="379"/>
      <c r="M159" s="379"/>
      <c r="N159" s="379"/>
      <c r="O159" s="379"/>
      <c r="P159" s="379"/>
      <c r="Q159" s="379"/>
    </row>
    <row r="160" spans="1:17">
      <c r="A160" s="377" t="s">
        <v>363</v>
      </c>
      <c r="B160" s="378" t="s">
        <v>680</v>
      </c>
      <c r="C160" s="378" t="s">
        <v>681</v>
      </c>
      <c r="D160" s="379">
        <v>303222.5</v>
      </c>
      <c r="E160" s="379">
        <v>38850</v>
      </c>
      <c r="F160" s="379">
        <v>22127</v>
      </c>
      <c r="G160" s="379">
        <v>111202</v>
      </c>
      <c r="H160" s="379">
        <v>131043.5</v>
      </c>
      <c r="I160" s="379">
        <v>0</v>
      </c>
      <c r="J160" s="379">
        <v>0</v>
      </c>
      <c r="K160" s="379">
        <f t="shared" si="2"/>
        <v>264372.5</v>
      </c>
      <c r="L160" s="379"/>
      <c r="M160" s="379"/>
      <c r="N160" s="379"/>
      <c r="O160" s="379"/>
      <c r="P160" s="379"/>
      <c r="Q160" s="379"/>
    </row>
    <row r="161" spans="1:17">
      <c r="A161" s="377" t="s">
        <v>363</v>
      </c>
      <c r="B161" s="378" t="s">
        <v>682</v>
      </c>
      <c r="C161" s="378" t="s">
        <v>683</v>
      </c>
      <c r="D161" s="379">
        <v>287625.65999999997</v>
      </c>
      <c r="E161" s="379">
        <v>287625.65999999997</v>
      </c>
      <c r="F161" s="379">
        <v>0</v>
      </c>
      <c r="G161" s="379">
        <v>0</v>
      </c>
      <c r="H161" s="379">
        <v>0</v>
      </c>
      <c r="I161" s="379">
        <v>0</v>
      </c>
      <c r="J161" s="379">
        <v>0</v>
      </c>
      <c r="K161" s="379">
        <f t="shared" si="2"/>
        <v>0</v>
      </c>
      <c r="L161" s="379"/>
      <c r="M161" s="379"/>
      <c r="N161" s="379"/>
      <c r="O161" s="379"/>
      <c r="P161" s="379"/>
      <c r="Q161" s="379"/>
    </row>
    <row r="162" spans="1:17">
      <c r="A162" s="377" t="s">
        <v>363</v>
      </c>
      <c r="B162" s="378" t="s">
        <v>684</v>
      </c>
      <c r="C162" s="378" t="s">
        <v>685</v>
      </c>
      <c r="D162" s="379">
        <v>275298.15999999997</v>
      </c>
      <c r="E162" s="379">
        <v>0</v>
      </c>
      <c r="F162" s="379">
        <v>275298.15999999997</v>
      </c>
      <c r="G162" s="379">
        <v>0</v>
      </c>
      <c r="H162" s="379">
        <v>0</v>
      </c>
      <c r="I162" s="379">
        <v>0</v>
      </c>
      <c r="J162" s="379">
        <v>0</v>
      </c>
      <c r="K162" s="379">
        <f t="shared" si="2"/>
        <v>275298.15999999997</v>
      </c>
      <c r="L162" s="379"/>
      <c r="M162" s="379"/>
      <c r="N162" s="379"/>
      <c r="O162" s="379"/>
      <c r="P162" s="379"/>
      <c r="Q162" s="379"/>
    </row>
    <row r="163" spans="1:17">
      <c r="A163" s="377" t="s">
        <v>363</v>
      </c>
      <c r="B163" s="378" t="s">
        <v>686</v>
      </c>
      <c r="C163" s="378" t="s">
        <v>687</v>
      </c>
      <c r="D163" s="379">
        <v>271161.07</v>
      </c>
      <c r="E163" s="379">
        <v>0</v>
      </c>
      <c r="F163" s="379">
        <v>0</v>
      </c>
      <c r="G163" s="379">
        <v>0</v>
      </c>
      <c r="H163" s="379">
        <v>0</v>
      </c>
      <c r="I163" s="379">
        <v>0</v>
      </c>
      <c r="J163" s="379">
        <v>271161.07</v>
      </c>
      <c r="K163" s="379">
        <f t="shared" si="2"/>
        <v>271161.07</v>
      </c>
      <c r="L163" s="379"/>
      <c r="M163" s="379"/>
      <c r="N163" s="379"/>
      <c r="O163" s="379"/>
      <c r="P163" s="379"/>
      <c r="Q163" s="379"/>
    </row>
    <row r="164" spans="1:17">
      <c r="A164" s="377" t="s">
        <v>363</v>
      </c>
      <c r="B164" s="378" t="s">
        <v>688</v>
      </c>
      <c r="C164" s="378" t="s">
        <v>689</v>
      </c>
      <c r="D164" s="379">
        <v>267864.67</v>
      </c>
      <c r="E164" s="379">
        <v>284306.46999999997</v>
      </c>
      <c r="F164" s="379">
        <v>-16441.8</v>
      </c>
      <c r="G164" s="379">
        <v>0</v>
      </c>
      <c r="H164" s="379">
        <v>0</v>
      </c>
      <c r="I164" s="379">
        <v>0</v>
      </c>
      <c r="J164" s="379">
        <v>0</v>
      </c>
      <c r="K164" s="379">
        <f t="shared" si="2"/>
        <v>-16441.8</v>
      </c>
      <c r="L164" s="379"/>
      <c r="M164" s="379"/>
      <c r="N164" s="379"/>
      <c r="O164" s="379"/>
      <c r="P164" s="379"/>
      <c r="Q164" s="379"/>
    </row>
    <row r="165" spans="1:17">
      <c r="A165" s="377" t="s">
        <v>363</v>
      </c>
      <c r="B165" s="378" t="s">
        <v>690</v>
      </c>
      <c r="C165" s="378" t="s">
        <v>691</v>
      </c>
      <c r="D165" s="379">
        <v>267682.49</v>
      </c>
      <c r="E165" s="379">
        <v>3358.5</v>
      </c>
      <c r="F165" s="379">
        <v>168134.5</v>
      </c>
      <c r="G165" s="379">
        <v>96189.49</v>
      </c>
      <c r="H165" s="379">
        <v>0</v>
      </c>
      <c r="I165" s="379">
        <v>0</v>
      </c>
      <c r="J165" s="379">
        <v>0</v>
      </c>
      <c r="K165" s="379">
        <f t="shared" si="2"/>
        <v>264323.99</v>
      </c>
      <c r="L165" s="379"/>
      <c r="M165" s="379"/>
      <c r="N165" s="379"/>
      <c r="O165" s="379"/>
      <c r="P165" s="379"/>
      <c r="Q165" s="379"/>
    </row>
    <row r="166" spans="1:17">
      <c r="A166" s="377" t="s">
        <v>363</v>
      </c>
      <c r="B166" s="378" t="s">
        <v>692</v>
      </c>
      <c r="C166" s="378" t="s">
        <v>693</v>
      </c>
      <c r="D166" s="379">
        <v>265981.05</v>
      </c>
      <c r="E166" s="379">
        <v>265981.05</v>
      </c>
      <c r="F166" s="379">
        <v>0</v>
      </c>
      <c r="G166" s="379">
        <v>0</v>
      </c>
      <c r="H166" s="379">
        <v>0</v>
      </c>
      <c r="I166" s="379">
        <v>0</v>
      </c>
      <c r="J166" s="379">
        <v>0</v>
      </c>
      <c r="K166" s="379">
        <f t="shared" si="2"/>
        <v>0</v>
      </c>
      <c r="L166" s="379"/>
      <c r="M166" s="379"/>
      <c r="N166" s="379"/>
      <c r="O166" s="379"/>
      <c r="P166" s="379"/>
      <c r="Q166" s="379"/>
    </row>
    <row r="167" spans="1:17">
      <c r="A167" s="377" t="s">
        <v>363</v>
      </c>
      <c r="B167" s="378" t="s">
        <v>694</v>
      </c>
      <c r="C167" s="378" t="s">
        <v>695</v>
      </c>
      <c r="D167" s="379">
        <v>263547.34999999998</v>
      </c>
      <c r="E167" s="379">
        <v>246601.68</v>
      </c>
      <c r="F167" s="379">
        <v>17016.22</v>
      </c>
      <c r="G167" s="379">
        <v>0</v>
      </c>
      <c r="H167" s="379">
        <v>0</v>
      </c>
      <c r="I167" s="379">
        <v>0</v>
      </c>
      <c r="J167" s="379">
        <v>-70.55</v>
      </c>
      <c r="K167" s="379">
        <f t="shared" si="2"/>
        <v>16945.670000000002</v>
      </c>
      <c r="L167" s="379"/>
      <c r="M167" s="379"/>
      <c r="N167" s="379"/>
      <c r="O167" s="379"/>
      <c r="P167" s="379"/>
      <c r="Q167" s="379"/>
    </row>
    <row r="168" spans="1:17">
      <c r="A168" s="377" t="s">
        <v>363</v>
      </c>
      <c r="B168" s="378" t="s">
        <v>696</v>
      </c>
      <c r="C168" s="378" t="s">
        <v>697</v>
      </c>
      <c r="D168" s="379">
        <v>257100.45</v>
      </c>
      <c r="E168" s="379">
        <v>0</v>
      </c>
      <c r="F168" s="379">
        <v>0</v>
      </c>
      <c r="G168" s="379">
        <v>0</v>
      </c>
      <c r="H168" s="379">
        <v>0</v>
      </c>
      <c r="I168" s="379">
        <v>0</v>
      </c>
      <c r="J168" s="379">
        <v>257100.45</v>
      </c>
      <c r="K168" s="379">
        <f t="shared" si="2"/>
        <v>257100.45</v>
      </c>
      <c r="L168" s="379"/>
      <c r="M168" s="379"/>
      <c r="N168" s="379"/>
      <c r="O168" s="379"/>
      <c r="P168" s="379"/>
      <c r="Q168" s="379"/>
    </row>
    <row r="169" spans="1:17">
      <c r="A169" s="377" t="s">
        <v>363</v>
      </c>
      <c r="B169" s="378" t="s">
        <v>698</v>
      </c>
      <c r="C169" s="378" t="s">
        <v>699</v>
      </c>
      <c r="D169" s="379">
        <v>253003.2</v>
      </c>
      <c r="E169" s="379">
        <v>253003.2</v>
      </c>
      <c r="F169" s="379">
        <v>0</v>
      </c>
      <c r="G169" s="379">
        <v>0</v>
      </c>
      <c r="H169" s="379">
        <v>0</v>
      </c>
      <c r="I169" s="379">
        <v>0</v>
      </c>
      <c r="J169" s="379">
        <v>0</v>
      </c>
      <c r="K169" s="379">
        <f t="shared" si="2"/>
        <v>0</v>
      </c>
      <c r="L169" s="379"/>
      <c r="M169" s="379"/>
      <c r="N169" s="379"/>
      <c r="O169" s="379"/>
      <c r="P169" s="379"/>
      <c r="Q169" s="379"/>
    </row>
    <row r="170" spans="1:17">
      <c r="A170" s="377" t="s">
        <v>363</v>
      </c>
      <c r="B170" s="378" t="s">
        <v>700</v>
      </c>
      <c r="C170" s="378" t="s">
        <v>701</v>
      </c>
      <c r="D170" s="379">
        <v>249012.72</v>
      </c>
      <c r="E170" s="379">
        <v>0</v>
      </c>
      <c r="F170" s="379">
        <v>123757.07</v>
      </c>
      <c r="G170" s="379">
        <v>37002.550000000003</v>
      </c>
      <c r="H170" s="379">
        <v>0</v>
      </c>
      <c r="I170" s="379">
        <v>88253.1</v>
      </c>
      <c r="J170" s="379">
        <v>0</v>
      </c>
      <c r="K170" s="379">
        <f t="shared" si="2"/>
        <v>249012.72</v>
      </c>
      <c r="L170" s="379"/>
      <c r="M170" s="379"/>
      <c r="N170" s="379"/>
      <c r="O170" s="379"/>
      <c r="P170" s="379"/>
      <c r="Q170" s="379"/>
    </row>
    <row r="171" spans="1:17">
      <c r="A171" s="377" t="s">
        <v>363</v>
      </c>
      <c r="B171" s="378" t="s">
        <v>702</v>
      </c>
      <c r="C171" s="378" t="s">
        <v>703</v>
      </c>
      <c r="D171" s="379">
        <v>241784.51</v>
      </c>
      <c r="E171" s="379">
        <v>0</v>
      </c>
      <c r="F171" s="379">
        <v>0</v>
      </c>
      <c r="G171" s="379">
        <v>241784.51</v>
      </c>
      <c r="H171" s="379">
        <v>0</v>
      </c>
      <c r="I171" s="379">
        <v>0</v>
      </c>
      <c r="J171" s="379">
        <v>0</v>
      </c>
      <c r="K171" s="379">
        <f t="shared" si="2"/>
        <v>241784.51</v>
      </c>
      <c r="L171" s="379"/>
      <c r="M171" s="379"/>
      <c r="N171" s="379"/>
      <c r="O171" s="379"/>
      <c r="P171" s="379"/>
      <c r="Q171" s="379"/>
    </row>
    <row r="172" spans="1:17">
      <c r="A172" s="377" t="s">
        <v>363</v>
      </c>
      <c r="B172" s="378" t="s">
        <v>704</v>
      </c>
      <c r="C172" s="378" t="s">
        <v>705</v>
      </c>
      <c r="D172" s="379">
        <v>240385.82</v>
      </c>
      <c r="E172" s="379">
        <v>0</v>
      </c>
      <c r="F172" s="379">
        <v>0</v>
      </c>
      <c r="G172" s="379">
        <v>0</v>
      </c>
      <c r="H172" s="379">
        <v>0</v>
      </c>
      <c r="I172" s="379">
        <v>0</v>
      </c>
      <c r="J172" s="379">
        <v>240385.82</v>
      </c>
      <c r="K172" s="379">
        <f t="shared" si="2"/>
        <v>240385.82</v>
      </c>
      <c r="L172" s="379"/>
      <c r="M172" s="379"/>
      <c r="N172" s="379"/>
      <c r="O172" s="379"/>
      <c r="P172" s="379"/>
      <c r="Q172" s="379"/>
    </row>
    <row r="173" spans="1:17">
      <c r="A173" s="377" t="s">
        <v>363</v>
      </c>
      <c r="B173" s="378" t="s">
        <v>706</v>
      </c>
      <c r="C173" s="378" t="s">
        <v>707</v>
      </c>
      <c r="D173" s="379">
        <v>238619.5</v>
      </c>
      <c r="E173" s="379">
        <v>238619.5</v>
      </c>
      <c r="F173" s="379">
        <v>0</v>
      </c>
      <c r="G173" s="379">
        <v>0</v>
      </c>
      <c r="H173" s="379">
        <v>0</v>
      </c>
      <c r="I173" s="379">
        <v>0</v>
      </c>
      <c r="J173" s="379">
        <v>0</v>
      </c>
      <c r="K173" s="379">
        <f t="shared" si="2"/>
        <v>0</v>
      </c>
      <c r="L173" s="379"/>
      <c r="M173" s="379"/>
      <c r="N173" s="379"/>
      <c r="O173" s="379"/>
      <c r="P173" s="379"/>
      <c r="Q173" s="379"/>
    </row>
    <row r="174" spans="1:17">
      <c r="A174" s="377" t="s">
        <v>363</v>
      </c>
      <c r="B174" s="378" t="s">
        <v>708</v>
      </c>
      <c r="C174" s="378" t="s">
        <v>709</v>
      </c>
      <c r="D174" s="379">
        <v>237492.22</v>
      </c>
      <c r="E174" s="379">
        <v>0</v>
      </c>
      <c r="F174" s="379">
        <v>0</v>
      </c>
      <c r="G174" s="379">
        <v>0</v>
      </c>
      <c r="H174" s="379">
        <v>0</v>
      </c>
      <c r="I174" s="379">
        <v>0</v>
      </c>
      <c r="J174" s="379">
        <v>237492.22</v>
      </c>
      <c r="K174" s="379">
        <f t="shared" si="2"/>
        <v>237492.22</v>
      </c>
      <c r="L174" s="379"/>
      <c r="M174" s="379"/>
      <c r="N174" s="379"/>
      <c r="O174" s="379"/>
      <c r="P174" s="379"/>
      <c r="Q174" s="379"/>
    </row>
    <row r="175" spans="1:17">
      <c r="A175" s="377" t="s">
        <v>363</v>
      </c>
      <c r="B175" s="378" t="s">
        <v>710</v>
      </c>
      <c r="C175" s="378" t="s">
        <v>711</v>
      </c>
      <c r="D175" s="379">
        <v>220409</v>
      </c>
      <c r="E175" s="379">
        <v>220409</v>
      </c>
      <c r="F175" s="379">
        <v>0</v>
      </c>
      <c r="G175" s="379">
        <v>0</v>
      </c>
      <c r="H175" s="379">
        <v>0</v>
      </c>
      <c r="I175" s="379">
        <v>0</v>
      </c>
      <c r="J175" s="379">
        <v>0</v>
      </c>
      <c r="K175" s="379">
        <f t="shared" si="2"/>
        <v>0</v>
      </c>
      <c r="L175" s="379"/>
      <c r="M175" s="379"/>
      <c r="N175" s="379"/>
      <c r="O175" s="379"/>
      <c r="P175" s="379"/>
      <c r="Q175" s="379"/>
    </row>
    <row r="176" spans="1:17">
      <c r="A176" s="377" t="s">
        <v>363</v>
      </c>
      <c r="B176" s="378" t="s">
        <v>712</v>
      </c>
      <c r="C176" s="378" t="s">
        <v>713</v>
      </c>
      <c r="D176" s="379">
        <v>218614.71</v>
      </c>
      <c r="E176" s="379">
        <v>218614.71</v>
      </c>
      <c r="F176" s="379">
        <v>0</v>
      </c>
      <c r="G176" s="379">
        <v>0</v>
      </c>
      <c r="H176" s="379">
        <v>0</v>
      </c>
      <c r="I176" s="379">
        <v>0</v>
      </c>
      <c r="J176" s="379">
        <v>0</v>
      </c>
      <c r="K176" s="379">
        <f t="shared" si="2"/>
        <v>0</v>
      </c>
      <c r="L176" s="379"/>
      <c r="M176" s="379"/>
      <c r="N176" s="379"/>
      <c r="O176" s="379"/>
      <c r="P176" s="379"/>
      <c r="Q176" s="379"/>
    </row>
    <row r="177" spans="1:17">
      <c r="A177" s="377" t="s">
        <v>363</v>
      </c>
      <c r="B177" s="378" t="s">
        <v>714</v>
      </c>
      <c r="C177" s="378" t="s">
        <v>715</v>
      </c>
      <c r="D177" s="379">
        <v>211014.74</v>
      </c>
      <c r="E177" s="379">
        <v>43445.07</v>
      </c>
      <c r="F177" s="379">
        <v>83989.07</v>
      </c>
      <c r="G177" s="379">
        <v>65035.42</v>
      </c>
      <c r="H177" s="379">
        <v>18545.18</v>
      </c>
      <c r="I177" s="379">
        <v>0</v>
      </c>
      <c r="J177" s="379">
        <v>0</v>
      </c>
      <c r="K177" s="379">
        <f t="shared" si="2"/>
        <v>167569.66999999998</v>
      </c>
      <c r="L177" s="379"/>
      <c r="M177" s="379"/>
      <c r="N177" s="379"/>
      <c r="O177" s="379"/>
      <c r="P177" s="379"/>
      <c r="Q177" s="379"/>
    </row>
    <row r="178" spans="1:17">
      <c r="A178" s="377" t="s">
        <v>363</v>
      </c>
      <c r="B178" s="378" t="s">
        <v>716</v>
      </c>
      <c r="C178" s="378" t="s">
        <v>717</v>
      </c>
      <c r="D178" s="379">
        <v>204861.72</v>
      </c>
      <c r="E178" s="379">
        <v>190101.72</v>
      </c>
      <c r="F178" s="379">
        <v>14760</v>
      </c>
      <c r="G178" s="379">
        <v>0</v>
      </c>
      <c r="H178" s="379">
        <v>0</v>
      </c>
      <c r="I178" s="379">
        <v>0</v>
      </c>
      <c r="J178" s="379">
        <v>0</v>
      </c>
      <c r="K178" s="379">
        <f t="shared" si="2"/>
        <v>14760</v>
      </c>
      <c r="L178" s="379"/>
      <c r="M178" s="379"/>
      <c r="N178" s="379"/>
      <c r="O178" s="379"/>
      <c r="P178" s="379"/>
      <c r="Q178" s="379"/>
    </row>
    <row r="179" spans="1:17">
      <c r="A179" s="377" t="s">
        <v>363</v>
      </c>
      <c r="B179" s="378" t="s">
        <v>718</v>
      </c>
      <c r="C179" s="378" t="s">
        <v>719</v>
      </c>
      <c r="D179" s="379">
        <v>202244.61</v>
      </c>
      <c r="E179" s="379">
        <v>0</v>
      </c>
      <c r="F179" s="379">
        <v>202244.61</v>
      </c>
      <c r="G179" s="379">
        <v>0</v>
      </c>
      <c r="H179" s="379">
        <v>0</v>
      </c>
      <c r="I179" s="379">
        <v>0</v>
      </c>
      <c r="J179" s="379">
        <v>0</v>
      </c>
      <c r="K179" s="379">
        <f t="shared" si="2"/>
        <v>202244.61</v>
      </c>
      <c r="L179" s="379"/>
      <c r="M179" s="379"/>
      <c r="N179" s="379"/>
      <c r="O179" s="379"/>
      <c r="P179" s="379"/>
      <c r="Q179" s="379"/>
    </row>
    <row r="180" spans="1:17">
      <c r="A180" s="377" t="s">
        <v>363</v>
      </c>
      <c r="B180" s="378" t="s">
        <v>720</v>
      </c>
      <c r="C180" s="378" t="s">
        <v>721</v>
      </c>
      <c r="D180" s="379">
        <v>188592.73</v>
      </c>
      <c r="E180" s="379">
        <v>0</v>
      </c>
      <c r="F180" s="379">
        <v>0</v>
      </c>
      <c r="G180" s="379">
        <v>188592.73</v>
      </c>
      <c r="H180" s="379">
        <v>0</v>
      </c>
      <c r="I180" s="379">
        <v>0</v>
      </c>
      <c r="J180" s="379">
        <v>0</v>
      </c>
      <c r="K180" s="379">
        <f t="shared" si="2"/>
        <v>188592.73</v>
      </c>
      <c r="L180" s="379"/>
      <c r="M180" s="379"/>
      <c r="N180" s="379"/>
      <c r="O180" s="379"/>
      <c r="P180" s="379"/>
      <c r="Q180" s="379"/>
    </row>
    <row r="181" spans="1:17">
      <c r="A181" s="377" t="s">
        <v>363</v>
      </c>
      <c r="B181" s="378" t="s">
        <v>722</v>
      </c>
      <c r="C181" s="378" t="s">
        <v>723</v>
      </c>
      <c r="D181" s="379">
        <v>188001.93</v>
      </c>
      <c r="E181" s="379">
        <v>0</v>
      </c>
      <c r="F181" s="379">
        <v>3003</v>
      </c>
      <c r="G181" s="379">
        <v>4839.96</v>
      </c>
      <c r="H181" s="379">
        <v>41059.949999999997</v>
      </c>
      <c r="I181" s="379">
        <v>139099.01999999999</v>
      </c>
      <c r="J181" s="379">
        <v>0</v>
      </c>
      <c r="K181" s="379">
        <f t="shared" si="2"/>
        <v>188001.93</v>
      </c>
      <c r="L181" s="379"/>
      <c r="M181" s="379"/>
      <c r="N181" s="379"/>
      <c r="O181" s="379"/>
      <c r="P181" s="379"/>
      <c r="Q181" s="379"/>
    </row>
    <row r="182" spans="1:17">
      <c r="A182" s="377" t="s">
        <v>363</v>
      </c>
      <c r="B182" s="378" t="s">
        <v>724</v>
      </c>
      <c r="C182" s="378" t="s">
        <v>725</v>
      </c>
      <c r="D182" s="379">
        <v>186203.29</v>
      </c>
      <c r="E182" s="379">
        <v>0</v>
      </c>
      <c r="F182" s="379">
        <v>186203.29</v>
      </c>
      <c r="G182" s="379">
        <v>0</v>
      </c>
      <c r="H182" s="379">
        <v>0</v>
      </c>
      <c r="I182" s="379">
        <v>0</v>
      </c>
      <c r="J182" s="379">
        <v>0</v>
      </c>
      <c r="K182" s="379">
        <f t="shared" si="2"/>
        <v>186203.29</v>
      </c>
      <c r="L182" s="379"/>
      <c r="M182" s="379"/>
      <c r="N182" s="379"/>
      <c r="O182" s="379"/>
      <c r="P182" s="379"/>
      <c r="Q182" s="379"/>
    </row>
    <row r="183" spans="1:17">
      <c r="A183" s="377" t="s">
        <v>363</v>
      </c>
      <c r="B183" s="378" t="s">
        <v>726</v>
      </c>
      <c r="C183" s="378" t="s">
        <v>727</v>
      </c>
      <c r="D183" s="379">
        <v>183507</v>
      </c>
      <c r="E183" s="379">
        <v>0</v>
      </c>
      <c r="F183" s="379">
        <v>0</v>
      </c>
      <c r="G183" s="379">
        <v>0</v>
      </c>
      <c r="H183" s="379">
        <v>0</v>
      </c>
      <c r="I183" s="379">
        <v>183507</v>
      </c>
      <c r="J183" s="379">
        <v>0</v>
      </c>
      <c r="K183" s="379">
        <f t="shared" si="2"/>
        <v>183507</v>
      </c>
      <c r="L183" s="379"/>
      <c r="M183" s="379"/>
      <c r="N183" s="379"/>
      <c r="O183" s="379"/>
      <c r="P183" s="379"/>
      <c r="Q183" s="379"/>
    </row>
    <row r="184" spans="1:17">
      <c r="A184" s="377" t="s">
        <v>363</v>
      </c>
      <c r="B184" s="378" t="s">
        <v>728</v>
      </c>
      <c r="C184" s="378" t="s">
        <v>729</v>
      </c>
      <c r="D184" s="379">
        <v>182108.7</v>
      </c>
      <c r="E184" s="379">
        <v>0</v>
      </c>
      <c r="F184" s="379">
        <v>0</v>
      </c>
      <c r="G184" s="379">
        <v>0</v>
      </c>
      <c r="H184" s="379">
        <v>0</v>
      </c>
      <c r="I184" s="379">
        <v>0</v>
      </c>
      <c r="J184" s="379">
        <v>182108.7</v>
      </c>
      <c r="K184" s="379">
        <f t="shared" si="2"/>
        <v>182108.7</v>
      </c>
      <c r="L184" s="379"/>
      <c r="M184" s="379"/>
      <c r="N184" s="379"/>
      <c r="O184" s="379"/>
      <c r="P184" s="379"/>
      <c r="Q184" s="379"/>
    </row>
    <row r="185" spans="1:17">
      <c r="A185" s="377" t="s">
        <v>363</v>
      </c>
      <c r="B185" s="378" t="s">
        <v>730</v>
      </c>
      <c r="C185" s="378" t="s">
        <v>731</v>
      </c>
      <c r="D185" s="379">
        <v>181175.06</v>
      </c>
      <c r="E185" s="379">
        <v>181175.06</v>
      </c>
      <c r="F185" s="379">
        <v>0</v>
      </c>
      <c r="G185" s="379">
        <v>0</v>
      </c>
      <c r="H185" s="379">
        <v>0</v>
      </c>
      <c r="I185" s="379">
        <v>0</v>
      </c>
      <c r="J185" s="379">
        <v>0</v>
      </c>
      <c r="K185" s="379">
        <f t="shared" si="2"/>
        <v>0</v>
      </c>
      <c r="L185" s="379"/>
      <c r="M185" s="379"/>
      <c r="N185" s="379"/>
      <c r="O185" s="379"/>
      <c r="P185" s="379"/>
      <c r="Q185" s="379"/>
    </row>
    <row r="186" spans="1:17">
      <c r="A186" s="377" t="s">
        <v>363</v>
      </c>
      <c r="B186" s="378" t="s">
        <v>732</v>
      </c>
      <c r="C186" s="378" t="s">
        <v>733</v>
      </c>
      <c r="D186" s="379">
        <v>177114.44</v>
      </c>
      <c r="E186" s="379">
        <v>0</v>
      </c>
      <c r="F186" s="379">
        <v>0</v>
      </c>
      <c r="G186" s="379">
        <v>0</v>
      </c>
      <c r="H186" s="379">
        <v>177114.44</v>
      </c>
      <c r="I186" s="379">
        <v>0</v>
      </c>
      <c r="J186" s="379">
        <v>0</v>
      </c>
      <c r="K186" s="379">
        <f t="shared" si="2"/>
        <v>177114.44</v>
      </c>
      <c r="L186" s="379"/>
      <c r="M186" s="379"/>
      <c r="N186" s="379"/>
      <c r="O186" s="379"/>
      <c r="P186" s="379"/>
      <c r="Q186" s="379"/>
    </row>
    <row r="187" spans="1:17">
      <c r="A187" s="377" t="s">
        <v>363</v>
      </c>
      <c r="B187" s="378" t="s">
        <v>734</v>
      </c>
      <c r="C187" s="378" t="s">
        <v>735</v>
      </c>
      <c r="D187" s="379">
        <v>174288.4</v>
      </c>
      <c r="E187" s="379">
        <v>0</v>
      </c>
      <c r="F187" s="379">
        <v>0</v>
      </c>
      <c r="G187" s="379">
        <v>0</v>
      </c>
      <c r="H187" s="379">
        <v>174288.4</v>
      </c>
      <c r="I187" s="379">
        <v>0</v>
      </c>
      <c r="J187" s="379">
        <v>0</v>
      </c>
      <c r="K187" s="379">
        <f t="shared" si="2"/>
        <v>174288.4</v>
      </c>
      <c r="L187" s="379"/>
      <c r="M187" s="379"/>
      <c r="N187" s="379"/>
      <c r="O187" s="379"/>
      <c r="P187" s="379"/>
      <c r="Q187" s="379"/>
    </row>
    <row r="188" spans="1:17">
      <c r="A188" s="377" t="s">
        <v>363</v>
      </c>
      <c r="B188" s="378" t="s">
        <v>736</v>
      </c>
      <c r="C188" s="378" t="s">
        <v>737</v>
      </c>
      <c r="D188" s="379">
        <v>170151.26</v>
      </c>
      <c r="E188" s="379">
        <v>170151.26</v>
      </c>
      <c r="F188" s="379">
        <v>0</v>
      </c>
      <c r="G188" s="379">
        <v>0</v>
      </c>
      <c r="H188" s="379">
        <v>0</v>
      </c>
      <c r="I188" s="379">
        <v>0</v>
      </c>
      <c r="J188" s="379">
        <v>0</v>
      </c>
      <c r="K188" s="379">
        <f t="shared" si="2"/>
        <v>0</v>
      </c>
      <c r="L188" s="379"/>
      <c r="M188" s="379"/>
      <c r="N188" s="379"/>
      <c r="O188" s="379"/>
      <c r="P188" s="379"/>
      <c r="Q188" s="379"/>
    </row>
    <row r="189" spans="1:17">
      <c r="A189" s="377" t="s">
        <v>363</v>
      </c>
      <c r="B189" s="378" t="s">
        <v>738</v>
      </c>
      <c r="C189" s="378" t="s">
        <v>739</v>
      </c>
      <c r="D189" s="379">
        <v>168504.52</v>
      </c>
      <c r="E189" s="379">
        <v>168504.52</v>
      </c>
      <c r="F189" s="379">
        <v>0</v>
      </c>
      <c r="G189" s="379">
        <v>0</v>
      </c>
      <c r="H189" s="379">
        <v>0</v>
      </c>
      <c r="I189" s="379">
        <v>0</v>
      </c>
      <c r="J189" s="379">
        <v>0</v>
      </c>
      <c r="K189" s="379">
        <f t="shared" si="2"/>
        <v>0</v>
      </c>
      <c r="L189" s="379"/>
      <c r="M189" s="379"/>
      <c r="N189" s="379"/>
      <c r="O189" s="379"/>
      <c r="P189" s="379"/>
      <c r="Q189" s="379"/>
    </row>
    <row r="190" spans="1:17">
      <c r="A190" s="377" t="s">
        <v>363</v>
      </c>
      <c r="B190" s="378" t="s">
        <v>740</v>
      </c>
      <c r="C190" s="378" t="s">
        <v>741</v>
      </c>
      <c r="D190" s="379">
        <v>166865.23000000001</v>
      </c>
      <c r="E190" s="379">
        <v>0</v>
      </c>
      <c r="F190" s="379">
        <v>0</v>
      </c>
      <c r="G190" s="379">
        <v>166865.23000000001</v>
      </c>
      <c r="H190" s="379">
        <v>0</v>
      </c>
      <c r="I190" s="379">
        <v>0</v>
      </c>
      <c r="J190" s="379">
        <v>0</v>
      </c>
      <c r="K190" s="379">
        <f t="shared" si="2"/>
        <v>166865.23000000001</v>
      </c>
      <c r="L190" s="379"/>
      <c r="M190" s="379"/>
      <c r="N190" s="379"/>
      <c r="O190" s="379"/>
      <c r="P190" s="379"/>
      <c r="Q190" s="379"/>
    </row>
    <row r="191" spans="1:17">
      <c r="A191" s="377" t="s">
        <v>363</v>
      </c>
      <c r="B191" s="378" t="s">
        <v>742</v>
      </c>
      <c r="C191" s="378" t="s">
        <v>743</v>
      </c>
      <c r="D191" s="379">
        <v>163780.65</v>
      </c>
      <c r="E191" s="379">
        <v>0</v>
      </c>
      <c r="F191" s="379">
        <v>0</v>
      </c>
      <c r="G191" s="379">
        <v>0</v>
      </c>
      <c r="H191" s="379">
        <v>0</v>
      </c>
      <c r="I191" s="379">
        <v>0</v>
      </c>
      <c r="J191" s="379">
        <v>163780.65</v>
      </c>
      <c r="K191" s="379">
        <f t="shared" si="2"/>
        <v>163780.65</v>
      </c>
      <c r="L191" s="379"/>
      <c r="M191" s="379"/>
      <c r="N191" s="379"/>
      <c r="O191" s="379"/>
      <c r="P191" s="379"/>
      <c r="Q191" s="379"/>
    </row>
    <row r="192" spans="1:17">
      <c r="A192" s="377" t="s">
        <v>363</v>
      </c>
      <c r="B192" s="378" t="s">
        <v>744</v>
      </c>
      <c r="C192" s="378" t="s">
        <v>745</v>
      </c>
      <c r="D192" s="379">
        <v>147844.48000000001</v>
      </c>
      <c r="E192" s="379">
        <v>147844.48000000001</v>
      </c>
      <c r="F192" s="379">
        <v>0</v>
      </c>
      <c r="G192" s="379">
        <v>0</v>
      </c>
      <c r="H192" s="379">
        <v>0</v>
      </c>
      <c r="I192" s="379">
        <v>0</v>
      </c>
      <c r="J192" s="379">
        <v>0</v>
      </c>
      <c r="K192" s="379">
        <f t="shared" si="2"/>
        <v>0</v>
      </c>
      <c r="L192" s="379"/>
      <c r="M192" s="379"/>
      <c r="N192" s="379"/>
      <c r="O192" s="379"/>
      <c r="P192" s="379"/>
      <c r="Q192" s="379"/>
    </row>
    <row r="193" spans="1:17">
      <c r="A193" s="377" t="s">
        <v>363</v>
      </c>
      <c r="B193" s="378" t="s">
        <v>746</v>
      </c>
      <c r="C193" s="378" t="s">
        <v>747</v>
      </c>
      <c r="D193" s="379">
        <v>147284.57999999999</v>
      </c>
      <c r="E193" s="379">
        <v>0</v>
      </c>
      <c r="F193" s="379">
        <v>0</v>
      </c>
      <c r="G193" s="379">
        <v>0</v>
      </c>
      <c r="H193" s="379">
        <v>0</v>
      </c>
      <c r="I193" s="379">
        <v>0</v>
      </c>
      <c r="J193" s="379">
        <v>147284.57999999999</v>
      </c>
      <c r="K193" s="379">
        <f t="shared" si="2"/>
        <v>147284.57999999999</v>
      </c>
      <c r="L193" s="379"/>
      <c r="M193" s="379"/>
      <c r="N193" s="379"/>
      <c r="O193" s="379"/>
      <c r="P193" s="379"/>
      <c r="Q193" s="379"/>
    </row>
    <row r="194" spans="1:17">
      <c r="A194" s="377" t="s">
        <v>363</v>
      </c>
      <c r="B194" s="378" t="s">
        <v>748</v>
      </c>
      <c r="C194" s="378" t="s">
        <v>749</v>
      </c>
      <c r="D194" s="379">
        <v>145621</v>
      </c>
      <c r="E194" s="379">
        <v>145621</v>
      </c>
      <c r="F194" s="379">
        <v>0</v>
      </c>
      <c r="G194" s="379">
        <v>0</v>
      </c>
      <c r="H194" s="379">
        <v>0</v>
      </c>
      <c r="I194" s="379">
        <v>0</v>
      </c>
      <c r="J194" s="379">
        <v>0</v>
      </c>
      <c r="K194" s="379">
        <f t="shared" ref="K194:K257" si="3">SUM(F194:J194)</f>
        <v>0</v>
      </c>
      <c r="L194" s="379"/>
      <c r="M194" s="379"/>
      <c r="N194" s="379"/>
      <c r="O194" s="379"/>
      <c r="P194" s="379"/>
      <c r="Q194" s="379"/>
    </row>
    <row r="195" spans="1:17">
      <c r="A195" s="377" t="s">
        <v>363</v>
      </c>
      <c r="B195" s="378" t="s">
        <v>750</v>
      </c>
      <c r="C195" s="378" t="s">
        <v>751</v>
      </c>
      <c r="D195" s="379">
        <v>141865.76</v>
      </c>
      <c r="E195" s="379">
        <v>0</v>
      </c>
      <c r="F195" s="379">
        <v>0</v>
      </c>
      <c r="G195" s="379">
        <v>0</v>
      </c>
      <c r="H195" s="379">
        <v>0</v>
      </c>
      <c r="I195" s="379">
        <v>0</v>
      </c>
      <c r="J195" s="379">
        <v>141865.76</v>
      </c>
      <c r="K195" s="379">
        <f t="shared" si="3"/>
        <v>141865.76</v>
      </c>
      <c r="L195" s="379"/>
      <c r="M195" s="379"/>
      <c r="N195" s="379"/>
      <c r="O195" s="379"/>
      <c r="P195" s="379"/>
      <c r="Q195" s="379"/>
    </row>
    <row r="196" spans="1:17">
      <c r="A196" s="377" t="s">
        <v>363</v>
      </c>
      <c r="B196" s="378" t="s">
        <v>752</v>
      </c>
      <c r="C196" s="378" t="s">
        <v>753</v>
      </c>
      <c r="D196" s="379">
        <v>133371</v>
      </c>
      <c r="E196" s="379">
        <v>0</v>
      </c>
      <c r="F196" s="379">
        <v>61103</v>
      </c>
      <c r="G196" s="379">
        <v>72268</v>
      </c>
      <c r="H196" s="379">
        <v>0</v>
      </c>
      <c r="I196" s="379">
        <v>0</v>
      </c>
      <c r="J196" s="379">
        <v>0</v>
      </c>
      <c r="K196" s="379">
        <f t="shared" si="3"/>
        <v>133371</v>
      </c>
      <c r="L196" s="379"/>
      <c r="M196" s="379"/>
      <c r="N196" s="379"/>
      <c r="O196" s="379"/>
      <c r="P196" s="379"/>
      <c r="Q196" s="379"/>
    </row>
    <row r="197" spans="1:17">
      <c r="A197" s="377" t="s">
        <v>363</v>
      </c>
      <c r="B197" s="378" t="s">
        <v>754</v>
      </c>
      <c r="C197" s="378" t="s">
        <v>755</v>
      </c>
      <c r="D197" s="379">
        <v>130772.1</v>
      </c>
      <c r="E197" s="379">
        <v>127211.07</v>
      </c>
      <c r="F197" s="379">
        <v>3561.03</v>
      </c>
      <c r="G197" s="379">
        <v>0</v>
      </c>
      <c r="H197" s="379">
        <v>0</v>
      </c>
      <c r="I197" s="379">
        <v>0</v>
      </c>
      <c r="J197" s="379">
        <v>0</v>
      </c>
      <c r="K197" s="379">
        <f t="shared" si="3"/>
        <v>3561.03</v>
      </c>
      <c r="L197" s="379"/>
      <c r="M197" s="379"/>
      <c r="N197" s="379"/>
      <c r="O197" s="379"/>
      <c r="P197" s="379"/>
      <c r="Q197" s="379"/>
    </row>
    <row r="198" spans="1:17">
      <c r="A198" s="377" t="s">
        <v>363</v>
      </c>
      <c r="B198" s="378" t="s">
        <v>756</v>
      </c>
      <c r="C198" s="378" t="s">
        <v>757</v>
      </c>
      <c r="D198" s="379">
        <v>126442.95</v>
      </c>
      <c r="E198" s="379">
        <v>0</v>
      </c>
      <c r="F198" s="379">
        <v>8965.89</v>
      </c>
      <c r="G198" s="379">
        <v>117477.06</v>
      </c>
      <c r="H198" s="379">
        <v>0</v>
      </c>
      <c r="I198" s="379">
        <v>0</v>
      </c>
      <c r="J198" s="379">
        <v>0</v>
      </c>
      <c r="K198" s="379">
        <f t="shared" si="3"/>
        <v>126442.95</v>
      </c>
      <c r="L198" s="379"/>
      <c r="M198" s="379"/>
      <c r="N198" s="379"/>
      <c r="O198" s="379"/>
      <c r="P198" s="379"/>
      <c r="Q198" s="379"/>
    </row>
    <row r="199" spans="1:17">
      <c r="A199" s="377" t="s">
        <v>363</v>
      </c>
      <c r="B199" s="378" t="s">
        <v>758</v>
      </c>
      <c r="C199" s="378" t="s">
        <v>759</v>
      </c>
      <c r="D199" s="379">
        <v>126253.87</v>
      </c>
      <c r="E199" s="379">
        <v>900.48</v>
      </c>
      <c r="F199" s="379">
        <v>125774.39</v>
      </c>
      <c r="G199" s="379">
        <v>0</v>
      </c>
      <c r="H199" s="379">
        <v>-421</v>
      </c>
      <c r="I199" s="379">
        <v>0</v>
      </c>
      <c r="J199" s="379">
        <v>0</v>
      </c>
      <c r="K199" s="379">
        <f t="shared" si="3"/>
        <v>125353.39</v>
      </c>
      <c r="L199" s="379"/>
      <c r="M199" s="379"/>
      <c r="N199" s="379"/>
      <c r="O199" s="379"/>
      <c r="P199" s="379"/>
      <c r="Q199" s="379"/>
    </row>
    <row r="200" spans="1:17">
      <c r="A200" s="377" t="s">
        <v>363</v>
      </c>
      <c r="B200" s="378" t="s">
        <v>760</v>
      </c>
      <c r="C200" s="378" t="s">
        <v>761</v>
      </c>
      <c r="D200" s="379">
        <v>120236.4</v>
      </c>
      <c r="E200" s="379">
        <v>120236.4</v>
      </c>
      <c r="F200" s="379">
        <v>0</v>
      </c>
      <c r="G200" s="379">
        <v>0</v>
      </c>
      <c r="H200" s="379">
        <v>0</v>
      </c>
      <c r="I200" s="379">
        <v>0</v>
      </c>
      <c r="J200" s="379">
        <v>0</v>
      </c>
      <c r="K200" s="379">
        <f t="shared" si="3"/>
        <v>0</v>
      </c>
      <c r="L200" s="379"/>
      <c r="M200" s="379"/>
      <c r="N200" s="379"/>
      <c r="O200" s="379"/>
      <c r="P200" s="379"/>
      <c r="Q200" s="379"/>
    </row>
    <row r="201" spans="1:17">
      <c r="A201" s="377" t="s">
        <v>363</v>
      </c>
      <c r="B201" s="378" t="s">
        <v>762</v>
      </c>
      <c r="C201" s="378" t="s">
        <v>763</v>
      </c>
      <c r="D201" s="379">
        <v>117790</v>
      </c>
      <c r="E201" s="379">
        <v>117790</v>
      </c>
      <c r="F201" s="379">
        <v>0</v>
      </c>
      <c r="G201" s="379">
        <v>0</v>
      </c>
      <c r="H201" s="379">
        <v>0</v>
      </c>
      <c r="I201" s="379">
        <v>0</v>
      </c>
      <c r="J201" s="379">
        <v>0</v>
      </c>
      <c r="K201" s="379">
        <f t="shared" si="3"/>
        <v>0</v>
      </c>
      <c r="L201" s="379"/>
      <c r="M201" s="379"/>
      <c r="N201" s="379"/>
      <c r="O201" s="379"/>
      <c r="P201" s="379"/>
      <c r="Q201" s="379"/>
    </row>
    <row r="202" spans="1:17">
      <c r="A202" s="377" t="s">
        <v>363</v>
      </c>
      <c r="B202" s="378" t="s">
        <v>764</v>
      </c>
      <c r="C202" s="378" t="s">
        <v>765</v>
      </c>
      <c r="D202" s="379">
        <v>117103.48</v>
      </c>
      <c r="E202" s="379">
        <v>117103.48</v>
      </c>
      <c r="F202" s="379">
        <v>0</v>
      </c>
      <c r="G202" s="379">
        <v>0</v>
      </c>
      <c r="H202" s="379">
        <v>0</v>
      </c>
      <c r="I202" s="379">
        <v>0</v>
      </c>
      <c r="J202" s="379">
        <v>0</v>
      </c>
      <c r="K202" s="379">
        <f t="shared" si="3"/>
        <v>0</v>
      </c>
      <c r="L202" s="379"/>
      <c r="M202" s="379"/>
      <c r="N202" s="379"/>
      <c r="O202" s="379"/>
      <c r="P202" s="379"/>
      <c r="Q202" s="379"/>
    </row>
    <row r="203" spans="1:17">
      <c r="A203" s="377" t="s">
        <v>363</v>
      </c>
      <c r="B203" s="378" t="s">
        <v>766</v>
      </c>
      <c r="C203" s="378" t="s">
        <v>767</v>
      </c>
      <c r="D203" s="379">
        <v>114451.32</v>
      </c>
      <c r="E203" s="379">
        <v>0</v>
      </c>
      <c r="F203" s="379">
        <v>0</v>
      </c>
      <c r="G203" s="379">
        <v>0</v>
      </c>
      <c r="H203" s="379">
        <v>0</v>
      </c>
      <c r="I203" s="379">
        <v>0</v>
      </c>
      <c r="J203" s="379">
        <v>114451.32</v>
      </c>
      <c r="K203" s="379">
        <f t="shared" si="3"/>
        <v>114451.32</v>
      </c>
      <c r="L203" s="379"/>
      <c r="M203" s="379"/>
      <c r="N203" s="379"/>
      <c r="O203" s="379"/>
      <c r="P203" s="379"/>
      <c r="Q203" s="379"/>
    </row>
    <row r="204" spans="1:17">
      <c r="A204" s="377" t="s">
        <v>363</v>
      </c>
      <c r="B204" s="378" t="s">
        <v>768</v>
      </c>
      <c r="C204" s="378" t="s">
        <v>769</v>
      </c>
      <c r="D204" s="379">
        <v>113859.28</v>
      </c>
      <c r="E204" s="379">
        <v>0</v>
      </c>
      <c r="F204" s="379">
        <v>117601.19</v>
      </c>
      <c r="G204" s="379">
        <v>-3741.91</v>
      </c>
      <c r="H204" s="379">
        <v>0</v>
      </c>
      <c r="I204" s="379">
        <v>0</v>
      </c>
      <c r="J204" s="379">
        <v>0</v>
      </c>
      <c r="K204" s="379">
        <f t="shared" si="3"/>
        <v>113859.28</v>
      </c>
      <c r="L204" s="379"/>
      <c r="M204" s="379"/>
      <c r="N204" s="379"/>
      <c r="O204" s="379"/>
      <c r="P204" s="379"/>
      <c r="Q204" s="379"/>
    </row>
    <row r="205" spans="1:17">
      <c r="A205" s="377" t="s">
        <v>363</v>
      </c>
      <c r="B205" s="378" t="s">
        <v>770</v>
      </c>
      <c r="C205" s="378" t="s">
        <v>771</v>
      </c>
      <c r="D205" s="379">
        <v>112122.83</v>
      </c>
      <c r="E205" s="379">
        <v>0</v>
      </c>
      <c r="F205" s="379">
        <v>112122.83</v>
      </c>
      <c r="G205" s="379">
        <v>0</v>
      </c>
      <c r="H205" s="379">
        <v>0</v>
      </c>
      <c r="I205" s="379">
        <v>0</v>
      </c>
      <c r="J205" s="379">
        <v>0</v>
      </c>
      <c r="K205" s="379">
        <f t="shared" si="3"/>
        <v>112122.83</v>
      </c>
      <c r="L205" s="379"/>
      <c r="M205" s="379"/>
      <c r="N205" s="379"/>
      <c r="O205" s="379"/>
      <c r="P205" s="379"/>
      <c r="Q205" s="379"/>
    </row>
    <row r="206" spans="1:17">
      <c r="A206" s="377" t="s">
        <v>363</v>
      </c>
      <c r="B206" s="378" t="s">
        <v>772</v>
      </c>
      <c r="C206" s="378" t="s">
        <v>773</v>
      </c>
      <c r="D206" s="379">
        <v>110309.64</v>
      </c>
      <c r="E206" s="379">
        <v>110309.64</v>
      </c>
      <c r="F206" s="379">
        <v>0</v>
      </c>
      <c r="G206" s="379">
        <v>0</v>
      </c>
      <c r="H206" s="379">
        <v>0</v>
      </c>
      <c r="I206" s="379">
        <v>0</v>
      </c>
      <c r="J206" s="379">
        <v>0</v>
      </c>
      <c r="K206" s="379">
        <f t="shared" si="3"/>
        <v>0</v>
      </c>
      <c r="L206" s="379"/>
      <c r="M206" s="379"/>
      <c r="N206" s="379"/>
      <c r="O206" s="379"/>
      <c r="P206" s="379"/>
      <c r="Q206" s="379"/>
    </row>
    <row r="207" spans="1:17">
      <c r="A207" s="377" t="s">
        <v>363</v>
      </c>
      <c r="B207" s="378" t="s">
        <v>774</v>
      </c>
      <c r="C207" s="378" t="s">
        <v>775</v>
      </c>
      <c r="D207" s="379">
        <v>105373.42</v>
      </c>
      <c r="E207" s="379">
        <v>105373.42</v>
      </c>
      <c r="F207" s="379">
        <v>0</v>
      </c>
      <c r="G207" s="379">
        <v>0</v>
      </c>
      <c r="H207" s="379">
        <v>0</v>
      </c>
      <c r="I207" s="379">
        <v>0</v>
      </c>
      <c r="J207" s="379">
        <v>0</v>
      </c>
      <c r="K207" s="379">
        <f t="shared" si="3"/>
        <v>0</v>
      </c>
      <c r="L207" s="379"/>
      <c r="M207" s="379"/>
      <c r="N207" s="379"/>
      <c r="O207" s="379"/>
      <c r="P207" s="379"/>
      <c r="Q207" s="379"/>
    </row>
    <row r="208" spans="1:17">
      <c r="A208" s="377" t="s">
        <v>363</v>
      </c>
      <c r="B208" s="378" t="s">
        <v>776</v>
      </c>
      <c r="C208" s="378" t="s">
        <v>777</v>
      </c>
      <c r="D208" s="379">
        <v>100809.27</v>
      </c>
      <c r="E208" s="379">
        <v>0</v>
      </c>
      <c r="F208" s="379">
        <v>0</v>
      </c>
      <c r="G208" s="379">
        <v>0</v>
      </c>
      <c r="H208" s="379">
        <v>0</v>
      </c>
      <c r="I208" s="379">
        <v>0</v>
      </c>
      <c r="J208" s="379">
        <v>100809.27</v>
      </c>
      <c r="K208" s="379">
        <f t="shared" si="3"/>
        <v>100809.27</v>
      </c>
      <c r="L208" s="379"/>
      <c r="M208" s="379"/>
      <c r="N208" s="379"/>
      <c r="O208" s="379"/>
      <c r="P208" s="379"/>
      <c r="Q208" s="379"/>
    </row>
    <row r="209" spans="1:17">
      <c r="A209" s="377" t="s">
        <v>363</v>
      </c>
      <c r="B209" s="378" t="s">
        <v>778</v>
      </c>
      <c r="C209" s="378" t="s">
        <v>779</v>
      </c>
      <c r="D209" s="379">
        <v>93164.5</v>
      </c>
      <c r="E209" s="379">
        <v>0</v>
      </c>
      <c r="F209" s="379">
        <v>0</v>
      </c>
      <c r="G209" s="379">
        <v>93164.5</v>
      </c>
      <c r="H209" s="379">
        <v>0</v>
      </c>
      <c r="I209" s="379">
        <v>0</v>
      </c>
      <c r="J209" s="379">
        <v>0</v>
      </c>
      <c r="K209" s="379">
        <f t="shared" si="3"/>
        <v>93164.5</v>
      </c>
      <c r="L209" s="379"/>
      <c r="M209" s="379"/>
      <c r="N209" s="379"/>
      <c r="O209" s="379"/>
      <c r="P209" s="379"/>
      <c r="Q209" s="379"/>
    </row>
    <row r="210" spans="1:17">
      <c r="A210" s="377" t="s">
        <v>363</v>
      </c>
      <c r="B210" s="378" t="s">
        <v>780</v>
      </c>
      <c r="C210" s="378" t="s">
        <v>781</v>
      </c>
      <c r="D210" s="379">
        <v>92010.5</v>
      </c>
      <c r="E210" s="379">
        <v>0</v>
      </c>
      <c r="F210" s="379">
        <v>0</v>
      </c>
      <c r="G210" s="379">
        <v>0</v>
      </c>
      <c r="H210" s="379">
        <v>0</v>
      </c>
      <c r="I210" s="379">
        <v>0</v>
      </c>
      <c r="J210" s="379">
        <v>92010.5</v>
      </c>
      <c r="K210" s="379">
        <f t="shared" si="3"/>
        <v>92010.5</v>
      </c>
      <c r="L210" s="379"/>
      <c r="M210" s="379"/>
      <c r="N210" s="379"/>
      <c r="O210" s="379"/>
      <c r="P210" s="379"/>
      <c r="Q210" s="379"/>
    </row>
    <row r="211" spans="1:17">
      <c r="A211" s="377" t="s">
        <v>363</v>
      </c>
      <c r="B211" s="378" t="s">
        <v>782</v>
      </c>
      <c r="C211" s="378" t="s">
        <v>783</v>
      </c>
      <c r="D211" s="379">
        <v>88620.4</v>
      </c>
      <c r="E211" s="379">
        <v>88620.4</v>
      </c>
      <c r="F211" s="379">
        <v>0</v>
      </c>
      <c r="G211" s="379">
        <v>0</v>
      </c>
      <c r="H211" s="379">
        <v>0</v>
      </c>
      <c r="I211" s="379">
        <v>0</v>
      </c>
      <c r="J211" s="379">
        <v>0</v>
      </c>
      <c r="K211" s="379">
        <f t="shared" si="3"/>
        <v>0</v>
      </c>
      <c r="L211" s="379"/>
      <c r="M211" s="379"/>
      <c r="N211" s="379"/>
      <c r="O211" s="379"/>
      <c r="P211" s="379"/>
      <c r="Q211" s="379"/>
    </row>
    <row r="212" spans="1:17">
      <c r="A212" s="377" t="s">
        <v>363</v>
      </c>
      <c r="B212" s="378" t="s">
        <v>784</v>
      </c>
      <c r="C212" s="378" t="s">
        <v>785</v>
      </c>
      <c r="D212" s="379">
        <v>88015.9</v>
      </c>
      <c r="E212" s="379">
        <v>88015.9</v>
      </c>
      <c r="F212" s="379">
        <v>0</v>
      </c>
      <c r="G212" s="379">
        <v>0</v>
      </c>
      <c r="H212" s="379">
        <v>0</v>
      </c>
      <c r="I212" s="379">
        <v>0</v>
      </c>
      <c r="J212" s="379">
        <v>0</v>
      </c>
      <c r="K212" s="379">
        <f t="shared" si="3"/>
        <v>0</v>
      </c>
      <c r="L212" s="379"/>
      <c r="M212" s="379"/>
      <c r="N212" s="379"/>
      <c r="O212" s="379"/>
      <c r="P212" s="379"/>
      <c r="Q212" s="379"/>
    </row>
    <row r="213" spans="1:17">
      <c r="A213" s="377" t="s">
        <v>363</v>
      </c>
      <c r="B213" s="378" t="s">
        <v>786</v>
      </c>
      <c r="C213" s="378" t="s">
        <v>787</v>
      </c>
      <c r="D213" s="379">
        <v>86998.080000000002</v>
      </c>
      <c r="E213" s="379">
        <v>0</v>
      </c>
      <c r="F213" s="379">
        <v>0</v>
      </c>
      <c r="G213" s="379">
        <v>0</v>
      </c>
      <c r="H213" s="379">
        <v>0</v>
      </c>
      <c r="I213" s="379">
        <v>0</v>
      </c>
      <c r="J213" s="379">
        <v>86998.080000000002</v>
      </c>
      <c r="K213" s="379">
        <f t="shared" si="3"/>
        <v>86998.080000000002</v>
      </c>
      <c r="L213" s="379"/>
      <c r="M213" s="379"/>
      <c r="N213" s="379"/>
      <c r="O213" s="379"/>
      <c r="P213" s="379"/>
      <c r="Q213" s="379"/>
    </row>
    <row r="214" spans="1:17">
      <c r="A214" s="377" t="s">
        <v>363</v>
      </c>
      <c r="B214" s="378" t="s">
        <v>788</v>
      </c>
      <c r="C214" s="378" t="s">
        <v>789</v>
      </c>
      <c r="D214" s="379">
        <v>80776.2</v>
      </c>
      <c r="E214" s="379">
        <v>0</v>
      </c>
      <c r="F214" s="379">
        <v>0</v>
      </c>
      <c r="G214" s="379">
        <v>80776.2</v>
      </c>
      <c r="H214" s="379">
        <v>0</v>
      </c>
      <c r="I214" s="379">
        <v>0</v>
      </c>
      <c r="J214" s="379">
        <v>0</v>
      </c>
      <c r="K214" s="379">
        <f t="shared" si="3"/>
        <v>80776.2</v>
      </c>
      <c r="L214" s="379"/>
      <c r="M214" s="379"/>
      <c r="N214" s="379"/>
      <c r="O214" s="379"/>
      <c r="P214" s="379"/>
      <c r="Q214" s="379"/>
    </row>
    <row r="215" spans="1:17">
      <c r="A215" s="377" t="s">
        <v>363</v>
      </c>
      <c r="B215" s="378" t="s">
        <v>790</v>
      </c>
      <c r="C215" s="378" t="s">
        <v>791</v>
      </c>
      <c r="D215" s="379">
        <v>80232.94</v>
      </c>
      <c r="E215" s="379">
        <v>0</v>
      </c>
      <c r="F215" s="379">
        <v>17311.77</v>
      </c>
      <c r="G215" s="379">
        <v>11908.46</v>
      </c>
      <c r="H215" s="379">
        <v>10856.5</v>
      </c>
      <c r="I215" s="379">
        <v>40510.44</v>
      </c>
      <c r="J215" s="379">
        <v>-354.23</v>
      </c>
      <c r="K215" s="379">
        <f t="shared" si="3"/>
        <v>80232.94</v>
      </c>
      <c r="L215" s="379"/>
      <c r="M215" s="379"/>
      <c r="N215" s="379"/>
      <c r="O215" s="379"/>
      <c r="P215" s="379"/>
      <c r="Q215" s="379"/>
    </row>
    <row r="216" spans="1:17">
      <c r="A216" s="377" t="s">
        <v>363</v>
      </c>
      <c r="B216" s="378" t="s">
        <v>792</v>
      </c>
      <c r="C216" s="378" t="s">
        <v>793</v>
      </c>
      <c r="D216" s="379">
        <v>72758.880000000005</v>
      </c>
      <c r="E216" s="379">
        <v>0</v>
      </c>
      <c r="F216" s="379">
        <v>37892.800000000003</v>
      </c>
      <c r="G216" s="379">
        <v>34866.080000000002</v>
      </c>
      <c r="H216" s="379">
        <v>0</v>
      </c>
      <c r="I216" s="379">
        <v>0</v>
      </c>
      <c r="J216" s="379">
        <v>0</v>
      </c>
      <c r="K216" s="379">
        <f t="shared" si="3"/>
        <v>72758.880000000005</v>
      </c>
      <c r="L216" s="379"/>
      <c r="M216" s="379"/>
      <c r="N216" s="379"/>
      <c r="O216" s="379"/>
      <c r="P216" s="379"/>
      <c r="Q216" s="379"/>
    </row>
    <row r="217" spans="1:17">
      <c r="A217" s="377" t="s">
        <v>363</v>
      </c>
      <c r="B217" s="378" t="s">
        <v>794</v>
      </c>
      <c r="C217" s="378" t="s">
        <v>795</v>
      </c>
      <c r="D217" s="379">
        <v>70983.86</v>
      </c>
      <c r="E217" s="379">
        <v>0</v>
      </c>
      <c r="F217" s="379">
        <v>40546.03</v>
      </c>
      <c r="G217" s="379">
        <v>30438.45</v>
      </c>
      <c r="H217" s="379">
        <v>0</v>
      </c>
      <c r="I217" s="379">
        <v>0</v>
      </c>
      <c r="J217" s="379">
        <v>-0.62</v>
      </c>
      <c r="K217" s="379">
        <f t="shared" si="3"/>
        <v>70983.86</v>
      </c>
      <c r="L217" s="379"/>
      <c r="M217" s="379"/>
      <c r="N217" s="379"/>
      <c r="O217" s="379"/>
      <c r="P217" s="379"/>
      <c r="Q217" s="379"/>
    </row>
    <row r="218" spans="1:17">
      <c r="A218" s="377" t="s">
        <v>363</v>
      </c>
      <c r="B218" s="378" t="s">
        <v>796</v>
      </c>
      <c r="C218" s="378" t="s">
        <v>797</v>
      </c>
      <c r="D218" s="379">
        <v>70533.98</v>
      </c>
      <c r="E218" s="379">
        <v>0</v>
      </c>
      <c r="F218" s="379">
        <v>0</v>
      </c>
      <c r="G218" s="379">
        <v>0</v>
      </c>
      <c r="H218" s="379">
        <v>0</v>
      </c>
      <c r="I218" s="379">
        <v>0</v>
      </c>
      <c r="J218" s="379">
        <v>70533.98</v>
      </c>
      <c r="K218" s="379">
        <f t="shared" si="3"/>
        <v>70533.98</v>
      </c>
      <c r="L218" s="379"/>
      <c r="M218" s="379"/>
      <c r="N218" s="379"/>
      <c r="O218" s="379"/>
      <c r="P218" s="379"/>
      <c r="Q218" s="379"/>
    </row>
    <row r="219" spans="1:17">
      <c r="A219" s="377" t="s">
        <v>363</v>
      </c>
      <c r="B219" s="378" t="s">
        <v>798</v>
      </c>
      <c r="C219" s="378" t="s">
        <v>799</v>
      </c>
      <c r="D219" s="379">
        <v>69858.59</v>
      </c>
      <c r="E219" s="379">
        <v>0</v>
      </c>
      <c r="F219" s="379">
        <v>0</v>
      </c>
      <c r="G219" s="379">
        <v>69858.59</v>
      </c>
      <c r="H219" s="379">
        <v>0</v>
      </c>
      <c r="I219" s="379">
        <v>0</v>
      </c>
      <c r="J219" s="379">
        <v>0</v>
      </c>
      <c r="K219" s="379">
        <f t="shared" si="3"/>
        <v>69858.59</v>
      </c>
      <c r="L219" s="379"/>
      <c r="M219" s="379"/>
      <c r="N219" s="379"/>
      <c r="O219" s="379"/>
      <c r="P219" s="379"/>
      <c r="Q219" s="379"/>
    </row>
    <row r="220" spans="1:17">
      <c r="A220" s="377" t="s">
        <v>363</v>
      </c>
      <c r="B220" s="378" t="s">
        <v>800</v>
      </c>
      <c r="C220" s="378" t="s">
        <v>801</v>
      </c>
      <c r="D220" s="379">
        <v>67452.66</v>
      </c>
      <c r="E220" s="379">
        <v>0</v>
      </c>
      <c r="F220" s="379">
        <v>0</v>
      </c>
      <c r="G220" s="379">
        <v>0</v>
      </c>
      <c r="H220" s="379">
        <v>0</v>
      </c>
      <c r="I220" s="379">
        <v>0</v>
      </c>
      <c r="J220" s="379">
        <v>67452.66</v>
      </c>
      <c r="K220" s="379">
        <f t="shared" si="3"/>
        <v>67452.66</v>
      </c>
      <c r="L220" s="379"/>
      <c r="M220" s="379"/>
      <c r="N220" s="379"/>
      <c r="O220" s="379"/>
      <c r="P220" s="379"/>
      <c r="Q220" s="379"/>
    </row>
    <row r="221" spans="1:17">
      <c r="A221" s="377" t="s">
        <v>363</v>
      </c>
      <c r="B221" s="378" t="s">
        <v>802</v>
      </c>
      <c r="C221" s="378" t="s">
        <v>803</v>
      </c>
      <c r="D221" s="379">
        <v>66112.03</v>
      </c>
      <c r="E221" s="379">
        <v>0</v>
      </c>
      <c r="F221" s="379">
        <v>0</v>
      </c>
      <c r="G221" s="379">
        <v>0</v>
      </c>
      <c r="H221" s="379">
        <v>0</v>
      </c>
      <c r="I221" s="379">
        <v>0</v>
      </c>
      <c r="J221" s="379">
        <v>66112.03</v>
      </c>
      <c r="K221" s="379">
        <f t="shared" si="3"/>
        <v>66112.03</v>
      </c>
      <c r="L221" s="379"/>
      <c r="M221" s="379"/>
      <c r="N221" s="379"/>
      <c r="O221" s="379"/>
      <c r="P221" s="379"/>
      <c r="Q221" s="379"/>
    </row>
    <row r="222" spans="1:17">
      <c r="A222" s="377" t="s">
        <v>363</v>
      </c>
      <c r="B222" s="378" t="s">
        <v>804</v>
      </c>
      <c r="C222" s="378" t="s">
        <v>805</v>
      </c>
      <c r="D222" s="379">
        <v>66072.05</v>
      </c>
      <c r="E222" s="379">
        <v>66072.05</v>
      </c>
      <c r="F222" s="379">
        <v>0</v>
      </c>
      <c r="G222" s="379">
        <v>0</v>
      </c>
      <c r="H222" s="379">
        <v>0</v>
      </c>
      <c r="I222" s="379">
        <v>0</v>
      </c>
      <c r="J222" s="379">
        <v>0</v>
      </c>
      <c r="K222" s="379">
        <f t="shared" si="3"/>
        <v>0</v>
      </c>
      <c r="L222" s="379"/>
      <c r="M222" s="379"/>
      <c r="N222" s="379"/>
      <c r="O222" s="379"/>
      <c r="P222" s="379"/>
      <c r="Q222" s="379"/>
    </row>
    <row r="223" spans="1:17">
      <c r="A223" s="377" t="s">
        <v>363</v>
      </c>
      <c r="B223" s="378" t="s">
        <v>806</v>
      </c>
      <c r="C223" s="378" t="s">
        <v>807</v>
      </c>
      <c r="D223" s="379">
        <v>65830.45</v>
      </c>
      <c r="E223" s="379">
        <v>0</v>
      </c>
      <c r="F223" s="379">
        <v>34270.57</v>
      </c>
      <c r="G223" s="379">
        <v>31559.88</v>
      </c>
      <c r="H223" s="379">
        <v>0</v>
      </c>
      <c r="I223" s="379">
        <v>0</v>
      </c>
      <c r="J223" s="379">
        <v>0</v>
      </c>
      <c r="K223" s="379">
        <f t="shared" si="3"/>
        <v>65830.45</v>
      </c>
      <c r="L223" s="379"/>
      <c r="M223" s="379"/>
      <c r="N223" s="379"/>
      <c r="O223" s="379"/>
      <c r="P223" s="379"/>
      <c r="Q223" s="379"/>
    </row>
    <row r="224" spans="1:17">
      <c r="A224" s="377" t="s">
        <v>363</v>
      </c>
      <c r="B224" s="378" t="s">
        <v>808</v>
      </c>
      <c r="C224" s="378" t="s">
        <v>809</v>
      </c>
      <c r="D224" s="379">
        <v>63422.15</v>
      </c>
      <c r="E224" s="379">
        <v>0</v>
      </c>
      <c r="F224" s="379">
        <v>63422.15</v>
      </c>
      <c r="G224" s="379">
        <v>0</v>
      </c>
      <c r="H224" s="379">
        <v>0</v>
      </c>
      <c r="I224" s="379">
        <v>0</v>
      </c>
      <c r="J224" s="379">
        <v>0</v>
      </c>
      <c r="K224" s="379">
        <f t="shared" si="3"/>
        <v>63422.15</v>
      </c>
      <c r="L224" s="379"/>
      <c r="M224" s="379"/>
      <c r="N224" s="379"/>
      <c r="O224" s="379"/>
      <c r="P224" s="379"/>
      <c r="Q224" s="379"/>
    </row>
    <row r="225" spans="1:17">
      <c r="A225" s="377" t="s">
        <v>363</v>
      </c>
      <c r="B225" s="378" t="s">
        <v>810</v>
      </c>
      <c r="C225" s="378" t="s">
        <v>811</v>
      </c>
      <c r="D225" s="379">
        <v>63010</v>
      </c>
      <c r="E225" s="379">
        <v>0</v>
      </c>
      <c r="F225" s="379">
        <v>0</v>
      </c>
      <c r="G225" s="379">
        <v>0</v>
      </c>
      <c r="H225" s="379">
        <v>0</v>
      </c>
      <c r="I225" s="379">
        <v>0</v>
      </c>
      <c r="J225" s="379">
        <v>63010</v>
      </c>
      <c r="K225" s="379">
        <f t="shared" si="3"/>
        <v>63010</v>
      </c>
      <c r="L225" s="379"/>
      <c r="M225" s="379"/>
      <c r="N225" s="379"/>
      <c r="O225" s="379"/>
      <c r="P225" s="379"/>
      <c r="Q225" s="379"/>
    </row>
    <row r="226" spans="1:17">
      <c r="A226" s="377" t="s">
        <v>363</v>
      </c>
      <c r="B226" s="378" t="s">
        <v>812</v>
      </c>
      <c r="C226" s="378" t="s">
        <v>813</v>
      </c>
      <c r="D226" s="379">
        <v>62562.28</v>
      </c>
      <c r="E226" s="379">
        <v>0</v>
      </c>
      <c r="F226" s="379">
        <v>0</v>
      </c>
      <c r="G226" s="379">
        <v>0</v>
      </c>
      <c r="H226" s="379">
        <v>-38940.26</v>
      </c>
      <c r="I226" s="379">
        <v>101502.54</v>
      </c>
      <c r="J226" s="379">
        <v>0</v>
      </c>
      <c r="K226" s="379">
        <f t="shared" si="3"/>
        <v>62562.279999999992</v>
      </c>
      <c r="L226" s="379"/>
      <c r="M226" s="379"/>
      <c r="N226" s="379"/>
      <c r="O226" s="379"/>
      <c r="P226" s="379"/>
      <c r="Q226" s="379"/>
    </row>
    <row r="227" spans="1:17">
      <c r="A227" s="377" t="s">
        <v>363</v>
      </c>
      <c r="B227" s="378" t="s">
        <v>814</v>
      </c>
      <c r="C227" s="378" t="s">
        <v>815</v>
      </c>
      <c r="D227" s="379">
        <v>61906.06</v>
      </c>
      <c r="E227" s="379">
        <v>0</v>
      </c>
      <c r="F227" s="379">
        <v>11304.79</v>
      </c>
      <c r="G227" s="379">
        <v>12458.64</v>
      </c>
      <c r="H227" s="379">
        <v>9142.6299999999992</v>
      </c>
      <c r="I227" s="379">
        <v>29000</v>
      </c>
      <c r="J227" s="379">
        <v>0</v>
      </c>
      <c r="K227" s="379">
        <f t="shared" si="3"/>
        <v>61906.06</v>
      </c>
      <c r="L227" s="379"/>
      <c r="M227" s="379"/>
      <c r="N227" s="379"/>
      <c r="O227" s="379"/>
      <c r="P227" s="379"/>
      <c r="Q227" s="379"/>
    </row>
    <row r="228" spans="1:17">
      <c r="A228" s="377" t="s">
        <v>363</v>
      </c>
      <c r="B228" s="378" t="s">
        <v>816</v>
      </c>
      <c r="C228" s="378" t="s">
        <v>817</v>
      </c>
      <c r="D228" s="379">
        <v>60932.03</v>
      </c>
      <c r="E228" s="379">
        <v>22817.07</v>
      </c>
      <c r="F228" s="379">
        <v>0</v>
      </c>
      <c r="G228" s="379">
        <v>20212.48</v>
      </c>
      <c r="H228" s="379">
        <v>17902.48</v>
      </c>
      <c r="I228" s="379">
        <v>0</v>
      </c>
      <c r="J228" s="379">
        <v>0</v>
      </c>
      <c r="K228" s="379">
        <f t="shared" si="3"/>
        <v>38114.959999999999</v>
      </c>
      <c r="L228" s="379"/>
      <c r="M228" s="379"/>
      <c r="N228" s="379"/>
      <c r="O228" s="379"/>
      <c r="P228" s="379"/>
      <c r="Q228" s="379"/>
    </row>
    <row r="229" spans="1:17">
      <c r="A229" s="377" t="s">
        <v>363</v>
      </c>
      <c r="B229" s="378" t="s">
        <v>818</v>
      </c>
      <c r="C229" s="378" t="s">
        <v>819</v>
      </c>
      <c r="D229" s="379">
        <v>59268.59</v>
      </c>
      <c r="E229" s="379">
        <v>59268.59</v>
      </c>
      <c r="F229" s="379">
        <v>0</v>
      </c>
      <c r="G229" s="379">
        <v>0</v>
      </c>
      <c r="H229" s="379">
        <v>0</v>
      </c>
      <c r="I229" s="379">
        <v>0</v>
      </c>
      <c r="J229" s="379">
        <v>0</v>
      </c>
      <c r="K229" s="379">
        <f t="shared" si="3"/>
        <v>0</v>
      </c>
      <c r="L229" s="379"/>
      <c r="M229" s="379"/>
      <c r="N229" s="379"/>
      <c r="O229" s="379"/>
      <c r="P229" s="379"/>
      <c r="Q229" s="379"/>
    </row>
    <row r="230" spans="1:17">
      <c r="A230" s="377" t="s">
        <v>363</v>
      </c>
      <c r="B230" s="378" t="s">
        <v>820</v>
      </c>
      <c r="C230" s="378" t="s">
        <v>821</v>
      </c>
      <c r="D230" s="379">
        <v>57879.360000000001</v>
      </c>
      <c r="E230" s="379">
        <v>0</v>
      </c>
      <c r="F230" s="379">
        <v>0</v>
      </c>
      <c r="G230" s="379">
        <v>0</v>
      </c>
      <c r="H230" s="379">
        <v>57879.360000000001</v>
      </c>
      <c r="I230" s="379">
        <v>0</v>
      </c>
      <c r="J230" s="379">
        <v>0</v>
      </c>
      <c r="K230" s="379">
        <f t="shared" si="3"/>
        <v>57879.360000000001</v>
      </c>
      <c r="L230" s="379"/>
      <c r="M230" s="379"/>
      <c r="N230" s="379"/>
      <c r="O230" s="379"/>
      <c r="P230" s="379"/>
      <c r="Q230" s="379"/>
    </row>
    <row r="231" spans="1:17">
      <c r="A231" s="377" t="s">
        <v>363</v>
      </c>
      <c r="B231" s="378" t="s">
        <v>822</v>
      </c>
      <c r="C231" s="378" t="s">
        <v>823</v>
      </c>
      <c r="D231" s="379">
        <v>57563.56</v>
      </c>
      <c r="E231" s="379">
        <v>57563.56</v>
      </c>
      <c r="F231" s="379">
        <v>0</v>
      </c>
      <c r="G231" s="379">
        <v>0</v>
      </c>
      <c r="H231" s="379">
        <v>0</v>
      </c>
      <c r="I231" s="379">
        <v>0</v>
      </c>
      <c r="J231" s="379">
        <v>0</v>
      </c>
      <c r="K231" s="379">
        <f t="shared" si="3"/>
        <v>0</v>
      </c>
      <c r="L231" s="379"/>
      <c r="M231" s="379"/>
      <c r="N231" s="379"/>
      <c r="O231" s="379"/>
      <c r="P231" s="379"/>
      <c r="Q231" s="379"/>
    </row>
    <row r="232" spans="1:17">
      <c r="A232" s="377" t="s">
        <v>363</v>
      </c>
      <c r="B232" s="378" t="s">
        <v>824</v>
      </c>
      <c r="C232" s="378" t="s">
        <v>825</v>
      </c>
      <c r="D232" s="379">
        <v>56674</v>
      </c>
      <c r="E232" s="379">
        <v>0</v>
      </c>
      <c r="F232" s="379">
        <v>0</v>
      </c>
      <c r="G232" s="379">
        <v>0</v>
      </c>
      <c r="H232" s="379">
        <v>0</v>
      </c>
      <c r="I232" s="379">
        <v>0</v>
      </c>
      <c r="J232" s="379">
        <v>56674</v>
      </c>
      <c r="K232" s="379">
        <f t="shared" si="3"/>
        <v>56674</v>
      </c>
      <c r="L232" s="379"/>
      <c r="M232" s="379"/>
      <c r="N232" s="379"/>
      <c r="O232" s="379"/>
      <c r="P232" s="379"/>
      <c r="Q232" s="379"/>
    </row>
    <row r="233" spans="1:17">
      <c r="A233" s="377" t="s">
        <v>363</v>
      </c>
      <c r="B233" s="378" t="s">
        <v>826</v>
      </c>
      <c r="C233" s="378" t="s">
        <v>827</v>
      </c>
      <c r="D233" s="379">
        <v>55518.52</v>
      </c>
      <c r="E233" s="379">
        <v>0</v>
      </c>
      <c r="F233" s="379">
        <v>49518.52</v>
      </c>
      <c r="G233" s="379">
        <v>0</v>
      </c>
      <c r="H233" s="379">
        <v>6000</v>
      </c>
      <c r="I233" s="379">
        <v>0</v>
      </c>
      <c r="J233" s="379">
        <v>0</v>
      </c>
      <c r="K233" s="379">
        <f t="shared" si="3"/>
        <v>55518.52</v>
      </c>
      <c r="L233" s="379"/>
      <c r="M233" s="379"/>
      <c r="N233" s="379"/>
      <c r="O233" s="379"/>
      <c r="P233" s="379"/>
      <c r="Q233" s="379"/>
    </row>
    <row r="234" spans="1:17">
      <c r="A234" s="377" t="s">
        <v>363</v>
      </c>
      <c r="B234" s="378" t="s">
        <v>828</v>
      </c>
      <c r="C234" s="378" t="s">
        <v>829</v>
      </c>
      <c r="D234" s="379">
        <v>54387.08</v>
      </c>
      <c r="E234" s="379">
        <v>0</v>
      </c>
      <c r="F234" s="379">
        <v>0</v>
      </c>
      <c r="G234" s="379">
        <v>0</v>
      </c>
      <c r="H234" s="379">
        <v>0</v>
      </c>
      <c r="I234" s="379">
        <v>0</v>
      </c>
      <c r="J234" s="379">
        <v>54387.08</v>
      </c>
      <c r="K234" s="379">
        <f t="shared" si="3"/>
        <v>54387.08</v>
      </c>
      <c r="L234" s="379"/>
      <c r="M234" s="379"/>
      <c r="N234" s="379"/>
      <c r="O234" s="379"/>
      <c r="P234" s="379"/>
      <c r="Q234" s="379"/>
    </row>
    <row r="235" spans="1:17">
      <c r="A235" s="377" t="s">
        <v>363</v>
      </c>
      <c r="B235" s="378" t="s">
        <v>830</v>
      </c>
      <c r="C235" s="378" t="s">
        <v>831</v>
      </c>
      <c r="D235" s="379">
        <v>53992.42</v>
      </c>
      <c r="E235" s="379">
        <v>0</v>
      </c>
      <c r="F235" s="379">
        <v>53992.42</v>
      </c>
      <c r="G235" s="379">
        <v>0</v>
      </c>
      <c r="H235" s="379">
        <v>0</v>
      </c>
      <c r="I235" s="379">
        <v>0</v>
      </c>
      <c r="J235" s="379">
        <v>0</v>
      </c>
      <c r="K235" s="379">
        <f t="shared" si="3"/>
        <v>53992.42</v>
      </c>
      <c r="L235" s="379"/>
      <c r="M235" s="379"/>
      <c r="N235" s="379"/>
      <c r="O235" s="379"/>
      <c r="P235" s="379"/>
      <c r="Q235" s="379"/>
    </row>
    <row r="236" spans="1:17">
      <c r="A236" s="377" t="s">
        <v>363</v>
      </c>
      <c r="B236" s="378" t="s">
        <v>832</v>
      </c>
      <c r="C236" s="378" t="s">
        <v>833</v>
      </c>
      <c r="D236" s="379">
        <v>50980.11</v>
      </c>
      <c r="E236" s="379">
        <v>0</v>
      </c>
      <c r="F236" s="379">
        <v>50980.11</v>
      </c>
      <c r="G236" s="379">
        <v>0</v>
      </c>
      <c r="H236" s="379">
        <v>0</v>
      </c>
      <c r="I236" s="379">
        <v>0</v>
      </c>
      <c r="J236" s="379">
        <v>0</v>
      </c>
      <c r="K236" s="379">
        <f t="shared" si="3"/>
        <v>50980.11</v>
      </c>
      <c r="L236" s="379"/>
      <c r="M236" s="379"/>
      <c r="N236" s="379"/>
      <c r="O236" s="379"/>
      <c r="P236" s="379"/>
      <c r="Q236" s="379"/>
    </row>
    <row r="237" spans="1:17">
      <c r="A237" s="377" t="s">
        <v>363</v>
      </c>
      <c r="B237" s="378" t="s">
        <v>834</v>
      </c>
      <c r="C237" s="378" t="s">
        <v>835</v>
      </c>
      <c r="D237" s="379">
        <v>50416.67</v>
      </c>
      <c r="E237" s="379">
        <v>50416.67</v>
      </c>
      <c r="F237" s="379">
        <v>0</v>
      </c>
      <c r="G237" s="379">
        <v>0</v>
      </c>
      <c r="H237" s="379">
        <v>0</v>
      </c>
      <c r="I237" s="379">
        <v>0</v>
      </c>
      <c r="J237" s="379">
        <v>0</v>
      </c>
      <c r="K237" s="379">
        <f t="shared" si="3"/>
        <v>0</v>
      </c>
      <c r="L237" s="379"/>
      <c r="M237" s="379"/>
      <c r="N237" s="379"/>
      <c r="O237" s="379"/>
      <c r="P237" s="379"/>
      <c r="Q237" s="379"/>
    </row>
    <row r="238" spans="1:17">
      <c r="A238" s="377" t="s">
        <v>363</v>
      </c>
      <c r="B238" s="378" t="s">
        <v>836</v>
      </c>
      <c r="C238" s="378" t="s">
        <v>837</v>
      </c>
      <c r="D238" s="379">
        <v>50094</v>
      </c>
      <c r="E238" s="379">
        <v>0</v>
      </c>
      <c r="F238" s="379">
        <v>50094</v>
      </c>
      <c r="G238" s="379">
        <v>0</v>
      </c>
      <c r="H238" s="379">
        <v>0</v>
      </c>
      <c r="I238" s="379">
        <v>0</v>
      </c>
      <c r="J238" s="379">
        <v>0</v>
      </c>
      <c r="K238" s="379">
        <f t="shared" si="3"/>
        <v>50094</v>
      </c>
      <c r="L238" s="379"/>
      <c r="M238" s="379"/>
      <c r="N238" s="379"/>
      <c r="O238" s="379"/>
      <c r="P238" s="379"/>
      <c r="Q238" s="379"/>
    </row>
    <row r="239" spans="1:17">
      <c r="A239" s="377" t="s">
        <v>363</v>
      </c>
      <c r="B239" s="378" t="s">
        <v>838</v>
      </c>
      <c r="C239" s="378" t="s">
        <v>839</v>
      </c>
      <c r="D239" s="379">
        <v>50019.68</v>
      </c>
      <c r="E239" s="379">
        <v>0</v>
      </c>
      <c r="F239" s="379">
        <v>0</v>
      </c>
      <c r="G239" s="379">
        <v>265.27999999999997</v>
      </c>
      <c r="H239" s="379">
        <v>49660</v>
      </c>
      <c r="I239" s="379">
        <v>94.4</v>
      </c>
      <c r="J239" s="379">
        <v>0</v>
      </c>
      <c r="K239" s="379">
        <f t="shared" si="3"/>
        <v>50019.68</v>
      </c>
      <c r="L239" s="379"/>
      <c r="M239" s="379"/>
      <c r="N239" s="379"/>
      <c r="O239" s="379"/>
      <c r="P239" s="379"/>
      <c r="Q239" s="379"/>
    </row>
    <row r="240" spans="1:17">
      <c r="A240" s="377" t="s">
        <v>363</v>
      </c>
      <c r="B240" s="378" t="s">
        <v>840</v>
      </c>
      <c r="C240" s="378" t="s">
        <v>841</v>
      </c>
      <c r="D240" s="379">
        <v>50000</v>
      </c>
      <c r="E240" s="379">
        <v>0</v>
      </c>
      <c r="F240" s="379">
        <v>50000</v>
      </c>
      <c r="G240" s="379">
        <v>0</v>
      </c>
      <c r="H240" s="379">
        <v>0</v>
      </c>
      <c r="I240" s="379">
        <v>0</v>
      </c>
      <c r="J240" s="379">
        <v>0</v>
      </c>
      <c r="K240" s="379">
        <f t="shared" si="3"/>
        <v>50000</v>
      </c>
      <c r="L240" s="379"/>
      <c r="M240" s="379"/>
      <c r="N240" s="379"/>
      <c r="O240" s="379"/>
      <c r="P240" s="379"/>
      <c r="Q240" s="379"/>
    </row>
    <row r="241" spans="1:17">
      <c r="A241" s="377" t="s">
        <v>363</v>
      </c>
      <c r="B241" s="378" t="s">
        <v>842</v>
      </c>
      <c r="C241" s="378" t="s">
        <v>843</v>
      </c>
      <c r="D241" s="379">
        <v>45992.58</v>
      </c>
      <c r="E241" s="379">
        <v>37609.58</v>
      </c>
      <c r="F241" s="379">
        <v>41071.42</v>
      </c>
      <c r="G241" s="379">
        <v>37609.58</v>
      </c>
      <c r="H241" s="379">
        <v>0</v>
      </c>
      <c r="I241" s="379">
        <v>0</v>
      </c>
      <c r="J241" s="379">
        <v>-70298</v>
      </c>
      <c r="K241" s="379">
        <f t="shared" si="3"/>
        <v>8383</v>
      </c>
      <c r="L241" s="379"/>
      <c r="M241" s="379"/>
      <c r="N241" s="379"/>
      <c r="O241" s="379"/>
      <c r="P241" s="379"/>
      <c r="Q241" s="379"/>
    </row>
    <row r="242" spans="1:17">
      <c r="A242" s="377" t="s">
        <v>363</v>
      </c>
      <c r="B242" s="378" t="s">
        <v>844</v>
      </c>
      <c r="C242" s="378" t="s">
        <v>845</v>
      </c>
      <c r="D242" s="379">
        <v>45606.39</v>
      </c>
      <c r="E242" s="379">
        <v>0</v>
      </c>
      <c r="F242" s="379">
        <v>50177.37</v>
      </c>
      <c r="G242" s="379">
        <v>33691.019999999997</v>
      </c>
      <c r="H242" s="379">
        <v>0</v>
      </c>
      <c r="I242" s="379">
        <v>0</v>
      </c>
      <c r="J242" s="379">
        <v>-38262</v>
      </c>
      <c r="K242" s="379">
        <f t="shared" si="3"/>
        <v>45606.39</v>
      </c>
      <c r="L242" s="379"/>
      <c r="M242" s="379"/>
      <c r="N242" s="379"/>
      <c r="O242" s="379"/>
      <c r="P242" s="379"/>
      <c r="Q242" s="379"/>
    </row>
    <row r="243" spans="1:17">
      <c r="A243" s="377" t="s">
        <v>363</v>
      </c>
      <c r="B243" s="378" t="s">
        <v>846</v>
      </c>
      <c r="C243" s="378" t="s">
        <v>847</v>
      </c>
      <c r="D243" s="379">
        <v>43540.37</v>
      </c>
      <c r="E243" s="379">
        <v>0</v>
      </c>
      <c r="F243" s="379">
        <v>0</v>
      </c>
      <c r="G243" s="379">
        <v>0</v>
      </c>
      <c r="H243" s="379">
        <v>0</v>
      </c>
      <c r="I243" s="379">
        <v>43540.37</v>
      </c>
      <c r="J243" s="379">
        <v>0</v>
      </c>
      <c r="K243" s="379">
        <f t="shared" si="3"/>
        <v>43540.37</v>
      </c>
      <c r="L243" s="379"/>
      <c r="M243" s="379"/>
      <c r="N243" s="379"/>
      <c r="O243" s="379"/>
      <c r="P243" s="379"/>
      <c r="Q243" s="379"/>
    </row>
    <row r="244" spans="1:17">
      <c r="A244" s="377" t="s">
        <v>363</v>
      </c>
      <c r="B244" s="378" t="s">
        <v>848</v>
      </c>
      <c r="C244" s="378" t="s">
        <v>849</v>
      </c>
      <c r="D244" s="379">
        <v>39410.550000000003</v>
      </c>
      <c r="E244" s="379">
        <v>39410.550000000003</v>
      </c>
      <c r="F244" s="379">
        <v>0</v>
      </c>
      <c r="G244" s="379">
        <v>0</v>
      </c>
      <c r="H244" s="379">
        <v>0</v>
      </c>
      <c r="I244" s="379">
        <v>0</v>
      </c>
      <c r="J244" s="379">
        <v>0</v>
      </c>
      <c r="K244" s="379">
        <f t="shared" si="3"/>
        <v>0</v>
      </c>
      <c r="L244" s="379"/>
      <c r="M244" s="379"/>
      <c r="N244" s="379"/>
      <c r="O244" s="379"/>
      <c r="P244" s="379"/>
      <c r="Q244" s="379"/>
    </row>
    <row r="245" spans="1:17">
      <c r="A245" s="377" t="s">
        <v>363</v>
      </c>
      <c r="B245" s="378" t="s">
        <v>850</v>
      </c>
      <c r="C245" s="378" t="s">
        <v>851</v>
      </c>
      <c r="D245" s="379">
        <v>38923.85</v>
      </c>
      <c r="E245" s="379">
        <v>0</v>
      </c>
      <c r="F245" s="379">
        <v>38923.85</v>
      </c>
      <c r="G245" s="379">
        <v>0</v>
      </c>
      <c r="H245" s="379">
        <v>0</v>
      </c>
      <c r="I245" s="379">
        <v>0</v>
      </c>
      <c r="J245" s="379">
        <v>0</v>
      </c>
      <c r="K245" s="379">
        <f t="shared" si="3"/>
        <v>38923.85</v>
      </c>
      <c r="L245" s="379"/>
      <c r="M245" s="379"/>
      <c r="N245" s="379"/>
      <c r="O245" s="379"/>
      <c r="P245" s="379"/>
      <c r="Q245" s="379"/>
    </row>
    <row r="246" spans="1:17">
      <c r="A246" s="377" t="s">
        <v>363</v>
      </c>
      <c r="B246" s="378" t="s">
        <v>852</v>
      </c>
      <c r="C246" s="378" t="s">
        <v>853</v>
      </c>
      <c r="D246" s="379">
        <v>37731.78</v>
      </c>
      <c r="E246" s="379">
        <v>17974.45</v>
      </c>
      <c r="F246" s="379">
        <v>8055.09</v>
      </c>
      <c r="G246" s="379">
        <v>11702.24</v>
      </c>
      <c r="H246" s="379">
        <v>0</v>
      </c>
      <c r="I246" s="379">
        <v>0</v>
      </c>
      <c r="J246" s="379">
        <v>0</v>
      </c>
      <c r="K246" s="379">
        <f t="shared" si="3"/>
        <v>19757.330000000002</v>
      </c>
      <c r="L246" s="379"/>
      <c r="M246" s="379"/>
      <c r="N246" s="379"/>
      <c r="O246" s="379"/>
      <c r="P246" s="379"/>
      <c r="Q246" s="379"/>
    </row>
    <row r="247" spans="1:17">
      <c r="A247" s="377" t="s">
        <v>363</v>
      </c>
      <c r="B247" s="378" t="s">
        <v>854</v>
      </c>
      <c r="C247" s="378" t="s">
        <v>855</v>
      </c>
      <c r="D247" s="379">
        <v>37011.589999999997</v>
      </c>
      <c r="E247" s="379">
        <v>0</v>
      </c>
      <c r="F247" s="379">
        <v>0</v>
      </c>
      <c r="G247" s="379">
        <v>0</v>
      </c>
      <c r="H247" s="379">
        <v>0</v>
      </c>
      <c r="I247" s="379">
        <v>0</v>
      </c>
      <c r="J247" s="379">
        <v>37011.589999999997</v>
      </c>
      <c r="K247" s="379">
        <f t="shared" si="3"/>
        <v>37011.589999999997</v>
      </c>
      <c r="L247" s="379"/>
      <c r="M247" s="379"/>
      <c r="N247" s="379"/>
      <c r="O247" s="379"/>
      <c r="P247" s="379"/>
      <c r="Q247" s="379"/>
    </row>
    <row r="248" spans="1:17">
      <c r="A248" s="377" t="s">
        <v>363</v>
      </c>
      <c r="B248" s="378" t="s">
        <v>856</v>
      </c>
      <c r="C248" s="378" t="s">
        <v>857</v>
      </c>
      <c r="D248" s="379">
        <v>36761.230000000003</v>
      </c>
      <c r="E248" s="379">
        <v>36761.230000000003</v>
      </c>
      <c r="F248" s="379">
        <v>0</v>
      </c>
      <c r="G248" s="379">
        <v>0</v>
      </c>
      <c r="H248" s="379">
        <v>0</v>
      </c>
      <c r="I248" s="379">
        <v>0</v>
      </c>
      <c r="J248" s="379">
        <v>0</v>
      </c>
      <c r="K248" s="379">
        <f t="shared" si="3"/>
        <v>0</v>
      </c>
      <c r="L248" s="379"/>
      <c r="M248" s="379"/>
      <c r="N248" s="379"/>
      <c r="O248" s="379"/>
      <c r="P248" s="379"/>
      <c r="Q248" s="379"/>
    </row>
    <row r="249" spans="1:17">
      <c r="A249" s="377" t="s">
        <v>363</v>
      </c>
      <c r="B249" s="378" t="s">
        <v>858</v>
      </c>
      <c r="C249" s="378" t="s">
        <v>859</v>
      </c>
      <c r="D249" s="379">
        <v>36092</v>
      </c>
      <c r="E249" s="379">
        <v>36092</v>
      </c>
      <c r="F249" s="379">
        <v>0</v>
      </c>
      <c r="G249" s="379">
        <v>0</v>
      </c>
      <c r="H249" s="379">
        <v>0</v>
      </c>
      <c r="I249" s="379">
        <v>0</v>
      </c>
      <c r="J249" s="379">
        <v>0</v>
      </c>
      <c r="K249" s="379">
        <f t="shared" si="3"/>
        <v>0</v>
      </c>
      <c r="L249" s="379"/>
      <c r="M249" s="379"/>
      <c r="N249" s="379"/>
      <c r="O249" s="379"/>
      <c r="P249" s="379"/>
      <c r="Q249" s="379"/>
    </row>
    <row r="250" spans="1:17">
      <c r="A250" s="377" t="s">
        <v>363</v>
      </c>
      <c r="B250" s="378" t="s">
        <v>860</v>
      </c>
      <c r="C250" s="378" t="s">
        <v>861</v>
      </c>
      <c r="D250" s="379">
        <v>35310</v>
      </c>
      <c r="E250" s="379">
        <v>0</v>
      </c>
      <c r="F250" s="379">
        <v>0</v>
      </c>
      <c r="G250" s="379">
        <v>0</v>
      </c>
      <c r="H250" s="379">
        <v>0</v>
      </c>
      <c r="I250" s="379">
        <v>10330</v>
      </c>
      <c r="J250" s="379">
        <v>24980</v>
      </c>
      <c r="K250" s="379">
        <f t="shared" si="3"/>
        <v>35310</v>
      </c>
      <c r="L250" s="379"/>
      <c r="M250" s="379"/>
      <c r="N250" s="379"/>
      <c r="O250" s="379"/>
      <c r="P250" s="379"/>
      <c r="Q250" s="379"/>
    </row>
    <row r="251" spans="1:17">
      <c r="A251" s="377" t="s">
        <v>363</v>
      </c>
      <c r="B251" s="378" t="s">
        <v>862</v>
      </c>
      <c r="C251" s="378" t="s">
        <v>863</v>
      </c>
      <c r="D251" s="379">
        <v>34557.599999999999</v>
      </c>
      <c r="E251" s="379">
        <v>34557.599999999999</v>
      </c>
      <c r="F251" s="379">
        <v>0</v>
      </c>
      <c r="G251" s="379">
        <v>0</v>
      </c>
      <c r="H251" s="379">
        <v>0</v>
      </c>
      <c r="I251" s="379">
        <v>0</v>
      </c>
      <c r="J251" s="379">
        <v>0</v>
      </c>
      <c r="K251" s="379">
        <f t="shared" si="3"/>
        <v>0</v>
      </c>
      <c r="L251" s="379"/>
      <c r="M251" s="379"/>
      <c r="N251" s="379"/>
      <c r="O251" s="379"/>
      <c r="P251" s="379"/>
      <c r="Q251" s="379"/>
    </row>
    <row r="252" spans="1:17">
      <c r="A252" s="377" t="s">
        <v>363</v>
      </c>
      <c r="B252" s="378" t="s">
        <v>864</v>
      </c>
      <c r="C252" s="378" t="s">
        <v>865</v>
      </c>
      <c r="D252" s="379">
        <v>33739.980000000003</v>
      </c>
      <c r="E252" s="379">
        <v>13125.75</v>
      </c>
      <c r="F252" s="379">
        <v>20614.23</v>
      </c>
      <c r="G252" s="379">
        <v>0</v>
      </c>
      <c r="H252" s="379">
        <v>0</v>
      </c>
      <c r="I252" s="379">
        <v>0</v>
      </c>
      <c r="J252" s="379">
        <v>0</v>
      </c>
      <c r="K252" s="379">
        <f t="shared" si="3"/>
        <v>20614.23</v>
      </c>
      <c r="L252" s="379"/>
      <c r="M252" s="379"/>
      <c r="N252" s="379"/>
      <c r="O252" s="379"/>
      <c r="P252" s="379"/>
      <c r="Q252" s="379"/>
    </row>
    <row r="253" spans="1:17">
      <c r="A253" s="377" t="s">
        <v>363</v>
      </c>
      <c r="B253" s="378" t="s">
        <v>866</v>
      </c>
      <c r="C253" s="378" t="s">
        <v>867</v>
      </c>
      <c r="D253" s="379">
        <v>32941.71</v>
      </c>
      <c r="E253" s="379">
        <v>0</v>
      </c>
      <c r="F253" s="379">
        <v>0</v>
      </c>
      <c r="G253" s="379">
        <v>0</v>
      </c>
      <c r="H253" s="379">
        <v>0</v>
      </c>
      <c r="I253" s="379">
        <v>0</v>
      </c>
      <c r="J253" s="379">
        <v>32941.71</v>
      </c>
      <c r="K253" s="379">
        <f t="shared" si="3"/>
        <v>32941.71</v>
      </c>
      <c r="L253" s="379"/>
      <c r="M253" s="379"/>
      <c r="N253" s="379"/>
      <c r="O253" s="379"/>
      <c r="P253" s="379"/>
      <c r="Q253" s="379"/>
    </row>
    <row r="254" spans="1:17">
      <c r="A254" s="377" t="s">
        <v>363</v>
      </c>
      <c r="B254" s="378" t="s">
        <v>868</v>
      </c>
      <c r="C254" s="378" t="s">
        <v>869</v>
      </c>
      <c r="D254" s="379">
        <v>31858.83</v>
      </c>
      <c r="E254" s="379">
        <v>0</v>
      </c>
      <c r="F254" s="379">
        <v>0</v>
      </c>
      <c r="G254" s="379">
        <v>0</v>
      </c>
      <c r="H254" s="379">
        <v>31858.83</v>
      </c>
      <c r="I254" s="379">
        <v>0</v>
      </c>
      <c r="J254" s="379">
        <v>0</v>
      </c>
      <c r="K254" s="379">
        <f t="shared" si="3"/>
        <v>31858.83</v>
      </c>
      <c r="L254" s="379"/>
      <c r="M254" s="379"/>
      <c r="N254" s="379"/>
      <c r="O254" s="379"/>
      <c r="P254" s="379"/>
      <c r="Q254" s="379"/>
    </row>
    <row r="255" spans="1:17">
      <c r="A255" s="377" t="s">
        <v>363</v>
      </c>
      <c r="B255" s="378" t="s">
        <v>870</v>
      </c>
      <c r="C255" s="378" t="s">
        <v>871</v>
      </c>
      <c r="D255" s="379">
        <v>30265.040000000001</v>
      </c>
      <c r="E255" s="379">
        <v>400</v>
      </c>
      <c r="F255" s="379">
        <v>8649.02</v>
      </c>
      <c r="G255" s="379">
        <v>8970.01</v>
      </c>
      <c r="H255" s="379">
        <v>6630</v>
      </c>
      <c r="I255" s="379">
        <v>822.01</v>
      </c>
      <c r="J255" s="379">
        <v>4794</v>
      </c>
      <c r="K255" s="379">
        <f t="shared" si="3"/>
        <v>29865.039999999997</v>
      </c>
      <c r="L255" s="379"/>
      <c r="M255" s="379"/>
      <c r="N255" s="379"/>
      <c r="O255" s="379"/>
      <c r="P255" s="379"/>
      <c r="Q255" s="379"/>
    </row>
    <row r="256" spans="1:17">
      <c r="A256" s="377" t="s">
        <v>363</v>
      </c>
      <c r="B256" s="378" t="s">
        <v>872</v>
      </c>
      <c r="C256" s="378" t="s">
        <v>873</v>
      </c>
      <c r="D256" s="379">
        <v>29214.240000000002</v>
      </c>
      <c r="E256" s="379">
        <v>0</v>
      </c>
      <c r="F256" s="379">
        <v>0</v>
      </c>
      <c r="G256" s="379">
        <v>0</v>
      </c>
      <c r="H256" s="379">
        <v>0</v>
      </c>
      <c r="I256" s="379">
        <v>29214.240000000002</v>
      </c>
      <c r="J256" s="379">
        <v>0</v>
      </c>
      <c r="K256" s="379">
        <f t="shared" si="3"/>
        <v>29214.240000000002</v>
      </c>
      <c r="L256" s="379"/>
      <c r="M256" s="379"/>
      <c r="N256" s="379"/>
      <c r="O256" s="379"/>
      <c r="P256" s="379"/>
      <c r="Q256" s="379"/>
    </row>
    <row r="257" spans="1:17">
      <c r="A257" s="377" t="s">
        <v>363</v>
      </c>
      <c r="B257" s="378" t="s">
        <v>874</v>
      </c>
      <c r="C257" s="378" t="s">
        <v>875</v>
      </c>
      <c r="D257" s="379">
        <v>29041.94</v>
      </c>
      <c r="E257" s="379">
        <v>0</v>
      </c>
      <c r="F257" s="379">
        <v>0</v>
      </c>
      <c r="G257" s="379">
        <v>0</v>
      </c>
      <c r="H257" s="379">
        <v>0</v>
      </c>
      <c r="I257" s="379">
        <v>-3599.77</v>
      </c>
      <c r="J257" s="379">
        <v>32641.71</v>
      </c>
      <c r="K257" s="379">
        <f t="shared" si="3"/>
        <v>29041.94</v>
      </c>
      <c r="L257" s="379"/>
      <c r="M257" s="379"/>
      <c r="N257" s="379"/>
      <c r="O257" s="379"/>
      <c r="P257" s="379"/>
      <c r="Q257" s="379"/>
    </row>
    <row r="258" spans="1:17">
      <c r="A258" s="377" t="s">
        <v>363</v>
      </c>
      <c r="B258" s="378" t="s">
        <v>876</v>
      </c>
      <c r="C258" s="378" t="s">
        <v>877</v>
      </c>
      <c r="D258" s="379">
        <v>27996.45</v>
      </c>
      <c r="E258" s="379">
        <v>17246.46</v>
      </c>
      <c r="F258" s="379">
        <v>0</v>
      </c>
      <c r="G258" s="379">
        <v>0</v>
      </c>
      <c r="H258" s="379">
        <v>0</v>
      </c>
      <c r="I258" s="379">
        <v>0</v>
      </c>
      <c r="J258" s="379">
        <v>10749.99</v>
      </c>
      <c r="K258" s="379">
        <f t="shared" ref="K258:K321" si="4">SUM(F258:J258)</f>
        <v>10749.99</v>
      </c>
      <c r="L258" s="379"/>
      <c r="M258" s="379"/>
      <c r="N258" s="379"/>
      <c r="O258" s="379"/>
      <c r="P258" s="379"/>
      <c r="Q258" s="379"/>
    </row>
    <row r="259" spans="1:17">
      <c r="A259" s="377" t="s">
        <v>363</v>
      </c>
      <c r="B259" s="378" t="s">
        <v>878</v>
      </c>
      <c r="C259" s="378" t="s">
        <v>879</v>
      </c>
      <c r="D259" s="379">
        <v>27845.33</v>
      </c>
      <c r="E259" s="379">
        <v>0</v>
      </c>
      <c r="F259" s="379">
        <v>27845.33</v>
      </c>
      <c r="G259" s="379">
        <v>0</v>
      </c>
      <c r="H259" s="379">
        <v>0</v>
      </c>
      <c r="I259" s="379">
        <v>0</v>
      </c>
      <c r="J259" s="379">
        <v>0</v>
      </c>
      <c r="K259" s="379">
        <f t="shared" si="4"/>
        <v>27845.33</v>
      </c>
      <c r="L259" s="379"/>
      <c r="M259" s="379"/>
      <c r="N259" s="379"/>
      <c r="O259" s="379"/>
      <c r="P259" s="379"/>
      <c r="Q259" s="379"/>
    </row>
    <row r="260" spans="1:17">
      <c r="A260" s="377" t="s">
        <v>363</v>
      </c>
      <c r="B260" s="378" t="s">
        <v>880</v>
      </c>
      <c r="C260" s="378" t="s">
        <v>881</v>
      </c>
      <c r="D260" s="379">
        <v>27552.44</v>
      </c>
      <c r="E260" s="379">
        <v>0</v>
      </c>
      <c r="F260" s="379">
        <v>20085.11</v>
      </c>
      <c r="G260" s="379">
        <v>7467.33</v>
      </c>
      <c r="H260" s="379">
        <v>0</v>
      </c>
      <c r="I260" s="379">
        <v>0</v>
      </c>
      <c r="J260" s="379">
        <v>0</v>
      </c>
      <c r="K260" s="379">
        <f t="shared" si="4"/>
        <v>27552.440000000002</v>
      </c>
      <c r="L260" s="379"/>
      <c r="M260" s="379"/>
      <c r="N260" s="379"/>
      <c r="O260" s="379"/>
      <c r="P260" s="379"/>
      <c r="Q260" s="379"/>
    </row>
    <row r="261" spans="1:17">
      <c r="A261" s="377" t="s">
        <v>363</v>
      </c>
      <c r="B261" s="378" t="s">
        <v>882</v>
      </c>
      <c r="C261" s="378" t="s">
        <v>883</v>
      </c>
      <c r="D261" s="379">
        <v>26971</v>
      </c>
      <c r="E261" s="379">
        <v>26971</v>
      </c>
      <c r="F261" s="379">
        <v>0</v>
      </c>
      <c r="G261" s="379">
        <v>0</v>
      </c>
      <c r="H261" s="379">
        <v>0</v>
      </c>
      <c r="I261" s="379">
        <v>0</v>
      </c>
      <c r="J261" s="379">
        <v>0</v>
      </c>
      <c r="K261" s="379">
        <f t="shared" si="4"/>
        <v>0</v>
      </c>
      <c r="L261" s="379"/>
      <c r="M261" s="379"/>
      <c r="N261" s="379"/>
      <c r="O261" s="379"/>
      <c r="P261" s="379"/>
      <c r="Q261" s="379"/>
    </row>
    <row r="262" spans="1:17">
      <c r="A262" s="377" t="s">
        <v>363</v>
      </c>
      <c r="B262" s="378" t="s">
        <v>884</v>
      </c>
      <c r="C262" s="378" t="s">
        <v>885</v>
      </c>
      <c r="D262" s="379">
        <v>26836.07</v>
      </c>
      <c r="E262" s="379">
        <v>26836.07</v>
      </c>
      <c r="F262" s="379">
        <v>0</v>
      </c>
      <c r="G262" s="379">
        <v>0</v>
      </c>
      <c r="H262" s="379">
        <v>0</v>
      </c>
      <c r="I262" s="379">
        <v>0</v>
      </c>
      <c r="J262" s="379">
        <v>0</v>
      </c>
      <c r="K262" s="379">
        <f t="shared" si="4"/>
        <v>0</v>
      </c>
      <c r="L262" s="379"/>
      <c r="M262" s="379"/>
      <c r="N262" s="379"/>
      <c r="O262" s="379"/>
      <c r="P262" s="379"/>
      <c r="Q262" s="379"/>
    </row>
    <row r="263" spans="1:17">
      <c r="A263" s="377" t="s">
        <v>363</v>
      </c>
      <c r="B263" s="378" t="s">
        <v>886</v>
      </c>
      <c r="C263" s="378" t="s">
        <v>887</v>
      </c>
      <c r="D263" s="379">
        <v>26746.97</v>
      </c>
      <c r="E263" s="379">
        <v>0</v>
      </c>
      <c r="F263" s="379">
        <v>0</v>
      </c>
      <c r="G263" s="379">
        <v>26746.97</v>
      </c>
      <c r="H263" s="379">
        <v>0</v>
      </c>
      <c r="I263" s="379">
        <v>0</v>
      </c>
      <c r="J263" s="379">
        <v>0</v>
      </c>
      <c r="K263" s="379">
        <f t="shared" si="4"/>
        <v>26746.97</v>
      </c>
      <c r="L263" s="379"/>
      <c r="M263" s="379"/>
      <c r="N263" s="379"/>
      <c r="O263" s="379"/>
      <c r="P263" s="379"/>
      <c r="Q263" s="379"/>
    </row>
    <row r="264" spans="1:17">
      <c r="A264" s="377" t="s">
        <v>363</v>
      </c>
      <c r="B264" s="378" t="s">
        <v>888</v>
      </c>
      <c r="C264" s="378" t="s">
        <v>889</v>
      </c>
      <c r="D264" s="379">
        <v>26627.77</v>
      </c>
      <c r="E264" s="379">
        <v>0</v>
      </c>
      <c r="F264" s="379">
        <v>0</v>
      </c>
      <c r="G264" s="379">
        <v>0</v>
      </c>
      <c r="H264" s="379">
        <v>0</v>
      </c>
      <c r="I264" s="379">
        <v>0</v>
      </c>
      <c r="J264" s="379">
        <v>26627.77</v>
      </c>
      <c r="K264" s="379">
        <f t="shared" si="4"/>
        <v>26627.77</v>
      </c>
      <c r="L264" s="379"/>
      <c r="M264" s="379"/>
      <c r="N264" s="379"/>
      <c r="O264" s="379"/>
      <c r="P264" s="379"/>
      <c r="Q264" s="379"/>
    </row>
    <row r="265" spans="1:17">
      <c r="A265" s="377" t="s">
        <v>363</v>
      </c>
      <c r="B265" s="378" t="s">
        <v>890</v>
      </c>
      <c r="C265" s="378" t="s">
        <v>891</v>
      </c>
      <c r="D265" s="379">
        <v>25750</v>
      </c>
      <c r="E265" s="379">
        <v>9760</v>
      </c>
      <c r="F265" s="379">
        <v>15990</v>
      </c>
      <c r="G265" s="379">
        <v>0</v>
      </c>
      <c r="H265" s="379">
        <v>0</v>
      </c>
      <c r="I265" s="379">
        <v>0</v>
      </c>
      <c r="J265" s="379">
        <v>0</v>
      </c>
      <c r="K265" s="379">
        <f t="shared" si="4"/>
        <v>15990</v>
      </c>
      <c r="L265" s="379"/>
      <c r="M265" s="379"/>
      <c r="N265" s="379"/>
      <c r="O265" s="379"/>
      <c r="P265" s="379"/>
      <c r="Q265" s="379"/>
    </row>
    <row r="266" spans="1:17">
      <c r="A266" s="377" t="s">
        <v>363</v>
      </c>
      <c r="B266" s="378" t="s">
        <v>892</v>
      </c>
      <c r="C266" s="378" t="s">
        <v>893</v>
      </c>
      <c r="D266" s="379">
        <v>25060.95</v>
      </c>
      <c r="E266" s="379">
        <v>0</v>
      </c>
      <c r="F266" s="379">
        <v>0</v>
      </c>
      <c r="G266" s="379">
        <v>0</v>
      </c>
      <c r="H266" s="379">
        <v>25060.95</v>
      </c>
      <c r="I266" s="379">
        <v>0</v>
      </c>
      <c r="J266" s="379">
        <v>0</v>
      </c>
      <c r="K266" s="379">
        <f t="shared" si="4"/>
        <v>25060.95</v>
      </c>
      <c r="L266" s="379"/>
      <c r="M266" s="379"/>
      <c r="N266" s="379"/>
      <c r="O266" s="379"/>
      <c r="P266" s="379"/>
      <c r="Q266" s="379"/>
    </row>
    <row r="267" spans="1:17">
      <c r="A267" s="377" t="s">
        <v>363</v>
      </c>
      <c r="B267" s="378" t="s">
        <v>894</v>
      </c>
      <c r="C267" s="378" t="s">
        <v>895</v>
      </c>
      <c r="D267" s="379">
        <v>24678.66</v>
      </c>
      <c r="E267" s="379">
        <v>0</v>
      </c>
      <c r="F267" s="379">
        <v>24678.66</v>
      </c>
      <c r="G267" s="379">
        <v>0</v>
      </c>
      <c r="H267" s="379">
        <v>0</v>
      </c>
      <c r="I267" s="379">
        <v>0</v>
      </c>
      <c r="J267" s="379">
        <v>0</v>
      </c>
      <c r="K267" s="379">
        <f t="shared" si="4"/>
        <v>24678.66</v>
      </c>
      <c r="L267" s="379"/>
      <c r="M267" s="379"/>
      <c r="N267" s="379"/>
      <c r="O267" s="379"/>
      <c r="P267" s="379"/>
      <c r="Q267" s="379"/>
    </row>
    <row r="268" spans="1:17">
      <c r="A268" s="377" t="s">
        <v>363</v>
      </c>
      <c r="B268" s="378" t="s">
        <v>896</v>
      </c>
      <c r="C268" s="378" t="s">
        <v>897</v>
      </c>
      <c r="D268" s="379">
        <v>24450.37</v>
      </c>
      <c r="E268" s="379">
        <v>0</v>
      </c>
      <c r="F268" s="379">
        <v>24450.37</v>
      </c>
      <c r="G268" s="379">
        <v>0</v>
      </c>
      <c r="H268" s="379">
        <v>0</v>
      </c>
      <c r="I268" s="379">
        <v>0</v>
      </c>
      <c r="J268" s="379">
        <v>0</v>
      </c>
      <c r="K268" s="379">
        <f t="shared" si="4"/>
        <v>24450.37</v>
      </c>
      <c r="L268" s="379"/>
      <c r="M268" s="379"/>
      <c r="N268" s="379"/>
      <c r="O268" s="379"/>
      <c r="P268" s="379"/>
      <c r="Q268" s="379"/>
    </row>
    <row r="269" spans="1:17">
      <c r="A269" s="377" t="s">
        <v>363</v>
      </c>
      <c r="B269" s="378" t="s">
        <v>898</v>
      </c>
      <c r="C269" s="378" t="s">
        <v>899</v>
      </c>
      <c r="D269" s="379">
        <v>23752.43</v>
      </c>
      <c r="E269" s="379">
        <v>0</v>
      </c>
      <c r="F269" s="379">
        <v>23752.43</v>
      </c>
      <c r="G269" s="379">
        <v>0</v>
      </c>
      <c r="H269" s="379">
        <v>0</v>
      </c>
      <c r="I269" s="379">
        <v>0</v>
      </c>
      <c r="J269" s="379">
        <v>0</v>
      </c>
      <c r="K269" s="379">
        <f t="shared" si="4"/>
        <v>23752.43</v>
      </c>
      <c r="L269" s="379"/>
      <c r="M269" s="379"/>
      <c r="N269" s="379"/>
      <c r="O269" s="379"/>
      <c r="P269" s="379"/>
      <c r="Q269" s="379"/>
    </row>
    <row r="270" spans="1:17">
      <c r="A270" s="377" t="s">
        <v>363</v>
      </c>
      <c r="B270" s="378" t="s">
        <v>900</v>
      </c>
      <c r="C270" s="378" t="s">
        <v>901</v>
      </c>
      <c r="D270" s="379">
        <v>23686.62</v>
      </c>
      <c r="E270" s="379">
        <v>23686.62</v>
      </c>
      <c r="F270" s="379">
        <v>0</v>
      </c>
      <c r="G270" s="379">
        <v>0</v>
      </c>
      <c r="H270" s="379">
        <v>0</v>
      </c>
      <c r="I270" s="379">
        <v>0</v>
      </c>
      <c r="J270" s="379">
        <v>0</v>
      </c>
      <c r="K270" s="379">
        <f t="shared" si="4"/>
        <v>0</v>
      </c>
      <c r="L270" s="379"/>
      <c r="M270" s="379"/>
      <c r="N270" s="379"/>
      <c r="O270" s="379"/>
      <c r="P270" s="379"/>
      <c r="Q270" s="379"/>
    </row>
    <row r="271" spans="1:17">
      <c r="A271" s="377" t="s">
        <v>363</v>
      </c>
      <c r="B271" s="378" t="s">
        <v>902</v>
      </c>
      <c r="C271" s="378" t="s">
        <v>903</v>
      </c>
      <c r="D271" s="379">
        <v>23258.98</v>
      </c>
      <c r="E271" s="379">
        <v>0</v>
      </c>
      <c r="F271" s="379">
        <v>23258.98</v>
      </c>
      <c r="G271" s="379">
        <v>0</v>
      </c>
      <c r="H271" s="379">
        <v>0</v>
      </c>
      <c r="I271" s="379">
        <v>0</v>
      </c>
      <c r="J271" s="379">
        <v>0</v>
      </c>
      <c r="K271" s="379">
        <f t="shared" si="4"/>
        <v>23258.98</v>
      </c>
      <c r="L271" s="379"/>
      <c r="M271" s="379"/>
      <c r="N271" s="379"/>
      <c r="O271" s="379"/>
      <c r="P271" s="379"/>
      <c r="Q271" s="379"/>
    </row>
    <row r="272" spans="1:17">
      <c r="A272" s="377" t="s">
        <v>363</v>
      </c>
      <c r="B272" s="378" t="s">
        <v>904</v>
      </c>
      <c r="C272" s="378" t="s">
        <v>905</v>
      </c>
      <c r="D272" s="379">
        <v>22255.68</v>
      </c>
      <c r="E272" s="379">
        <v>0</v>
      </c>
      <c r="F272" s="379">
        <v>0</v>
      </c>
      <c r="G272" s="379">
        <v>0</v>
      </c>
      <c r="H272" s="379">
        <v>0</v>
      </c>
      <c r="I272" s="379">
        <v>0</v>
      </c>
      <c r="J272" s="379">
        <v>22255.68</v>
      </c>
      <c r="K272" s="379">
        <f t="shared" si="4"/>
        <v>22255.68</v>
      </c>
      <c r="L272" s="379"/>
      <c r="M272" s="379"/>
      <c r="N272" s="379"/>
      <c r="O272" s="379"/>
      <c r="P272" s="379"/>
      <c r="Q272" s="379"/>
    </row>
    <row r="273" spans="1:17">
      <c r="A273" s="377" t="s">
        <v>363</v>
      </c>
      <c r="B273" s="378" t="s">
        <v>906</v>
      </c>
      <c r="C273" s="378" t="s">
        <v>907</v>
      </c>
      <c r="D273" s="379">
        <v>22044.29</v>
      </c>
      <c r="E273" s="379">
        <v>0</v>
      </c>
      <c r="F273" s="379">
        <v>22185.55</v>
      </c>
      <c r="G273" s="379">
        <v>0</v>
      </c>
      <c r="H273" s="379">
        <v>0</v>
      </c>
      <c r="I273" s="379">
        <v>0</v>
      </c>
      <c r="J273" s="379">
        <v>-141.26</v>
      </c>
      <c r="K273" s="379">
        <f t="shared" si="4"/>
        <v>22044.29</v>
      </c>
      <c r="L273" s="379"/>
      <c r="M273" s="379"/>
      <c r="N273" s="379"/>
      <c r="O273" s="379"/>
      <c r="P273" s="379"/>
      <c r="Q273" s="379"/>
    </row>
    <row r="274" spans="1:17">
      <c r="A274" s="377" t="s">
        <v>363</v>
      </c>
      <c r="B274" s="378" t="s">
        <v>908</v>
      </c>
      <c r="C274" s="378" t="s">
        <v>909</v>
      </c>
      <c r="D274" s="379">
        <v>21742.84</v>
      </c>
      <c r="E274" s="379">
        <v>21742.84</v>
      </c>
      <c r="F274" s="379">
        <v>0</v>
      </c>
      <c r="G274" s="379">
        <v>0</v>
      </c>
      <c r="H274" s="379">
        <v>0</v>
      </c>
      <c r="I274" s="379">
        <v>0</v>
      </c>
      <c r="J274" s="379">
        <v>0</v>
      </c>
      <c r="K274" s="379">
        <f t="shared" si="4"/>
        <v>0</v>
      </c>
      <c r="L274" s="379"/>
      <c r="M274" s="379"/>
      <c r="N274" s="379"/>
      <c r="O274" s="379"/>
      <c r="P274" s="379"/>
      <c r="Q274" s="379"/>
    </row>
    <row r="275" spans="1:17">
      <c r="A275" s="377" t="s">
        <v>363</v>
      </c>
      <c r="B275" s="378" t="s">
        <v>910</v>
      </c>
      <c r="C275" s="378" t="s">
        <v>911</v>
      </c>
      <c r="D275" s="379">
        <v>21284.720000000001</v>
      </c>
      <c r="E275" s="379">
        <v>21284.720000000001</v>
      </c>
      <c r="F275" s="379">
        <v>0</v>
      </c>
      <c r="G275" s="379">
        <v>0</v>
      </c>
      <c r="H275" s="379">
        <v>0</v>
      </c>
      <c r="I275" s="379">
        <v>0</v>
      </c>
      <c r="J275" s="379">
        <v>0</v>
      </c>
      <c r="K275" s="379">
        <f t="shared" si="4"/>
        <v>0</v>
      </c>
      <c r="L275" s="379"/>
      <c r="M275" s="379"/>
      <c r="N275" s="379"/>
      <c r="O275" s="379"/>
      <c r="P275" s="379"/>
      <c r="Q275" s="379"/>
    </row>
    <row r="276" spans="1:17">
      <c r="A276" s="377" t="s">
        <v>363</v>
      </c>
      <c r="B276" s="378" t="s">
        <v>912</v>
      </c>
      <c r="C276" s="378" t="s">
        <v>913</v>
      </c>
      <c r="D276" s="379">
        <v>20567.18</v>
      </c>
      <c r="E276" s="379">
        <v>0</v>
      </c>
      <c r="F276" s="379">
        <v>0</v>
      </c>
      <c r="G276" s="379">
        <v>0</v>
      </c>
      <c r="H276" s="379">
        <v>302.44</v>
      </c>
      <c r="I276" s="379">
        <v>22759.53</v>
      </c>
      <c r="J276" s="379">
        <v>-2494.79</v>
      </c>
      <c r="K276" s="379">
        <f t="shared" si="4"/>
        <v>20567.179999999997</v>
      </c>
      <c r="L276" s="379"/>
      <c r="M276" s="379"/>
      <c r="N276" s="379"/>
      <c r="O276" s="379"/>
      <c r="P276" s="379"/>
      <c r="Q276" s="379"/>
    </row>
    <row r="277" spans="1:17">
      <c r="A277" s="377" t="s">
        <v>363</v>
      </c>
      <c r="B277" s="378" t="s">
        <v>914</v>
      </c>
      <c r="C277" s="378" t="s">
        <v>915</v>
      </c>
      <c r="D277" s="379">
        <v>19887.48</v>
      </c>
      <c r="E277" s="379">
        <v>0</v>
      </c>
      <c r="F277" s="379">
        <v>8657.35</v>
      </c>
      <c r="G277" s="379">
        <v>3036.2</v>
      </c>
      <c r="H277" s="379">
        <v>1480.29</v>
      </c>
      <c r="I277" s="379">
        <v>6713.64</v>
      </c>
      <c r="J277" s="379">
        <v>0</v>
      </c>
      <c r="K277" s="379">
        <f t="shared" si="4"/>
        <v>19887.48</v>
      </c>
      <c r="L277" s="379"/>
      <c r="M277" s="379"/>
      <c r="N277" s="379"/>
      <c r="O277" s="379"/>
      <c r="P277" s="379"/>
      <c r="Q277" s="379"/>
    </row>
    <row r="278" spans="1:17">
      <c r="A278" s="377" t="s">
        <v>363</v>
      </c>
      <c r="B278" s="378" t="s">
        <v>916</v>
      </c>
      <c r="C278" s="378" t="s">
        <v>917</v>
      </c>
      <c r="D278" s="379">
        <v>19285.16</v>
      </c>
      <c r="E278" s="379">
        <v>0</v>
      </c>
      <c r="F278" s="379">
        <v>19285.16</v>
      </c>
      <c r="G278" s="379">
        <v>0</v>
      </c>
      <c r="H278" s="379">
        <v>0</v>
      </c>
      <c r="I278" s="379">
        <v>0</v>
      </c>
      <c r="J278" s="379">
        <v>0</v>
      </c>
      <c r="K278" s="379">
        <f t="shared" si="4"/>
        <v>19285.16</v>
      </c>
      <c r="L278" s="379"/>
      <c r="M278" s="379"/>
      <c r="N278" s="379"/>
      <c r="O278" s="379"/>
      <c r="P278" s="379"/>
      <c r="Q278" s="379"/>
    </row>
    <row r="279" spans="1:17">
      <c r="A279" s="377" t="s">
        <v>363</v>
      </c>
      <c r="B279" s="378" t="s">
        <v>918</v>
      </c>
      <c r="C279" s="378" t="s">
        <v>919</v>
      </c>
      <c r="D279" s="379">
        <v>19185.68</v>
      </c>
      <c r="E279" s="379">
        <v>0</v>
      </c>
      <c r="F279" s="379">
        <v>0</v>
      </c>
      <c r="G279" s="379">
        <v>19185.68</v>
      </c>
      <c r="H279" s="379">
        <v>0</v>
      </c>
      <c r="I279" s="379">
        <v>0</v>
      </c>
      <c r="J279" s="379">
        <v>0</v>
      </c>
      <c r="K279" s="379">
        <f t="shared" si="4"/>
        <v>19185.68</v>
      </c>
      <c r="L279" s="379"/>
      <c r="M279" s="379"/>
      <c r="N279" s="379"/>
      <c r="O279" s="379"/>
      <c r="P279" s="379"/>
      <c r="Q279" s="379"/>
    </row>
    <row r="280" spans="1:17">
      <c r="A280" s="377" t="s">
        <v>363</v>
      </c>
      <c r="B280" s="378" t="s">
        <v>920</v>
      </c>
      <c r="C280" s="378" t="s">
        <v>921</v>
      </c>
      <c r="D280" s="379">
        <v>18902.400000000001</v>
      </c>
      <c r="E280" s="379">
        <v>0</v>
      </c>
      <c r="F280" s="379">
        <v>0</v>
      </c>
      <c r="G280" s="379">
        <v>0</v>
      </c>
      <c r="H280" s="379">
        <v>0</v>
      </c>
      <c r="I280" s="379">
        <v>0</v>
      </c>
      <c r="J280" s="379">
        <v>18902.400000000001</v>
      </c>
      <c r="K280" s="379">
        <f t="shared" si="4"/>
        <v>18902.400000000001</v>
      </c>
      <c r="L280" s="379"/>
      <c r="M280" s="379"/>
      <c r="N280" s="379"/>
      <c r="O280" s="379"/>
      <c r="P280" s="379"/>
      <c r="Q280" s="379"/>
    </row>
    <row r="281" spans="1:17">
      <c r="A281" s="377" t="s">
        <v>363</v>
      </c>
      <c r="B281" s="378" t="s">
        <v>922</v>
      </c>
      <c r="C281" s="378" t="s">
        <v>923</v>
      </c>
      <c r="D281" s="379">
        <v>18730.8</v>
      </c>
      <c r="E281" s="379">
        <v>0</v>
      </c>
      <c r="F281" s="379">
        <v>6243.6</v>
      </c>
      <c r="G281" s="379">
        <v>12487.2</v>
      </c>
      <c r="H281" s="379">
        <v>0</v>
      </c>
      <c r="I281" s="379">
        <v>0</v>
      </c>
      <c r="J281" s="379">
        <v>0</v>
      </c>
      <c r="K281" s="379">
        <f t="shared" si="4"/>
        <v>18730.800000000003</v>
      </c>
      <c r="L281" s="379"/>
      <c r="M281" s="379"/>
      <c r="N281" s="379"/>
      <c r="O281" s="379"/>
      <c r="P281" s="379"/>
      <c r="Q281" s="379"/>
    </row>
    <row r="282" spans="1:17">
      <c r="A282" s="377" t="s">
        <v>363</v>
      </c>
      <c r="B282" s="378" t="s">
        <v>924</v>
      </c>
      <c r="C282" s="378" t="s">
        <v>925</v>
      </c>
      <c r="D282" s="379">
        <v>18382</v>
      </c>
      <c r="E282" s="379">
        <v>0</v>
      </c>
      <c r="F282" s="379">
        <v>0</v>
      </c>
      <c r="G282" s="379">
        <v>0</v>
      </c>
      <c r="H282" s="379">
        <v>0</v>
      </c>
      <c r="I282" s="379">
        <v>0</v>
      </c>
      <c r="J282" s="379">
        <v>18382</v>
      </c>
      <c r="K282" s="379">
        <f t="shared" si="4"/>
        <v>18382</v>
      </c>
      <c r="L282" s="379"/>
      <c r="M282" s="379"/>
      <c r="N282" s="379"/>
      <c r="O282" s="379"/>
      <c r="P282" s="379"/>
      <c r="Q282" s="379"/>
    </row>
    <row r="283" spans="1:17">
      <c r="A283" s="377" t="s">
        <v>363</v>
      </c>
      <c r="B283" s="378" t="s">
        <v>926</v>
      </c>
      <c r="C283" s="378" t="s">
        <v>927</v>
      </c>
      <c r="D283" s="379">
        <v>18124.54</v>
      </c>
      <c r="E283" s="379">
        <v>9062.27</v>
      </c>
      <c r="F283" s="379">
        <v>9062.27</v>
      </c>
      <c r="G283" s="379">
        <v>0</v>
      </c>
      <c r="H283" s="379">
        <v>0</v>
      </c>
      <c r="I283" s="379">
        <v>0</v>
      </c>
      <c r="J283" s="379">
        <v>0</v>
      </c>
      <c r="K283" s="379">
        <f t="shared" si="4"/>
        <v>9062.27</v>
      </c>
      <c r="L283" s="379"/>
      <c r="M283" s="379"/>
      <c r="N283" s="379"/>
      <c r="O283" s="379"/>
      <c r="P283" s="379"/>
      <c r="Q283" s="379"/>
    </row>
    <row r="284" spans="1:17">
      <c r="A284" s="377" t="s">
        <v>363</v>
      </c>
      <c r="B284" s="378" t="s">
        <v>928</v>
      </c>
      <c r="C284" s="378" t="s">
        <v>929</v>
      </c>
      <c r="D284" s="379">
        <v>17843</v>
      </c>
      <c r="E284" s="379">
        <v>0</v>
      </c>
      <c r="F284" s="379">
        <v>0</v>
      </c>
      <c r="G284" s="379">
        <v>10517</v>
      </c>
      <c r="H284" s="379">
        <v>1560</v>
      </c>
      <c r="I284" s="379">
        <v>5766</v>
      </c>
      <c r="J284" s="379">
        <v>0</v>
      </c>
      <c r="K284" s="379">
        <f t="shared" si="4"/>
        <v>17843</v>
      </c>
      <c r="L284" s="379"/>
      <c r="M284" s="379"/>
      <c r="N284" s="379"/>
      <c r="O284" s="379"/>
      <c r="P284" s="379"/>
      <c r="Q284" s="379"/>
    </row>
    <row r="285" spans="1:17">
      <c r="A285" s="377" t="s">
        <v>363</v>
      </c>
      <c r="B285" s="378" t="s">
        <v>930</v>
      </c>
      <c r="C285" s="378" t="s">
        <v>931</v>
      </c>
      <c r="D285" s="379">
        <v>17367</v>
      </c>
      <c r="E285" s="379">
        <v>0</v>
      </c>
      <c r="F285" s="379">
        <v>7910.51</v>
      </c>
      <c r="G285" s="379">
        <v>3137.26</v>
      </c>
      <c r="H285" s="379">
        <v>1106.9000000000001</v>
      </c>
      <c r="I285" s="379">
        <v>5212.33</v>
      </c>
      <c r="J285" s="379">
        <v>0</v>
      </c>
      <c r="K285" s="379">
        <f t="shared" si="4"/>
        <v>17367</v>
      </c>
      <c r="L285" s="379"/>
      <c r="M285" s="379"/>
      <c r="N285" s="379"/>
      <c r="O285" s="379"/>
      <c r="P285" s="379"/>
      <c r="Q285" s="379"/>
    </row>
    <row r="286" spans="1:17">
      <c r="A286" s="377" t="s">
        <v>363</v>
      </c>
      <c r="B286" s="378" t="s">
        <v>932</v>
      </c>
      <c r="C286" s="378" t="s">
        <v>933</v>
      </c>
      <c r="D286" s="379">
        <v>17280</v>
      </c>
      <c r="E286" s="379">
        <v>0</v>
      </c>
      <c r="F286" s="379">
        <v>0</v>
      </c>
      <c r="G286" s="379">
        <v>0</v>
      </c>
      <c r="H286" s="379">
        <v>0</v>
      </c>
      <c r="I286" s="379">
        <v>0</v>
      </c>
      <c r="J286" s="379">
        <v>17280</v>
      </c>
      <c r="K286" s="379">
        <f t="shared" si="4"/>
        <v>17280</v>
      </c>
      <c r="L286" s="379"/>
      <c r="M286" s="379"/>
      <c r="N286" s="379"/>
      <c r="O286" s="379"/>
      <c r="P286" s="379"/>
      <c r="Q286" s="379"/>
    </row>
    <row r="287" spans="1:17">
      <c r="A287" s="377" t="s">
        <v>363</v>
      </c>
      <c r="B287" s="378" t="s">
        <v>934</v>
      </c>
      <c r="C287" s="378" t="s">
        <v>935</v>
      </c>
      <c r="D287" s="379">
        <v>17273.62</v>
      </c>
      <c r="E287" s="379">
        <v>0</v>
      </c>
      <c r="F287" s="379">
        <v>17273.62</v>
      </c>
      <c r="G287" s="379">
        <v>0</v>
      </c>
      <c r="H287" s="379">
        <v>0</v>
      </c>
      <c r="I287" s="379">
        <v>0</v>
      </c>
      <c r="J287" s="379">
        <v>0</v>
      </c>
      <c r="K287" s="379">
        <f t="shared" si="4"/>
        <v>17273.62</v>
      </c>
      <c r="L287" s="379"/>
      <c r="M287" s="379"/>
      <c r="N287" s="379"/>
      <c r="O287" s="379"/>
      <c r="P287" s="379"/>
      <c r="Q287" s="379"/>
    </row>
    <row r="288" spans="1:17">
      <c r="A288" s="377" t="s">
        <v>363</v>
      </c>
      <c r="B288" s="378" t="s">
        <v>936</v>
      </c>
      <c r="C288" s="378" t="s">
        <v>937</v>
      </c>
      <c r="D288" s="379">
        <v>17115.669999999998</v>
      </c>
      <c r="E288" s="379">
        <v>5574.57</v>
      </c>
      <c r="F288" s="379">
        <v>11541.1</v>
      </c>
      <c r="G288" s="379">
        <v>0</v>
      </c>
      <c r="H288" s="379">
        <v>0</v>
      </c>
      <c r="I288" s="379">
        <v>0</v>
      </c>
      <c r="J288" s="379">
        <v>0</v>
      </c>
      <c r="K288" s="379">
        <f t="shared" si="4"/>
        <v>11541.1</v>
      </c>
      <c r="L288" s="379"/>
      <c r="M288" s="379"/>
      <c r="N288" s="379"/>
      <c r="O288" s="379"/>
      <c r="P288" s="379"/>
      <c r="Q288" s="379"/>
    </row>
    <row r="289" spans="1:17">
      <c r="A289" s="377" t="s">
        <v>363</v>
      </c>
      <c r="B289" s="378" t="s">
        <v>938</v>
      </c>
      <c r="C289" s="378" t="s">
        <v>939</v>
      </c>
      <c r="D289" s="379">
        <v>16909.25</v>
      </c>
      <c r="E289" s="379">
        <v>8800</v>
      </c>
      <c r="F289" s="379">
        <v>8109.25</v>
      </c>
      <c r="G289" s="379">
        <v>0</v>
      </c>
      <c r="H289" s="379">
        <v>0</v>
      </c>
      <c r="I289" s="379">
        <v>0</v>
      </c>
      <c r="J289" s="379">
        <v>0</v>
      </c>
      <c r="K289" s="379">
        <f t="shared" si="4"/>
        <v>8109.25</v>
      </c>
      <c r="L289" s="379"/>
      <c r="M289" s="379"/>
      <c r="N289" s="379"/>
      <c r="O289" s="379"/>
      <c r="P289" s="379"/>
      <c r="Q289" s="379"/>
    </row>
    <row r="290" spans="1:17">
      <c r="A290" s="377" t="s">
        <v>363</v>
      </c>
      <c r="B290" s="378" t="s">
        <v>940</v>
      </c>
      <c r="C290" s="378" t="s">
        <v>941</v>
      </c>
      <c r="D290" s="379">
        <v>16520.240000000002</v>
      </c>
      <c r="E290" s="379">
        <v>16520.240000000002</v>
      </c>
      <c r="F290" s="379">
        <v>0</v>
      </c>
      <c r="G290" s="379">
        <v>0</v>
      </c>
      <c r="H290" s="379">
        <v>0</v>
      </c>
      <c r="I290" s="379">
        <v>0</v>
      </c>
      <c r="J290" s="379">
        <v>0</v>
      </c>
      <c r="K290" s="379">
        <f t="shared" si="4"/>
        <v>0</v>
      </c>
      <c r="L290" s="379"/>
      <c r="M290" s="379"/>
      <c r="N290" s="379"/>
      <c r="O290" s="379"/>
      <c r="P290" s="379"/>
      <c r="Q290" s="379"/>
    </row>
    <row r="291" spans="1:17">
      <c r="A291" s="377" t="s">
        <v>363</v>
      </c>
      <c r="B291" s="378" t="s">
        <v>942</v>
      </c>
      <c r="C291" s="378" t="s">
        <v>943</v>
      </c>
      <c r="D291" s="379">
        <v>16475.05</v>
      </c>
      <c r="E291" s="379">
        <v>0</v>
      </c>
      <c r="F291" s="379">
        <v>0</v>
      </c>
      <c r="G291" s="379">
        <v>0</v>
      </c>
      <c r="H291" s="379">
        <v>0</v>
      </c>
      <c r="I291" s="379">
        <v>0</v>
      </c>
      <c r="J291" s="379">
        <v>16475.05</v>
      </c>
      <c r="K291" s="379">
        <f t="shared" si="4"/>
        <v>16475.05</v>
      </c>
      <c r="L291" s="379"/>
      <c r="M291" s="379"/>
      <c r="N291" s="379"/>
      <c r="O291" s="379"/>
      <c r="P291" s="379"/>
      <c r="Q291" s="379"/>
    </row>
    <row r="292" spans="1:17">
      <c r="A292" s="377" t="s">
        <v>363</v>
      </c>
      <c r="B292" s="378" t="s">
        <v>944</v>
      </c>
      <c r="C292" s="378" t="s">
        <v>945</v>
      </c>
      <c r="D292" s="379">
        <v>16335</v>
      </c>
      <c r="E292" s="379">
        <v>16335</v>
      </c>
      <c r="F292" s="379">
        <v>0</v>
      </c>
      <c r="G292" s="379">
        <v>0</v>
      </c>
      <c r="H292" s="379">
        <v>0</v>
      </c>
      <c r="I292" s="379">
        <v>0</v>
      </c>
      <c r="J292" s="379">
        <v>0</v>
      </c>
      <c r="K292" s="379">
        <f t="shared" si="4"/>
        <v>0</v>
      </c>
      <c r="L292" s="379"/>
      <c r="M292" s="379"/>
      <c r="N292" s="379"/>
      <c r="O292" s="379"/>
      <c r="P292" s="379"/>
      <c r="Q292" s="379"/>
    </row>
    <row r="293" spans="1:17">
      <c r="A293" s="377" t="s">
        <v>363</v>
      </c>
      <c r="B293" s="378" t="s">
        <v>946</v>
      </c>
      <c r="C293" s="378" t="s">
        <v>947</v>
      </c>
      <c r="D293" s="379">
        <v>16320.27</v>
      </c>
      <c r="E293" s="379">
        <v>0</v>
      </c>
      <c r="F293" s="379">
        <v>12846.92</v>
      </c>
      <c r="G293" s="379">
        <v>3473.35</v>
      </c>
      <c r="H293" s="379">
        <v>0</v>
      </c>
      <c r="I293" s="379">
        <v>0</v>
      </c>
      <c r="J293" s="379">
        <v>0</v>
      </c>
      <c r="K293" s="379">
        <f t="shared" si="4"/>
        <v>16320.27</v>
      </c>
      <c r="L293" s="379"/>
      <c r="M293" s="379"/>
      <c r="N293" s="379"/>
      <c r="O293" s="379"/>
      <c r="P293" s="379"/>
      <c r="Q293" s="379"/>
    </row>
    <row r="294" spans="1:17">
      <c r="A294" s="377" t="s">
        <v>363</v>
      </c>
      <c r="B294" s="378" t="s">
        <v>948</v>
      </c>
      <c r="C294" s="378" t="s">
        <v>949</v>
      </c>
      <c r="D294" s="379">
        <v>16289.94</v>
      </c>
      <c r="E294" s="379">
        <v>0</v>
      </c>
      <c r="F294" s="379">
        <v>0</v>
      </c>
      <c r="G294" s="379">
        <v>0</v>
      </c>
      <c r="H294" s="379">
        <v>0</v>
      </c>
      <c r="I294" s="379">
        <v>0</v>
      </c>
      <c r="J294" s="379">
        <v>16289.94</v>
      </c>
      <c r="K294" s="379">
        <f t="shared" si="4"/>
        <v>16289.94</v>
      </c>
      <c r="L294" s="379"/>
      <c r="M294" s="379"/>
      <c r="N294" s="379"/>
      <c r="O294" s="379"/>
      <c r="P294" s="379"/>
      <c r="Q294" s="379"/>
    </row>
    <row r="295" spans="1:17">
      <c r="A295" s="377" t="s">
        <v>363</v>
      </c>
      <c r="B295" s="378" t="s">
        <v>950</v>
      </c>
      <c r="C295" s="378" t="s">
        <v>951</v>
      </c>
      <c r="D295" s="379">
        <v>15921.14</v>
      </c>
      <c r="E295" s="379">
        <v>15921.14</v>
      </c>
      <c r="F295" s="379">
        <v>0</v>
      </c>
      <c r="G295" s="379">
        <v>0</v>
      </c>
      <c r="H295" s="379">
        <v>0</v>
      </c>
      <c r="I295" s="379">
        <v>0</v>
      </c>
      <c r="J295" s="379">
        <v>0</v>
      </c>
      <c r="K295" s="379">
        <f t="shared" si="4"/>
        <v>0</v>
      </c>
      <c r="L295" s="379"/>
      <c r="M295" s="379"/>
      <c r="N295" s="379"/>
      <c r="O295" s="379"/>
      <c r="P295" s="379"/>
      <c r="Q295" s="379"/>
    </row>
    <row r="296" spans="1:17">
      <c r="A296" s="377" t="s">
        <v>363</v>
      </c>
      <c r="B296" s="378" t="s">
        <v>952</v>
      </c>
      <c r="C296" s="378" t="s">
        <v>953</v>
      </c>
      <c r="D296" s="379">
        <v>15779.94</v>
      </c>
      <c r="E296" s="379">
        <v>0</v>
      </c>
      <c r="F296" s="379">
        <v>15779.94</v>
      </c>
      <c r="G296" s="379">
        <v>0</v>
      </c>
      <c r="H296" s="379">
        <v>0</v>
      </c>
      <c r="I296" s="379">
        <v>0</v>
      </c>
      <c r="J296" s="379">
        <v>0</v>
      </c>
      <c r="K296" s="379">
        <f t="shared" si="4"/>
        <v>15779.94</v>
      </c>
      <c r="L296" s="379"/>
      <c r="M296" s="379"/>
      <c r="N296" s="379"/>
      <c r="O296" s="379"/>
      <c r="P296" s="379"/>
      <c r="Q296" s="379"/>
    </row>
    <row r="297" spans="1:17">
      <c r="A297" s="377" t="s">
        <v>363</v>
      </c>
      <c r="B297" s="378" t="s">
        <v>954</v>
      </c>
      <c r="C297" s="378" t="s">
        <v>955</v>
      </c>
      <c r="D297" s="379">
        <v>15590</v>
      </c>
      <c r="E297" s="379">
        <v>15590</v>
      </c>
      <c r="F297" s="379">
        <v>0</v>
      </c>
      <c r="G297" s="379">
        <v>0</v>
      </c>
      <c r="H297" s="379">
        <v>0</v>
      </c>
      <c r="I297" s="379">
        <v>0</v>
      </c>
      <c r="J297" s="379">
        <v>0</v>
      </c>
      <c r="K297" s="379">
        <f t="shared" si="4"/>
        <v>0</v>
      </c>
      <c r="L297" s="379"/>
      <c r="M297" s="379"/>
      <c r="N297" s="379"/>
      <c r="O297" s="379"/>
      <c r="P297" s="379"/>
      <c r="Q297" s="379"/>
    </row>
    <row r="298" spans="1:17">
      <c r="A298" s="377" t="s">
        <v>363</v>
      </c>
      <c r="B298" s="378" t="s">
        <v>956</v>
      </c>
      <c r="C298" s="378" t="s">
        <v>957</v>
      </c>
      <c r="D298" s="379">
        <v>14947.89</v>
      </c>
      <c r="E298" s="379">
        <v>0</v>
      </c>
      <c r="F298" s="379">
        <v>0</v>
      </c>
      <c r="G298" s="379">
        <v>0</v>
      </c>
      <c r="H298" s="379">
        <v>19236.919999999998</v>
      </c>
      <c r="I298" s="379">
        <v>0</v>
      </c>
      <c r="J298" s="379">
        <v>-4289.03</v>
      </c>
      <c r="K298" s="379">
        <f t="shared" si="4"/>
        <v>14947.89</v>
      </c>
      <c r="L298" s="379"/>
      <c r="M298" s="379"/>
      <c r="N298" s="379"/>
      <c r="O298" s="379"/>
      <c r="P298" s="379"/>
      <c r="Q298" s="379"/>
    </row>
    <row r="299" spans="1:17">
      <c r="A299" s="377" t="s">
        <v>363</v>
      </c>
      <c r="B299" s="378" t="s">
        <v>958</v>
      </c>
      <c r="C299" s="378" t="s">
        <v>959</v>
      </c>
      <c r="D299" s="379">
        <v>14914.2</v>
      </c>
      <c r="E299" s="379">
        <v>14914.2</v>
      </c>
      <c r="F299" s="379">
        <v>0</v>
      </c>
      <c r="G299" s="379">
        <v>0</v>
      </c>
      <c r="H299" s="379">
        <v>0</v>
      </c>
      <c r="I299" s="379">
        <v>0</v>
      </c>
      <c r="J299" s="379">
        <v>0</v>
      </c>
      <c r="K299" s="379">
        <f t="shared" si="4"/>
        <v>0</v>
      </c>
      <c r="L299" s="379"/>
      <c r="M299" s="379"/>
      <c r="N299" s="379"/>
      <c r="O299" s="379"/>
      <c r="P299" s="379"/>
      <c r="Q299" s="379"/>
    </row>
    <row r="300" spans="1:17">
      <c r="A300" s="377" t="s">
        <v>363</v>
      </c>
      <c r="B300" s="378" t="s">
        <v>960</v>
      </c>
      <c r="C300" s="378" t="s">
        <v>961</v>
      </c>
      <c r="D300" s="379">
        <v>14844</v>
      </c>
      <c r="E300" s="379">
        <v>0</v>
      </c>
      <c r="F300" s="379">
        <v>0</v>
      </c>
      <c r="G300" s="379">
        <v>0</v>
      </c>
      <c r="H300" s="379">
        <v>0</v>
      </c>
      <c r="I300" s="379">
        <v>0</v>
      </c>
      <c r="J300" s="379">
        <v>14844</v>
      </c>
      <c r="K300" s="379">
        <f t="shared" si="4"/>
        <v>14844</v>
      </c>
      <c r="L300" s="379"/>
      <c r="M300" s="379"/>
      <c r="N300" s="379"/>
      <c r="O300" s="379"/>
      <c r="P300" s="379"/>
      <c r="Q300" s="379"/>
    </row>
    <row r="301" spans="1:17">
      <c r="A301" s="377" t="s">
        <v>363</v>
      </c>
      <c r="B301" s="378" t="s">
        <v>962</v>
      </c>
      <c r="C301" s="378" t="s">
        <v>963</v>
      </c>
      <c r="D301" s="379">
        <v>14662.8</v>
      </c>
      <c r="E301" s="379">
        <v>14662.8</v>
      </c>
      <c r="F301" s="379">
        <v>0</v>
      </c>
      <c r="G301" s="379">
        <v>0</v>
      </c>
      <c r="H301" s="379">
        <v>0</v>
      </c>
      <c r="I301" s="379">
        <v>0</v>
      </c>
      <c r="J301" s="379">
        <v>0</v>
      </c>
      <c r="K301" s="379">
        <f t="shared" si="4"/>
        <v>0</v>
      </c>
      <c r="L301" s="379"/>
      <c r="M301" s="379"/>
      <c r="N301" s="379"/>
      <c r="O301" s="379"/>
      <c r="P301" s="379"/>
      <c r="Q301" s="379"/>
    </row>
    <row r="302" spans="1:17">
      <c r="A302" s="377" t="s">
        <v>363</v>
      </c>
      <c r="B302" s="378" t="s">
        <v>964</v>
      </c>
      <c r="C302" s="378" t="s">
        <v>965</v>
      </c>
      <c r="D302" s="379">
        <v>14411.79</v>
      </c>
      <c r="E302" s="379">
        <v>0</v>
      </c>
      <c r="F302" s="379">
        <v>14411.79</v>
      </c>
      <c r="G302" s="379">
        <v>0</v>
      </c>
      <c r="H302" s="379">
        <v>0</v>
      </c>
      <c r="I302" s="379">
        <v>0</v>
      </c>
      <c r="J302" s="379">
        <v>0</v>
      </c>
      <c r="K302" s="379">
        <f t="shared" si="4"/>
        <v>14411.79</v>
      </c>
      <c r="L302" s="379"/>
      <c r="M302" s="379"/>
      <c r="N302" s="379"/>
      <c r="O302" s="379"/>
      <c r="P302" s="379"/>
      <c r="Q302" s="379"/>
    </row>
    <row r="303" spans="1:17">
      <c r="A303" s="377" t="s">
        <v>363</v>
      </c>
      <c r="B303" s="378" t="s">
        <v>966</v>
      </c>
      <c r="C303" s="378" t="s">
        <v>967</v>
      </c>
      <c r="D303" s="379">
        <v>14349.9</v>
      </c>
      <c r="E303" s="379">
        <v>0</v>
      </c>
      <c r="F303" s="379">
        <v>0</v>
      </c>
      <c r="G303" s="379">
        <v>0</v>
      </c>
      <c r="H303" s="379">
        <v>0</v>
      </c>
      <c r="I303" s="379">
        <v>0</v>
      </c>
      <c r="J303" s="379">
        <v>14349.9</v>
      </c>
      <c r="K303" s="379">
        <f t="shared" si="4"/>
        <v>14349.9</v>
      </c>
      <c r="L303" s="379"/>
      <c r="M303" s="379"/>
      <c r="N303" s="379"/>
      <c r="O303" s="379"/>
      <c r="P303" s="379"/>
      <c r="Q303" s="379"/>
    </row>
    <row r="304" spans="1:17">
      <c r="A304" s="377" t="s">
        <v>363</v>
      </c>
      <c r="B304" s="378" t="s">
        <v>968</v>
      </c>
      <c r="C304" s="378" t="s">
        <v>969</v>
      </c>
      <c r="D304" s="379">
        <v>13923.36</v>
      </c>
      <c r="E304" s="379">
        <v>0</v>
      </c>
      <c r="F304" s="379">
        <v>0</v>
      </c>
      <c r="G304" s="379">
        <v>0</v>
      </c>
      <c r="H304" s="379">
        <v>0</v>
      </c>
      <c r="I304" s="379">
        <v>0</v>
      </c>
      <c r="J304" s="379">
        <v>13923.36</v>
      </c>
      <c r="K304" s="379">
        <f t="shared" si="4"/>
        <v>13923.36</v>
      </c>
      <c r="L304" s="379"/>
      <c r="M304" s="379"/>
      <c r="N304" s="379"/>
      <c r="O304" s="379"/>
      <c r="P304" s="379"/>
      <c r="Q304" s="379"/>
    </row>
    <row r="305" spans="1:17">
      <c r="A305" s="377" t="s">
        <v>363</v>
      </c>
      <c r="B305" s="378" t="s">
        <v>970</v>
      </c>
      <c r="C305" s="378" t="s">
        <v>971</v>
      </c>
      <c r="D305" s="379">
        <v>13670.28</v>
      </c>
      <c r="E305" s="379">
        <v>13670.28</v>
      </c>
      <c r="F305" s="379">
        <v>0</v>
      </c>
      <c r="G305" s="379">
        <v>0</v>
      </c>
      <c r="H305" s="379">
        <v>0</v>
      </c>
      <c r="I305" s="379">
        <v>0</v>
      </c>
      <c r="J305" s="379">
        <v>0</v>
      </c>
      <c r="K305" s="379">
        <f t="shared" si="4"/>
        <v>0</v>
      </c>
      <c r="L305" s="379"/>
      <c r="M305" s="379"/>
      <c r="N305" s="379"/>
      <c r="O305" s="379"/>
      <c r="P305" s="379"/>
      <c r="Q305" s="379"/>
    </row>
    <row r="306" spans="1:17">
      <c r="A306" s="377" t="s">
        <v>363</v>
      </c>
      <c r="B306" s="378" t="s">
        <v>972</v>
      </c>
      <c r="C306" s="378" t="s">
        <v>973</v>
      </c>
      <c r="D306" s="379">
        <v>13573.56</v>
      </c>
      <c r="E306" s="379">
        <v>0</v>
      </c>
      <c r="F306" s="379">
        <v>13573.56</v>
      </c>
      <c r="G306" s="379">
        <v>0</v>
      </c>
      <c r="H306" s="379">
        <v>0</v>
      </c>
      <c r="I306" s="379">
        <v>0</v>
      </c>
      <c r="J306" s="379">
        <v>0</v>
      </c>
      <c r="K306" s="379">
        <f t="shared" si="4"/>
        <v>13573.56</v>
      </c>
      <c r="L306" s="379"/>
      <c r="M306" s="379"/>
      <c r="N306" s="379"/>
      <c r="O306" s="379"/>
      <c r="P306" s="379"/>
      <c r="Q306" s="379"/>
    </row>
    <row r="307" spans="1:17">
      <c r="A307" s="377" t="s">
        <v>363</v>
      </c>
      <c r="B307" s="378" t="s">
        <v>974</v>
      </c>
      <c r="C307" s="378" t="s">
        <v>975</v>
      </c>
      <c r="D307" s="379">
        <v>13003.87</v>
      </c>
      <c r="E307" s="379">
        <v>0</v>
      </c>
      <c r="F307" s="379">
        <v>0</v>
      </c>
      <c r="G307" s="379">
        <v>13003.87</v>
      </c>
      <c r="H307" s="379">
        <v>0</v>
      </c>
      <c r="I307" s="379">
        <v>0</v>
      </c>
      <c r="J307" s="379">
        <v>0</v>
      </c>
      <c r="K307" s="379">
        <f t="shared" si="4"/>
        <v>13003.87</v>
      </c>
      <c r="L307" s="379"/>
      <c r="M307" s="379"/>
      <c r="N307" s="379"/>
      <c r="O307" s="379"/>
      <c r="P307" s="379"/>
      <c r="Q307" s="379"/>
    </row>
    <row r="308" spans="1:17">
      <c r="A308" s="377" t="s">
        <v>363</v>
      </c>
      <c r="B308" s="378" t="s">
        <v>976</v>
      </c>
      <c r="C308" s="378" t="s">
        <v>977</v>
      </c>
      <c r="D308" s="379">
        <v>12806.34</v>
      </c>
      <c r="E308" s="379">
        <v>4466.8599999999997</v>
      </c>
      <c r="F308" s="379">
        <v>8339.48</v>
      </c>
      <c r="G308" s="379">
        <v>0</v>
      </c>
      <c r="H308" s="379">
        <v>0</v>
      </c>
      <c r="I308" s="379">
        <v>0</v>
      </c>
      <c r="J308" s="379">
        <v>0</v>
      </c>
      <c r="K308" s="379">
        <f t="shared" si="4"/>
        <v>8339.48</v>
      </c>
      <c r="L308" s="379"/>
      <c r="M308" s="379"/>
      <c r="N308" s="379"/>
      <c r="O308" s="379"/>
      <c r="P308" s="379"/>
      <c r="Q308" s="379"/>
    </row>
    <row r="309" spans="1:17">
      <c r="A309" s="377" t="s">
        <v>363</v>
      </c>
      <c r="B309" s="378" t="s">
        <v>978</v>
      </c>
      <c r="C309" s="378" t="s">
        <v>979</v>
      </c>
      <c r="D309" s="379">
        <v>12438.29</v>
      </c>
      <c r="E309" s="379">
        <v>12438.29</v>
      </c>
      <c r="F309" s="379">
        <v>0</v>
      </c>
      <c r="G309" s="379">
        <v>0</v>
      </c>
      <c r="H309" s="379">
        <v>0</v>
      </c>
      <c r="I309" s="379">
        <v>0</v>
      </c>
      <c r="J309" s="379">
        <v>0</v>
      </c>
      <c r="K309" s="379">
        <f t="shared" si="4"/>
        <v>0</v>
      </c>
      <c r="L309" s="379"/>
      <c r="M309" s="379"/>
      <c r="N309" s="379"/>
      <c r="O309" s="379"/>
      <c r="P309" s="379"/>
      <c r="Q309" s="379"/>
    </row>
    <row r="310" spans="1:17">
      <c r="A310" s="377" t="s">
        <v>363</v>
      </c>
      <c r="B310" s="378" t="s">
        <v>980</v>
      </c>
      <c r="C310" s="378" t="s">
        <v>981</v>
      </c>
      <c r="D310" s="379">
        <v>12241.39</v>
      </c>
      <c r="E310" s="379">
        <v>12241.39</v>
      </c>
      <c r="F310" s="379">
        <v>0</v>
      </c>
      <c r="G310" s="379">
        <v>0</v>
      </c>
      <c r="H310" s="379">
        <v>0</v>
      </c>
      <c r="I310" s="379">
        <v>0</v>
      </c>
      <c r="J310" s="379">
        <v>0</v>
      </c>
      <c r="K310" s="379">
        <f t="shared" si="4"/>
        <v>0</v>
      </c>
      <c r="L310" s="379"/>
      <c r="M310" s="379"/>
      <c r="N310" s="379"/>
      <c r="O310" s="379"/>
      <c r="P310" s="379"/>
      <c r="Q310" s="379"/>
    </row>
    <row r="311" spans="1:17">
      <c r="A311" s="377" t="s">
        <v>363</v>
      </c>
      <c r="B311" s="378" t="s">
        <v>982</v>
      </c>
      <c r="C311" s="378" t="s">
        <v>983</v>
      </c>
      <c r="D311" s="379">
        <v>12217.79</v>
      </c>
      <c r="E311" s="379">
        <v>0</v>
      </c>
      <c r="F311" s="379">
        <v>0</v>
      </c>
      <c r="G311" s="379">
        <v>0</v>
      </c>
      <c r="H311" s="379">
        <v>0</v>
      </c>
      <c r="I311" s="379">
        <v>0</v>
      </c>
      <c r="J311" s="379">
        <v>12217.79</v>
      </c>
      <c r="K311" s="379">
        <f t="shared" si="4"/>
        <v>12217.79</v>
      </c>
      <c r="L311" s="379"/>
      <c r="M311" s="379"/>
      <c r="N311" s="379"/>
      <c r="O311" s="379"/>
      <c r="P311" s="379"/>
      <c r="Q311" s="379"/>
    </row>
    <row r="312" spans="1:17">
      <c r="A312" s="377" t="s">
        <v>363</v>
      </c>
      <c r="B312" s="378" t="s">
        <v>984</v>
      </c>
      <c r="C312" s="378" t="s">
        <v>985</v>
      </c>
      <c r="D312" s="379">
        <v>12089.43</v>
      </c>
      <c r="E312" s="379">
        <v>12089.43</v>
      </c>
      <c r="F312" s="379">
        <v>0</v>
      </c>
      <c r="G312" s="379">
        <v>0</v>
      </c>
      <c r="H312" s="379">
        <v>0</v>
      </c>
      <c r="I312" s="379">
        <v>0</v>
      </c>
      <c r="J312" s="379">
        <v>0</v>
      </c>
      <c r="K312" s="379">
        <f t="shared" si="4"/>
        <v>0</v>
      </c>
      <c r="L312" s="379"/>
      <c r="M312" s="379"/>
      <c r="N312" s="379"/>
      <c r="O312" s="379"/>
      <c r="P312" s="379"/>
      <c r="Q312" s="379"/>
    </row>
    <row r="313" spans="1:17">
      <c r="A313" s="377" t="s">
        <v>363</v>
      </c>
      <c r="B313" s="378" t="s">
        <v>986</v>
      </c>
      <c r="C313" s="378" t="s">
        <v>987</v>
      </c>
      <c r="D313" s="379">
        <v>11928.8</v>
      </c>
      <c r="E313" s="379">
        <v>0</v>
      </c>
      <c r="F313" s="379">
        <v>0</v>
      </c>
      <c r="G313" s="379">
        <v>0</v>
      </c>
      <c r="H313" s="379">
        <v>0</v>
      </c>
      <c r="I313" s="379">
        <v>0</v>
      </c>
      <c r="J313" s="379">
        <v>11928.8</v>
      </c>
      <c r="K313" s="379">
        <f t="shared" si="4"/>
        <v>11928.8</v>
      </c>
      <c r="L313" s="379"/>
      <c r="M313" s="379"/>
      <c r="N313" s="379"/>
      <c r="O313" s="379"/>
      <c r="P313" s="379"/>
      <c r="Q313" s="379"/>
    </row>
    <row r="314" spans="1:17">
      <c r="A314" s="377" t="s">
        <v>363</v>
      </c>
      <c r="B314" s="378" t="s">
        <v>988</v>
      </c>
      <c r="C314" s="378" t="s">
        <v>989</v>
      </c>
      <c r="D314" s="379">
        <v>11888.05</v>
      </c>
      <c r="E314" s="379">
        <v>0</v>
      </c>
      <c r="F314" s="379">
        <v>0</v>
      </c>
      <c r="G314" s="379">
        <v>0</v>
      </c>
      <c r="H314" s="379">
        <v>0</v>
      </c>
      <c r="I314" s="379">
        <v>0</v>
      </c>
      <c r="J314" s="379">
        <v>11888.05</v>
      </c>
      <c r="K314" s="379">
        <f t="shared" si="4"/>
        <v>11888.05</v>
      </c>
      <c r="L314" s="379"/>
      <c r="M314" s="379"/>
      <c r="N314" s="379"/>
      <c r="O314" s="379"/>
      <c r="P314" s="379"/>
      <c r="Q314" s="379"/>
    </row>
    <row r="315" spans="1:17">
      <c r="A315" s="377" t="s">
        <v>363</v>
      </c>
      <c r="B315" s="378" t="s">
        <v>990</v>
      </c>
      <c r="C315" s="378" t="s">
        <v>991</v>
      </c>
      <c r="D315" s="379">
        <v>11742.34</v>
      </c>
      <c r="E315" s="379">
        <v>0</v>
      </c>
      <c r="F315" s="379">
        <v>5592.2</v>
      </c>
      <c r="G315" s="379">
        <v>5739.25</v>
      </c>
      <c r="H315" s="379">
        <v>410.89</v>
      </c>
      <c r="I315" s="379">
        <v>0</v>
      </c>
      <c r="J315" s="379">
        <v>0</v>
      </c>
      <c r="K315" s="379">
        <f t="shared" si="4"/>
        <v>11742.34</v>
      </c>
      <c r="L315" s="379"/>
      <c r="M315" s="379"/>
      <c r="N315" s="379"/>
      <c r="O315" s="379"/>
      <c r="P315" s="379"/>
      <c r="Q315" s="379"/>
    </row>
    <row r="316" spans="1:17">
      <c r="A316" s="377" t="s">
        <v>363</v>
      </c>
      <c r="B316" s="378" t="s">
        <v>992</v>
      </c>
      <c r="C316" s="378" t="s">
        <v>993</v>
      </c>
      <c r="D316" s="379">
        <v>11724.82</v>
      </c>
      <c r="E316" s="379">
        <v>0</v>
      </c>
      <c r="F316" s="379">
        <v>0</v>
      </c>
      <c r="G316" s="379">
        <v>0</v>
      </c>
      <c r="H316" s="379">
        <v>0</v>
      </c>
      <c r="I316" s="379">
        <v>11724.82</v>
      </c>
      <c r="J316" s="379">
        <v>0</v>
      </c>
      <c r="K316" s="379">
        <f t="shared" si="4"/>
        <v>11724.82</v>
      </c>
      <c r="L316" s="379"/>
      <c r="M316" s="379"/>
      <c r="N316" s="379"/>
      <c r="O316" s="379"/>
      <c r="P316" s="379"/>
      <c r="Q316" s="379"/>
    </row>
    <row r="317" spans="1:17">
      <c r="A317" s="377" t="s">
        <v>363</v>
      </c>
      <c r="B317" s="378" t="s">
        <v>994</v>
      </c>
      <c r="C317" s="378" t="s">
        <v>995</v>
      </c>
      <c r="D317" s="379">
        <v>10913</v>
      </c>
      <c r="E317" s="379">
        <v>10913</v>
      </c>
      <c r="F317" s="379">
        <v>0</v>
      </c>
      <c r="G317" s="379">
        <v>0</v>
      </c>
      <c r="H317" s="379">
        <v>0</v>
      </c>
      <c r="I317" s="379">
        <v>0</v>
      </c>
      <c r="J317" s="379">
        <v>0</v>
      </c>
      <c r="K317" s="379">
        <f t="shared" si="4"/>
        <v>0</v>
      </c>
      <c r="L317" s="379"/>
      <c r="M317" s="379"/>
      <c r="N317" s="379"/>
      <c r="O317" s="379"/>
      <c r="P317" s="379"/>
      <c r="Q317" s="379"/>
    </row>
    <row r="318" spans="1:17">
      <c r="A318" s="377" t="s">
        <v>363</v>
      </c>
      <c r="B318" s="378" t="s">
        <v>996</v>
      </c>
      <c r="C318" s="378" t="s">
        <v>997</v>
      </c>
      <c r="D318" s="379">
        <v>10829.5</v>
      </c>
      <c r="E318" s="379">
        <v>10829.5</v>
      </c>
      <c r="F318" s="379">
        <v>0</v>
      </c>
      <c r="G318" s="379">
        <v>0</v>
      </c>
      <c r="H318" s="379">
        <v>0</v>
      </c>
      <c r="I318" s="379">
        <v>0</v>
      </c>
      <c r="J318" s="379">
        <v>0</v>
      </c>
      <c r="K318" s="379">
        <f t="shared" si="4"/>
        <v>0</v>
      </c>
      <c r="L318" s="379"/>
      <c r="M318" s="379"/>
      <c r="N318" s="379"/>
      <c r="O318" s="379"/>
      <c r="P318" s="379"/>
      <c r="Q318" s="379"/>
    </row>
    <row r="319" spans="1:17">
      <c r="A319" s="377" t="s">
        <v>363</v>
      </c>
      <c r="B319" s="378" t="s">
        <v>998</v>
      </c>
      <c r="C319" s="378" t="s">
        <v>999</v>
      </c>
      <c r="D319" s="379">
        <v>10732.18</v>
      </c>
      <c r="E319" s="379">
        <v>10732.18</v>
      </c>
      <c r="F319" s="379">
        <v>0</v>
      </c>
      <c r="G319" s="379">
        <v>0</v>
      </c>
      <c r="H319" s="379">
        <v>0</v>
      </c>
      <c r="I319" s="379">
        <v>0</v>
      </c>
      <c r="J319" s="379">
        <v>0</v>
      </c>
      <c r="K319" s="379">
        <f t="shared" si="4"/>
        <v>0</v>
      </c>
      <c r="L319" s="379"/>
      <c r="M319" s="379"/>
      <c r="N319" s="379"/>
      <c r="O319" s="379"/>
      <c r="P319" s="379"/>
      <c r="Q319" s="379"/>
    </row>
    <row r="320" spans="1:17">
      <c r="A320" s="377" t="s">
        <v>363</v>
      </c>
      <c r="B320" s="378" t="s">
        <v>1000</v>
      </c>
      <c r="C320" s="378" t="s">
        <v>1001</v>
      </c>
      <c r="D320" s="379">
        <v>10680</v>
      </c>
      <c r="E320" s="379">
        <v>0</v>
      </c>
      <c r="F320" s="379">
        <v>0</v>
      </c>
      <c r="G320" s="379">
        <v>0</v>
      </c>
      <c r="H320" s="379">
        <v>0</v>
      </c>
      <c r="I320" s="379">
        <v>0</v>
      </c>
      <c r="J320" s="379">
        <v>10680</v>
      </c>
      <c r="K320" s="379">
        <f t="shared" si="4"/>
        <v>10680</v>
      </c>
      <c r="L320" s="379"/>
      <c r="M320" s="379"/>
      <c r="N320" s="379"/>
      <c r="O320" s="379"/>
      <c r="P320" s="379"/>
      <c r="Q320" s="379"/>
    </row>
    <row r="321" spans="1:17">
      <c r="A321" s="377" t="s">
        <v>363</v>
      </c>
      <c r="B321" s="378" t="s">
        <v>1002</v>
      </c>
      <c r="C321" s="378" t="s">
        <v>1003</v>
      </c>
      <c r="D321" s="379">
        <v>10622.67</v>
      </c>
      <c r="E321" s="379">
        <v>0</v>
      </c>
      <c r="F321" s="379">
        <v>0</v>
      </c>
      <c r="G321" s="379">
        <v>0</v>
      </c>
      <c r="H321" s="379">
        <v>0</v>
      </c>
      <c r="I321" s="379">
        <v>0</v>
      </c>
      <c r="J321" s="379">
        <v>10622.67</v>
      </c>
      <c r="K321" s="379">
        <f t="shared" si="4"/>
        <v>10622.67</v>
      </c>
      <c r="L321" s="379"/>
      <c r="M321" s="379"/>
      <c r="N321" s="379"/>
      <c r="O321" s="379"/>
      <c r="P321" s="379"/>
      <c r="Q321" s="379"/>
    </row>
    <row r="322" spans="1:17">
      <c r="A322" s="377" t="s">
        <v>363</v>
      </c>
      <c r="B322" s="378" t="s">
        <v>1004</v>
      </c>
      <c r="C322" s="378" t="s">
        <v>1005</v>
      </c>
      <c r="D322" s="379">
        <v>10134.02</v>
      </c>
      <c r="E322" s="379">
        <v>6177.72</v>
      </c>
      <c r="F322" s="379">
        <v>3956.3</v>
      </c>
      <c r="G322" s="379">
        <v>0</v>
      </c>
      <c r="H322" s="379">
        <v>0</v>
      </c>
      <c r="I322" s="379">
        <v>0</v>
      </c>
      <c r="J322" s="379">
        <v>0</v>
      </c>
      <c r="K322" s="379">
        <f t="shared" ref="K322:K385" si="5">SUM(F322:J322)</f>
        <v>3956.3</v>
      </c>
      <c r="L322" s="379"/>
      <c r="M322" s="379"/>
      <c r="N322" s="379"/>
      <c r="O322" s="379"/>
      <c r="P322" s="379"/>
      <c r="Q322" s="379"/>
    </row>
    <row r="323" spans="1:17">
      <c r="A323" s="377" t="s">
        <v>363</v>
      </c>
      <c r="B323" s="378" t="s">
        <v>1006</v>
      </c>
      <c r="C323" s="378" t="s">
        <v>1007</v>
      </c>
      <c r="D323" s="379">
        <v>10087</v>
      </c>
      <c r="E323" s="379">
        <v>10087</v>
      </c>
      <c r="F323" s="379">
        <v>0</v>
      </c>
      <c r="G323" s="379">
        <v>0</v>
      </c>
      <c r="H323" s="379">
        <v>0</v>
      </c>
      <c r="I323" s="379">
        <v>0</v>
      </c>
      <c r="J323" s="379">
        <v>0</v>
      </c>
      <c r="K323" s="379">
        <f t="shared" si="5"/>
        <v>0</v>
      </c>
      <c r="L323" s="379"/>
      <c r="M323" s="379"/>
      <c r="N323" s="379"/>
      <c r="O323" s="379"/>
      <c r="P323" s="379"/>
      <c r="Q323" s="379"/>
    </row>
    <row r="324" spans="1:17">
      <c r="A324" s="377" t="s">
        <v>363</v>
      </c>
      <c r="B324" s="378" t="s">
        <v>1008</v>
      </c>
      <c r="C324" s="378" t="s">
        <v>1009</v>
      </c>
      <c r="D324" s="379">
        <v>9102.85</v>
      </c>
      <c r="E324" s="379">
        <v>14392.85</v>
      </c>
      <c r="F324" s="379">
        <v>0</v>
      </c>
      <c r="G324" s="379">
        <v>0</v>
      </c>
      <c r="H324" s="379">
        <v>0</v>
      </c>
      <c r="I324" s="379">
        <v>0</v>
      </c>
      <c r="J324" s="379">
        <v>-5290</v>
      </c>
      <c r="K324" s="379">
        <f t="shared" si="5"/>
        <v>-5290</v>
      </c>
      <c r="L324" s="379"/>
      <c r="M324" s="379"/>
      <c r="N324" s="379"/>
      <c r="O324" s="379"/>
      <c r="P324" s="379"/>
      <c r="Q324" s="379"/>
    </row>
    <row r="325" spans="1:17">
      <c r="A325" s="377" t="s">
        <v>363</v>
      </c>
      <c r="B325" s="378" t="s">
        <v>1010</v>
      </c>
      <c r="C325" s="378" t="s">
        <v>1011</v>
      </c>
      <c r="D325" s="379">
        <v>8751.2900000000009</v>
      </c>
      <c r="E325" s="379">
        <v>8752.2900000000009</v>
      </c>
      <c r="F325" s="379">
        <v>0</v>
      </c>
      <c r="G325" s="379">
        <v>0</v>
      </c>
      <c r="H325" s="379">
        <v>0</v>
      </c>
      <c r="I325" s="379">
        <v>0</v>
      </c>
      <c r="J325" s="379">
        <v>-1</v>
      </c>
      <c r="K325" s="379">
        <f t="shared" si="5"/>
        <v>-1</v>
      </c>
      <c r="L325" s="379"/>
      <c r="M325" s="379"/>
      <c r="N325" s="379"/>
      <c r="O325" s="379"/>
      <c r="P325" s="379"/>
      <c r="Q325" s="379"/>
    </row>
    <row r="326" spans="1:17">
      <c r="A326" s="377" t="s">
        <v>363</v>
      </c>
      <c r="B326" s="378" t="s">
        <v>1012</v>
      </c>
      <c r="C326" s="378" t="s">
        <v>1013</v>
      </c>
      <c r="D326" s="379">
        <v>8584.01</v>
      </c>
      <c r="E326" s="379">
        <v>2800</v>
      </c>
      <c r="F326" s="379">
        <v>5784.01</v>
      </c>
      <c r="G326" s="379">
        <v>0</v>
      </c>
      <c r="H326" s="379">
        <v>0</v>
      </c>
      <c r="I326" s="379">
        <v>0</v>
      </c>
      <c r="J326" s="379">
        <v>0</v>
      </c>
      <c r="K326" s="379">
        <f t="shared" si="5"/>
        <v>5784.01</v>
      </c>
      <c r="L326" s="379"/>
      <c r="M326" s="379"/>
      <c r="N326" s="379"/>
      <c r="O326" s="379"/>
      <c r="P326" s="379"/>
      <c r="Q326" s="379"/>
    </row>
    <row r="327" spans="1:17">
      <c r="A327" s="377" t="s">
        <v>363</v>
      </c>
      <c r="B327" s="378" t="s">
        <v>1014</v>
      </c>
      <c r="C327" s="378" t="s">
        <v>1015</v>
      </c>
      <c r="D327" s="379">
        <v>8528.1299999999992</v>
      </c>
      <c r="E327" s="379">
        <v>0</v>
      </c>
      <c r="F327" s="379">
        <v>8528.1299999999992</v>
      </c>
      <c r="G327" s="379">
        <v>0</v>
      </c>
      <c r="H327" s="379">
        <v>0</v>
      </c>
      <c r="I327" s="379">
        <v>0</v>
      </c>
      <c r="J327" s="379">
        <v>0</v>
      </c>
      <c r="K327" s="379">
        <f t="shared" si="5"/>
        <v>8528.1299999999992</v>
      </c>
      <c r="L327" s="379"/>
      <c r="M327" s="379"/>
      <c r="N327" s="379"/>
      <c r="O327" s="379"/>
      <c r="P327" s="379"/>
      <c r="Q327" s="379"/>
    </row>
    <row r="328" spans="1:17">
      <c r="A328" s="377" t="s">
        <v>363</v>
      </c>
      <c r="B328" s="378" t="s">
        <v>1016</v>
      </c>
      <c r="C328" s="378" t="s">
        <v>1017</v>
      </c>
      <c r="D328" s="379">
        <v>8477</v>
      </c>
      <c r="E328" s="379">
        <v>8477</v>
      </c>
      <c r="F328" s="379">
        <v>0</v>
      </c>
      <c r="G328" s="379">
        <v>0</v>
      </c>
      <c r="H328" s="379">
        <v>0</v>
      </c>
      <c r="I328" s="379">
        <v>0</v>
      </c>
      <c r="J328" s="379">
        <v>0</v>
      </c>
      <c r="K328" s="379">
        <f t="shared" si="5"/>
        <v>0</v>
      </c>
      <c r="L328" s="379"/>
      <c r="M328" s="379"/>
      <c r="N328" s="379"/>
      <c r="O328" s="379"/>
      <c r="P328" s="379"/>
      <c r="Q328" s="379"/>
    </row>
    <row r="329" spans="1:17">
      <c r="A329" s="377" t="s">
        <v>363</v>
      </c>
      <c r="B329" s="378" t="s">
        <v>1018</v>
      </c>
      <c r="C329" s="378" t="s">
        <v>1019</v>
      </c>
      <c r="D329" s="379">
        <v>8447.35</v>
      </c>
      <c r="E329" s="379">
        <v>3164.21</v>
      </c>
      <c r="F329" s="379">
        <v>5258.49</v>
      </c>
      <c r="G329" s="379">
        <v>0</v>
      </c>
      <c r="H329" s="379">
        <v>24.65</v>
      </c>
      <c r="I329" s="379">
        <v>0</v>
      </c>
      <c r="J329" s="379">
        <v>0</v>
      </c>
      <c r="K329" s="379">
        <f t="shared" si="5"/>
        <v>5283.1399999999994</v>
      </c>
      <c r="L329" s="379"/>
      <c r="M329" s="379"/>
      <c r="N329" s="379"/>
      <c r="O329" s="379"/>
      <c r="P329" s="379"/>
      <c r="Q329" s="379"/>
    </row>
    <row r="330" spans="1:17">
      <c r="A330" s="377" t="s">
        <v>363</v>
      </c>
      <c r="B330" s="378" t="s">
        <v>1020</v>
      </c>
      <c r="C330" s="378" t="s">
        <v>1021</v>
      </c>
      <c r="D330" s="379">
        <v>8099.04</v>
      </c>
      <c r="E330" s="379">
        <v>8099.04</v>
      </c>
      <c r="F330" s="379">
        <v>0</v>
      </c>
      <c r="G330" s="379">
        <v>0</v>
      </c>
      <c r="H330" s="379">
        <v>0</v>
      </c>
      <c r="I330" s="379">
        <v>0</v>
      </c>
      <c r="J330" s="379">
        <v>0</v>
      </c>
      <c r="K330" s="379">
        <f t="shared" si="5"/>
        <v>0</v>
      </c>
      <c r="L330" s="379"/>
      <c r="M330" s="379"/>
      <c r="N330" s="379"/>
      <c r="O330" s="379"/>
      <c r="P330" s="379"/>
      <c r="Q330" s="379"/>
    </row>
    <row r="331" spans="1:17">
      <c r="A331" s="377" t="s">
        <v>363</v>
      </c>
      <c r="B331" s="378" t="s">
        <v>1022</v>
      </c>
      <c r="C331" s="378" t="s">
        <v>1023</v>
      </c>
      <c r="D331" s="379">
        <v>7419.3</v>
      </c>
      <c r="E331" s="379">
        <v>0</v>
      </c>
      <c r="F331" s="379">
        <v>1483.86</v>
      </c>
      <c r="G331" s="379">
        <v>1483.86</v>
      </c>
      <c r="H331" s="379">
        <v>1483.86</v>
      </c>
      <c r="I331" s="379">
        <v>2967.72</v>
      </c>
      <c r="J331" s="379">
        <v>0</v>
      </c>
      <c r="K331" s="379">
        <f t="shared" si="5"/>
        <v>7419.2999999999993</v>
      </c>
      <c r="L331" s="379"/>
      <c r="M331" s="379"/>
      <c r="N331" s="379"/>
      <c r="O331" s="379"/>
      <c r="P331" s="379"/>
      <c r="Q331" s="379"/>
    </row>
    <row r="332" spans="1:17">
      <c r="A332" s="377" t="s">
        <v>363</v>
      </c>
      <c r="B332" s="378" t="s">
        <v>1024</v>
      </c>
      <c r="C332" s="378" t="s">
        <v>1025</v>
      </c>
      <c r="D332" s="379">
        <v>7334.27</v>
      </c>
      <c r="E332" s="379">
        <v>14065.27</v>
      </c>
      <c r="F332" s="379">
        <v>0</v>
      </c>
      <c r="G332" s="379">
        <v>0</v>
      </c>
      <c r="H332" s="379">
        <v>0</v>
      </c>
      <c r="I332" s="379">
        <v>0</v>
      </c>
      <c r="J332" s="379">
        <v>-6731</v>
      </c>
      <c r="K332" s="379">
        <f t="shared" si="5"/>
        <v>-6731</v>
      </c>
      <c r="L332" s="379"/>
      <c r="M332" s="379"/>
      <c r="N332" s="379"/>
      <c r="O332" s="379"/>
      <c r="P332" s="379"/>
      <c r="Q332" s="379"/>
    </row>
    <row r="333" spans="1:17">
      <c r="A333" s="377" t="s">
        <v>363</v>
      </c>
      <c r="B333" s="378" t="s">
        <v>1026</v>
      </c>
      <c r="C333" s="378" t="s">
        <v>1027</v>
      </c>
      <c r="D333" s="379">
        <v>7293.64</v>
      </c>
      <c r="E333" s="379">
        <v>1495.17</v>
      </c>
      <c r="F333" s="379">
        <v>5798.47</v>
      </c>
      <c r="G333" s="379">
        <v>0</v>
      </c>
      <c r="H333" s="379">
        <v>0</v>
      </c>
      <c r="I333" s="379">
        <v>0</v>
      </c>
      <c r="J333" s="379">
        <v>0</v>
      </c>
      <c r="K333" s="379">
        <f t="shared" si="5"/>
        <v>5798.47</v>
      </c>
      <c r="L333" s="379"/>
      <c r="M333" s="379"/>
      <c r="N333" s="379"/>
      <c r="O333" s="379"/>
      <c r="P333" s="379"/>
      <c r="Q333" s="379"/>
    </row>
    <row r="334" spans="1:17">
      <c r="A334" s="377" t="s">
        <v>363</v>
      </c>
      <c r="B334" s="378" t="s">
        <v>1028</v>
      </c>
      <c r="C334" s="378" t="s">
        <v>1029</v>
      </c>
      <c r="D334" s="379">
        <v>7198.48</v>
      </c>
      <c r="E334" s="379">
        <v>463.33</v>
      </c>
      <c r="F334" s="379">
        <v>6735.15</v>
      </c>
      <c r="G334" s="379">
        <v>0</v>
      </c>
      <c r="H334" s="379">
        <v>0</v>
      </c>
      <c r="I334" s="379">
        <v>0</v>
      </c>
      <c r="J334" s="379">
        <v>0</v>
      </c>
      <c r="K334" s="379">
        <f t="shared" si="5"/>
        <v>6735.15</v>
      </c>
      <c r="L334" s="379"/>
      <c r="M334" s="379"/>
      <c r="N334" s="379"/>
      <c r="O334" s="379"/>
      <c r="P334" s="379"/>
      <c r="Q334" s="379"/>
    </row>
    <row r="335" spans="1:17">
      <c r="A335" s="377" t="s">
        <v>363</v>
      </c>
      <c r="B335" s="378" t="s">
        <v>1030</v>
      </c>
      <c r="C335" s="378" t="s">
        <v>1031</v>
      </c>
      <c r="D335" s="379">
        <v>7128.85</v>
      </c>
      <c r="E335" s="379">
        <v>1500.2</v>
      </c>
      <c r="F335" s="379">
        <v>0</v>
      </c>
      <c r="G335" s="379">
        <v>4128.45</v>
      </c>
      <c r="H335" s="379">
        <v>1500.2</v>
      </c>
      <c r="I335" s="379">
        <v>0</v>
      </c>
      <c r="J335" s="379">
        <v>0</v>
      </c>
      <c r="K335" s="379">
        <f t="shared" si="5"/>
        <v>5628.65</v>
      </c>
      <c r="L335" s="379"/>
      <c r="M335" s="379"/>
      <c r="N335" s="379"/>
      <c r="O335" s="379"/>
      <c r="P335" s="379"/>
      <c r="Q335" s="379"/>
    </row>
    <row r="336" spans="1:17">
      <c r="A336" s="377" t="s">
        <v>363</v>
      </c>
      <c r="B336" s="378" t="s">
        <v>1032</v>
      </c>
      <c r="C336" s="378" t="s">
        <v>1033</v>
      </c>
      <c r="D336" s="379">
        <v>7045</v>
      </c>
      <c r="E336" s="379">
        <v>0</v>
      </c>
      <c r="F336" s="379">
        <v>0</v>
      </c>
      <c r="G336" s="379">
        <v>0</v>
      </c>
      <c r="H336" s="379">
        <v>0</v>
      </c>
      <c r="I336" s="379">
        <v>0</v>
      </c>
      <c r="J336" s="379">
        <v>7045</v>
      </c>
      <c r="K336" s="379">
        <f t="shared" si="5"/>
        <v>7045</v>
      </c>
      <c r="L336" s="379"/>
      <c r="M336" s="379"/>
      <c r="N336" s="379"/>
      <c r="O336" s="379"/>
      <c r="P336" s="379"/>
      <c r="Q336" s="379"/>
    </row>
    <row r="337" spans="1:17">
      <c r="A337" s="377" t="s">
        <v>363</v>
      </c>
      <c r="B337" s="378" t="s">
        <v>1034</v>
      </c>
      <c r="C337" s="378" t="s">
        <v>1035</v>
      </c>
      <c r="D337" s="379">
        <v>6853</v>
      </c>
      <c r="E337" s="379">
        <v>6853</v>
      </c>
      <c r="F337" s="379">
        <v>0</v>
      </c>
      <c r="G337" s="379">
        <v>0</v>
      </c>
      <c r="H337" s="379">
        <v>0</v>
      </c>
      <c r="I337" s="379">
        <v>0</v>
      </c>
      <c r="J337" s="379">
        <v>0</v>
      </c>
      <c r="K337" s="379">
        <f t="shared" si="5"/>
        <v>0</v>
      </c>
      <c r="L337" s="379"/>
      <c r="M337" s="379"/>
      <c r="N337" s="379"/>
      <c r="O337" s="379"/>
      <c r="P337" s="379"/>
      <c r="Q337" s="379"/>
    </row>
    <row r="338" spans="1:17">
      <c r="A338" s="377" t="s">
        <v>363</v>
      </c>
      <c r="B338" s="378" t="s">
        <v>1036</v>
      </c>
      <c r="C338" s="378" t="s">
        <v>1037</v>
      </c>
      <c r="D338" s="379">
        <v>6824.3</v>
      </c>
      <c r="E338" s="379">
        <v>0</v>
      </c>
      <c r="F338" s="379">
        <v>0</v>
      </c>
      <c r="G338" s="379">
        <v>3412.15</v>
      </c>
      <c r="H338" s="379">
        <v>3412.15</v>
      </c>
      <c r="I338" s="379">
        <v>0</v>
      </c>
      <c r="J338" s="379">
        <v>0</v>
      </c>
      <c r="K338" s="379">
        <f t="shared" si="5"/>
        <v>6824.3</v>
      </c>
      <c r="L338" s="379"/>
      <c r="M338" s="379"/>
      <c r="N338" s="379"/>
      <c r="O338" s="379"/>
      <c r="P338" s="379"/>
      <c r="Q338" s="379"/>
    </row>
    <row r="339" spans="1:17">
      <c r="A339" s="377" t="s">
        <v>363</v>
      </c>
      <c r="B339" s="378" t="s">
        <v>1038</v>
      </c>
      <c r="C339" s="378" t="s">
        <v>1039</v>
      </c>
      <c r="D339" s="379">
        <v>6620.28</v>
      </c>
      <c r="E339" s="379">
        <v>0</v>
      </c>
      <c r="F339" s="379">
        <v>2206.7600000000002</v>
      </c>
      <c r="G339" s="379">
        <v>2206.7600000000002</v>
      </c>
      <c r="H339" s="379">
        <v>2206.7600000000002</v>
      </c>
      <c r="I339" s="379">
        <v>0</v>
      </c>
      <c r="J339" s="379">
        <v>0</v>
      </c>
      <c r="K339" s="379">
        <f t="shared" si="5"/>
        <v>6620.2800000000007</v>
      </c>
      <c r="L339" s="379"/>
      <c r="M339" s="379"/>
      <c r="N339" s="379"/>
      <c r="O339" s="379"/>
      <c r="P339" s="379"/>
      <c r="Q339" s="379"/>
    </row>
    <row r="340" spans="1:17">
      <c r="A340" s="377" t="s">
        <v>363</v>
      </c>
      <c r="B340" s="378" t="s">
        <v>1040</v>
      </c>
      <c r="C340" s="378" t="s">
        <v>1041</v>
      </c>
      <c r="D340" s="379">
        <v>6600</v>
      </c>
      <c r="E340" s="379">
        <v>2520</v>
      </c>
      <c r="F340" s="379">
        <v>4080</v>
      </c>
      <c r="G340" s="379">
        <v>0</v>
      </c>
      <c r="H340" s="379">
        <v>0</v>
      </c>
      <c r="I340" s="379">
        <v>0</v>
      </c>
      <c r="J340" s="379">
        <v>0</v>
      </c>
      <c r="K340" s="379">
        <f t="shared" si="5"/>
        <v>4080</v>
      </c>
      <c r="L340" s="379"/>
      <c r="M340" s="379"/>
      <c r="N340" s="379"/>
      <c r="O340" s="379"/>
      <c r="P340" s="379"/>
      <c r="Q340" s="379"/>
    </row>
    <row r="341" spans="1:17">
      <c r="A341" s="377" t="s">
        <v>363</v>
      </c>
      <c r="B341" s="378" t="s">
        <v>1042</v>
      </c>
      <c r="C341" s="378" t="s">
        <v>1043</v>
      </c>
      <c r="D341" s="379">
        <v>6480.19</v>
      </c>
      <c r="E341" s="379">
        <v>6480.19</v>
      </c>
      <c r="F341" s="379">
        <v>0</v>
      </c>
      <c r="G341" s="379">
        <v>0</v>
      </c>
      <c r="H341" s="379">
        <v>0</v>
      </c>
      <c r="I341" s="379">
        <v>0</v>
      </c>
      <c r="J341" s="379">
        <v>0</v>
      </c>
      <c r="K341" s="379">
        <f t="shared" si="5"/>
        <v>0</v>
      </c>
      <c r="L341" s="379"/>
      <c r="M341" s="379"/>
      <c r="N341" s="379"/>
      <c r="O341" s="379"/>
      <c r="P341" s="379"/>
      <c r="Q341" s="379"/>
    </row>
    <row r="342" spans="1:17">
      <c r="A342" s="377" t="s">
        <v>363</v>
      </c>
      <c r="B342" s="378" t="s">
        <v>1044</v>
      </c>
      <c r="C342" s="378" t="s">
        <v>1045</v>
      </c>
      <c r="D342" s="379">
        <v>6352.71</v>
      </c>
      <c r="E342" s="379">
        <v>6352.71</v>
      </c>
      <c r="F342" s="379">
        <v>0</v>
      </c>
      <c r="G342" s="379">
        <v>0</v>
      </c>
      <c r="H342" s="379">
        <v>0</v>
      </c>
      <c r="I342" s="379">
        <v>0</v>
      </c>
      <c r="J342" s="379">
        <v>0</v>
      </c>
      <c r="K342" s="379">
        <f t="shared" si="5"/>
        <v>0</v>
      </c>
      <c r="L342" s="379"/>
      <c r="M342" s="379"/>
      <c r="N342" s="379"/>
      <c r="O342" s="379"/>
      <c r="P342" s="379"/>
      <c r="Q342" s="379"/>
    </row>
    <row r="343" spans="1:17">
      <c r="A343" s="377" t="s">
        <v>363</v>
      </c>
      <c r="B343" s="378" t="s">
        <v>1046</v>
      </c>
      <c r="C343" s="378" t="s">
        <v>1047</v>
      </c>
      <c r="D343" s="379">
        <v>6277.83</v>
      </c>
      <c r="E343" s="379">
        <v>0</v>
      </c>
      <c r="F343" s="379">
        <v>6277.83</v>
      </c>
      <c r="G343" s="379">
        <v>0</v>
      </c>
      <c r="H343" s="379">
        <v>0</v>
      </c>
      <c r="I343" s="379">
        <v>0</v>
      </c>
      <c r="J343" s="379">
        <v>0</v>
      </c>
      <c r="K343" s="379">
        <f t="shared" si="5"/>
        <v>6277.83</v>
      </c>
      <c r="L343" s="379"/>
      <c r="M343" s="379"/>
      <c r="N343" s="379"/>
      <c r="O343" s="379"/>
      <c r="P343" s="379"/>
      <c r="Q343" s="379"/>
    </row>
    <row r="344" spans="1:17">
      <c r="A344" s="377" t="s">
        <v>363</v>
      </c>
      <c r="B344" s="378" t="s">
        <v>1048</v>
      </c>
      <c r="C344" s="378" t="s">
        <v>1049</v>
      </c>
      <c r="D344" s="379">
        <v>6064.64</v>
      </c>
      <c r="E344" s="379">
        <v>2288.88</v>
      </c>
      <c r="F344" s="379">
        <v>3775.76</v>
      </c>
      <c r="G344" s="379">
        <v>0</v>
      </c>
      <c r="H344" s="379">
        <v>0</v>
      </c>
      <c r="I344" s="379">
        <v>0</v>
      </c>
      <c r="J344" s="379">
        <v>0</v>
      </c>
      <c r="K344" s="379">
        <f t="shared" si="5"/>
        <v>3775.76</v>
      </c>
      <c r="L344" s="379"/>
      <c r="M344" s="379"/>
      <c r="N344" s="379"/>
      <c r="O344" s="379"/>
      <c r="P344" s="379"/>
      <c r="Q344" s="379"/>
    </row>
    <row r="345" spans="1:17">
      <c r="A345" s="377" t="s">
        <v>363</v>
      </c>
      <c r="B345" s="378" t="s">
        <v>1050</v>
      </c>
      <c r="C345" s="378" t="s">
        <v>1051</v>
      </c>
      <c r="D345" s="379">
        <v>6000.49</v>
      </c>
      <c r="E345" s="379">
        <v>0</v>
      </c>
      <c r="F345" s="379">
        <v>715.53</v>
      </c>
      <c r="G345" s="379">
        <v>1301.8399999999999</v>
      </c>
      <c r="H345" s="379">
        <v>1370.81</v>
      </c>
      <c r="I345" s="379">
        <v>2612.31</v>
      </c>
      <c r="J345" s="379">
        <v>0</v>
      </c>
      <c r="K345" s="379">
        <f t="shared" si="5"/>
        <v>6000.49</v>
      </c>
      <c r="L345" s="379"/>
      <c r="M345" s="379"/>
      <c r="N345" s="379"/>
      <c r="O345" s="379"/>
      <c r="P345" s="379"/>
      <c r="Q345" s="379"/>
    </row>
    <row r="346" spans="1:17">
      <c r="A346" s="377" t="s">
        <v>363</v>
      </c>
      <c r="B346" s="378" t="s">
        <v>1052</v>
      </c>
      <c r="C346" s="378" t="s">
        <v>1053</v>
      </c>
      <c r="D346" s="379">
        <v>6000</v>
      </c>
      <c r="E346" s="379">
        <v>0</v>
      </c>
      <c r="F346" s="379">
        <v>0</v>
      </c>
      <c r="G346" s="379">
        <v>0</v>
      </c>
      <c r="H346" s="379">
        <v>0</v>
      </c>
      <c r="I346" s="379">
        <v>0</v>
      </c>
      <c r="J346" s="379">
        <v>6000</v>
      </c>
      <c r="K346" s="379">
        <f t="shared" si="5"/>
        <v>6000</v>
      </c>
      <c r="L346" s="379"/>
      <c r="M346" s="379"/>
      <c r="N346" s="379"/>
      <c r="O346" s="379"/>
      <c r="P346" s="379"/>
      <c r="Q346" s="379"/>
    </row>
    <row r="347" spans="1:17">
      <c r="A347" s="377" t="s">
        <v>363</v>
      </c>
      <c r="B347" s="378" t="s">
        <v>1054</v>
      </c>
      <c r="C347" s="378" t="s">
        <v>1055</v>
      </c>
      <c r="D347" s="379">
        <v>5969.71</v>
      </c>
      <c r="E347" s="379">
        <v>5969.71</v>
      </c>
      <c r="F347" s="379">
        <v>0</v>
      </c>
      <c r="G347" s="379">
        <v>0</v>
      </c>
      <c r="H347" s="379">
        <v>0</v>
      </c>
      <c r="I347" s="379">
        <v>0</v>
      </c>
      <c r="J347" s="379">
        <v>0</v>
      </c>
      <c r="K347" s="379">
        <f t="shared" si="5"/>
        <v>0</v>
      </c>
      <c r="L347" s="379"/>
      <c r="M347" s="379"/>
      <c r="N347" s="379"/>
      <c r="O347" s="379"/>
      <c r="P347" s="379"/>
      <c r="Q347" s="379"/>
    </row>
    <row r="348" spans="1:17">
      <c r="A348" s="377" t="s">
        <v>363</v>
      </c>
      <c r="B348" s="378" t="s">
        <v>1056</v>
      </c>
      <c r="C348" s="378" t="s">
        <v>1057</v>
      </c>
      <c r="D348" s="379">
        <v>5723.3</v>
      </c>
      <c r="E348" s="379">
        <v>0</v>
      </c>
      <c r="F348" s="379">
        <v>0</v>
      </c>
      <c r="G348" s="379">
        <v>5723.3</v>
      </c>
      <c r="H348" s="379">
        <v>0</v>
      </c>
      <c r="I348" s="379">
        <v>0</v>
      </c>
      <c r="J348" s="379">
        <v>0</v>
      </c>
      <c r="K348" s="379">
        <f t="shared" si="5"/>
        <v>5723.3</v>
      </c>
      <c r="L348" s="379"/>
      <c r="M348" s="379"/>
      <c r="N348" s="379"/>
      <c r="O348" s="379"/>
      <c r="P348" s="379"/>
      <c r="Q348" s="379"/>
    </row>
    <row r="349" spans="1:17">
      <c r="A349" s="377" t="s">
        <v>363</v>
      </c>
      <c r="B349" s="378" t="s">
        <v>1058</v>
      </c>
      <c r="C349" s="378" t="s">
        <v>1059</v>
      </c>
      <c r="D349" s="379">
        <v>5622.94</v>
      </c>
      <c r="E349" s="379">
        <v>5622.94</v>
      </c>
      <c r="F349" s="379">
        <v>0</v>
      </c>
      <c r="G349" s="379">
        <v>0</v>
      </c>
      <c r="H349" s="379">
        <v>0</v>
      </c>
      <c r="I349" s="379">
        <v>0</v>
      </c>
      <c r="J349" s="379">
        <v>0</v>
      </c>
      <c r="K349" s="379">
        <f t="shared" si="5"/>
        <v>0</v>
      </c>
      <c r="L349" s="379"/>
      <c r="M349" s="379"/>
      <c r="N349" s="379"/>
      <c r="O349" s="379"/>
      <c r="P349" s="379"/>
      <c r="Q349" s="379"/>
    </row>
    <row r="350" spans="1:17">
      <c r="A350" s="377" t="s">
        <v>363</v>
      </c>
      <c r="B350" s="378" t="s">
        <v>1060</v>
      </c>
      <c r="C350" s="378" t="s">
        <v>1061</v>
      </c>
      <c r="D350" s="379">
        <v>5593.83</v>
      </c>
      <c r="E350" s="379">
        <v>0</v>
      </c>
      <c r="F350" s="379">
        <v>5593.83</v>
      </c>
      <c r="G350" s="379">
        <v>0</v>
      </c>
      <c r="H350" s="379">
        <v>0</v>
      </c>
      <c r="I350" s="379">
        <v>0</v>
      </c>
      <c r="J350" s="379">
        <v>0</v>
      </c>
      <c r="K350" s="379">
        <f t="shared" si="5"/>
        <v>5593.83</v>
      </c>
      <c r="L350" s="379"/>
      <c r="M350" s="379"/>
      <c r="N350" s="379"/>
      <c r="O350" s="379"/>
      <c r="P350" s="379"/>
      <c r="Q350" s="379"/>
    </row>
    <row r="351" spans="1:17">
      <c r="A351" s="377" t="s">
        <v>363</v>
      </c>
      <c r="B351" s="378" t="s">
        <v>1062</v>
      </c>
      <c r="C351" s="378" t="s">
        <v>1063</v>
      </c>
      <c r="D351" s="379">
        <v>5434.1</v>
      </c>
      <c r="E351" s="379">
        <v>0</v>
      </c>
      <c r="F351" s="379">
        <v>0</v>
      </c>
      <c r="G351" s="379">
        <v>0</v>
      </c>
      <c r="H351" s="379">
        <v>0</v>
      </c>
      <c r="I351" s="379">
        <v>0</v>
      </c>
      <c r="J351" s="379">
        <v>5434.1</v>
      </c>
      <c r="K351" s="379">
        <f t="shared" si="5"/>
        <v>5434.1</v>
      </c>
      <c r="L351" s="379"/>
      <c r="M351" s="379"/>
      <c r="N351" s="379"/>
      <c r="O351" s="379"/>
      <c r="P351" s="379"/>
      <c r="Q351" s="379"/>
    </row>
    <row r="352" spans="1:17">
      <c r="A352" s="377" t="s">
        <v>363</v>
      </c>
      <c r="B352" s="378" t="s">
        <v>1064</v>
      </c>
      <c r="C352" s="378" t="s">
        <v>1065</v>
      </c>
      <c r="D352" s="379">
        <v>5260.37</v>
      </c>
      <c r="E352" s="379">
        <v>2968.6</v>
      </c>
      <c r="F352" s="379">
        <v>3954.4</v>
      </c>
      <c r="G352" s="379">
        <v>-1662.63</v>
      </c>
      <c r="H352" s="379">
        <v>0</v>
      </c>
      <c r="I352" s="379">
        <v>0</v>
      </c>
      <c r="J352" s="379">
        <v>0</v>
      </c>
      <c r="K352" s="379">
        <f t="shared" si="5"/>
        <v>2291.77</v>
      </c>
      <c r="L352" s="379"/>
      <c r="M352" s="379"/>
      <c r="N352" s="379"/>
      <c r="O352" s="379"/>
      <c r="P352" s="379"/>
      <c r="Q352" s="379"/>
    </row>
    <row r="353" spans="1:17">
      <c r="A353" s="377" t="s">
        <v>363</v>
      </c>
      <c r="B353" s="378" t="s">
        <v>1066</v>
      </c>
      <c r="C353" s="378" t="s">
        <v>1067</v>
      </c>
      <c r="D353" s="379">
        <v>5259.87</v>
      </c>
      <c r="E353" s="379">
        <v>5259.87</v>
      </c>
      <c r="F353" s="379">
        <v>0</v>
      </c>
      <c r="G353" s="379">
        <v>0</v>
      </c>
      <c r="H353" s="379">
        <v>0</v>
      </c>
      <c r="I353" s="379">
        <v>0</v>
      </c>
      <c r="J353" s="379">
        <v>0</v>
      </c>
      <c r="K353" s="379">
        <f t="shared" si="5"/>
        <v>0</v>
      </c>
      <c r="L353" s="379"/>
      <c r="M353" s="379"/>
      <c r="N353" s="379"/>
      <c r="O353" s="379"/>
      <c r="P353" s="379"/>
      <c r="Q353" s="379"/>
    </row>
    <row r="354" spans="1:17">
      <c r="A354" s="377" t="s">
        <v>363</v>
      </c>
      <c r="B354" s="378" t="s">
        <v>1068</v>
      </c>
      <c r="C354" s="378" t="s">
        <v>1069</v>
      </c>
      <c r="D354" s="379">
        <v>5000</v>
      </c>
      <c r="E354" s="379">
        <v>2500</v>
      </c>
      <c r="F354" s="379">
        <v>2500</v>
      </c>
      <c r="G354" s="379">
        <v>0</v>
      </c>
      <c r="H354" s="379">
        <v>0</v>
      </c>
      <c r="I354" s="379">
        <v>0</v>
      </c>
      <c r="J354" s="379">
        <v>0</v>
      </c>
      <c r="K354" s="379">
        <f t="shared" si="5"/>
        <v>2500</v>
      </c>
      <c r="L354" s="379"/>
      <c r="M354" s="379"/>
      <c r="N354" s="379"/>
      <c r="O354" s="379"/>
      <c r="P354" s="379"/>
      <c r="Q354" s="379"/>
    </row>
    <row r="355" spans="1:17">
      <c r="A355" s="377" t="s">
        <v>363</v>
      </c>
      <c r="B355" s="378" t="s">
        <v>1070</v>
      </c>
      <c r="C355" s="378" t="s">
        <v>1071</v>
      </c>
      <c r="D355" s="379">
        <v>4977.59</v>
      </c>
      <c r="E355" s="379">
        <v>4977.59</v>
      </c>
      <c r="F355" s="379">
        <v>0</v>
      </c>
      <c r="G355" s="379">
        <v>0</v>
      </c>
      <c r="H355" s="379">
        <v>0</v>
      </c>
      <c r="I355" s="379">
        <v>0</v>
      </c>
      <c r="J355" s="379">
        <v>0</v>
      </c>
      <c r="K355" s="379">
        <f t="shared" si="5"/>
        <v>0</v>
      </c>
      <c r="L355" s="379"/>
      <c r="M355" s="379"/>
      <c r="N355" s="379"/>
      <c r="O355" s="379"/>
      <c r="P355" s="379"/>
      <c r="Q355" s="379"/>
    </row>
    <row r="356" spans="1:17">
      <c r="A356" s="377" t="s">
        <v>363</v>
      </c>
      <c r="B356" s="378" t="s">
        <v>1072</v>
      </c>
      <c r="C356" s="378" t="s">
        <v>1073</v>
      </c>
      <c r="D356" s="379">
        <v>4963.05</v>
      </c>
      <c r="E356" s="379">
        <v>1130.6600000000001</v>
      </c>
      <c r="F356" s="379">
        <v>7085.39</v>
      </c>
      <c r="G356" s="379">
        <v>0</v>
      </c>
      <c r="H356" s="379">
        <v>0</v>
      </c>
      <c r="I356" s="379">
        <v>0</v>
      </c>
      <c r="J356" s="379">
        <v>-3253</v>
      </c>
      <c r="K356" s="379">
        <f t="shared" si="5"/>
        <v>3832.3900000000003</v>
      </c>
      <c r="L356" s="379"/>
      <c r="M356" s="379"/>
      <c r="N356" s="379"/>
      <c r="O356" s="379"/>
      <c r="P356" s="379"/>
      <c r="Q356" s="379"/>
    </row>
    <row r="357" spans="1:17">
      <c r="A357" s="377" t="s">
        <v>363</v>
      </c>
      <c r="B357" s="378" t="s">
        <v>1074</v>
      </c>
      <c r="C357" s="378" t="s">
        <v>1075</v>
      </c>
      <c r="D357" s="379">
        <v>4947</v>
      </c>
      <c r="E357" s="379">
        <v>0</v>
      </c>
      <c r="F357" s="379">
        <v>0</v>
      </c>
      <c r="G357" s="379">
        <v>0</v>
      </c>
      <c r="H357" s="379">
        <v>0</v>
      </c>
      <c r="I357" s="379">
        <v>0</v>
      </c>
      <c r="J357" s="379">
        <v>4947</v>
      </c>
      <c r="K357" s="379">
        <f t="shared" si="5"/>
        <v>4947</v>
      </c>
      <c r="L357" s="379"/>
      <c r="M357" s="379"/>
      <c r="N357" s="379"/>
      <c r="O357" s="379"/>
      <c r="P357" s="379"/>
      <c r="Q357" s="379"/>
    </row>
    <row r="358" spans="1:17">
      <c r="A358" s="377" t="s">
        <v>363</v>
      </c>
      <c r="B358" s="378" t="s">
        <v>1076</v>
      </c>
      <c r="C358" s="378" t="s">
        <v>1077</v>
      </c>
      <c r="D358" s="379">
        <v>4886.78</v>
      </c>
      <c r="E358" s="379">
        <v>0</v>
      </c>
      <c r="F358" s="379">
        <v>0</v>
      </c>
      <c r="G358" s="379">
        <v>0</v>
      </c>
      <c r="H358" s="379">
        <v>0</v>
      </c>
      <c r="I358" s="379">
        <v>0</v>
      </c>
      <c r="J358" s="379">
        <v>4886.78</v>
      </c>
      <c r="K358" s="379">
        <f t="shared" si="5"/>
        <v>4886.78</v>
      </c>
      <c r="L358" s="379"/>
      <c r="M358" s="379"/>
      <c r="N358" s="379"/>
      <c r="O358" s="379"/>
      <c r="P358" s="379"/>
      <c r="Q358" s="379"/>
    </row>
    <row r="359" spans="1:17">
      <c r="A359" s="377" t="s">
        <v>363</v>
      </c>
      <c r="B359" s="378" t="s">
        <v>1078</v>
      </c>
      <c r="C359" s="378" t="s">
        <v>1079</v>
      </c>
      <c r="D359" s="379">
        <v>4844.8599999999997</v>
      </c>
      <c r="E359" s="379">
        <v>0</v>
      </c>
      <c r="F359" s="379">
        <v>0</v>
      </c>
      <c r="G359" s="379">
        <v>0</v>
      </c>
      <c r="H359" s="379">
        <v>0</v>
      </c>
      <c r="I359" s="379">
        <v>0</v>
      </c>
      <c r="J359" s="379">
        <v>4844.8599999999997</v>
      </c>
      <c r="K359" s="379">
        <f t="shared" si="5"/>
        <v>4844.8599999999997</v>
      </c>
      <c r="L359" s="379"/>
      <c r="M359" s="379"/>
      <c r="N359" s="379"/>
      <c r="O359" s="379"/>
      <c r="P359" s="379"/>
      <c r="Q359" s="379"/>
    </row>
    <row r="360" spans="1:17">
      <c r="A360" s="377" t="s">
        <v>363</v>
      </c>
      <c r="B360" s="378" t="s">
        <v>1080</v>
      </c>
      <c r="C360" s="378" t="s">
        <v>1081</v>
      </c>
      <c r="D360" s="379">
        <v>4711</v>
      </c>
      <c r="E360" s="379">
        <v>4711</v>
      </c>
      <c r="F360" s="379">
        <v>0</v>
      </c>
      <c r="G360" s="379">
        <v>0</v>
      </c>
      <c r="H360" s="379">
        <v>0</v>
      </c>
      <c r="I360" s="379">
        <v>0</v>
      </c>
      <c r="J360" s="379">
        <v>0</v>
      </c>
      <c r="K360" s="379">
        <f t="shared" si="5"/>
        <v>0</v>
      </c>
      <c r="L360" s="379"/>
      <c r="M360" s="379"/>
      <c r="N360" s="379"/>
      <c r="O360" s="379"/>
      <c r="P360" s="379"/>
      <c r="Q360" s="379"/>
    </row>
    <row r="361" spans="1:17">
      <c r="A361" s="377" t="s">
        <v>363</v>
      </c>
      <c r="B361" s="378" t="s">
        <v>1082</v>
      </c>
      <c r="C361" s="378" t="s">
        <v>1083</v>
      </c>
      <c r="D361" s="379">
        <v>4605.8900000000003</v>
      </c>
      <c r="E361" s="379">
        <v>0</v>
      </c>
      <c r="F361" s="379">
        <v>0</v>
      </c>
      <c r="G361" s="379">
        <v>582.79999999999995</v>
      </c>
      <c r="H361" s="379">
        <v>0</v>
      </c>
      <c r="I361" s="379">
        <v>4023.09</v>
      </c>
      <c r="J361" s="379">
        <v>0</v>
      </c>
      <c r="K361" s="379">
        <f t="shared" si="5"/>
        <v>4605.8900000000003</v>
      </c>
      <c r="L361" s="379"/>
      <c r="M361" s="379"/>
      <c r="N361" s="379"/>
      <c r="O361" s="379"/>
      <c r="P361" s="379"/>
      <c r="Q361" s="379"/>
    </row>
    <row r="362" spans="1:17">
      <c r="A362" s="377" t="s">
        <v>363</v>
      </c>
      <c r="B362" s="378" t="s">
        <v>1084</v>
      </c>
      <c r="C362" s="378" t="s">
        <v>1085</v>
      </c>
      <c r="D362" s="379">
        <v>4562.9799999999996</v>
      </c>
      <c r="E362" s="379">
        <v>0</v>
      </c>
      <c r="F362" s="379">
        <v>0</v>
      </c>
      <c r="G362" s="379">
        <v>0</v>
      </c>
      <c r="H362" s="379">
        <v>0</v>
      </c>
      <c r="I362" s="379">
        <v>0</v>
      </c>
      <c r="J362" s="379">
        <v>4562.9799999999996</v>
      </c>
      <c r="K362" s="379">
        <f t="shared" si="5"/>
        <v>4562.9799999999996</v>
      </c>
      <c r="L362" s="379"/>
      <c r="M362" s="379"/>
      <c r="N362" s="379"/>
      <c r="O362" s="379"/>
      <c r="P362" s="379"/>
      <c r="Q362" s="379"/>
    </row>
    <row r="363" spans="1:17">
      <c r="A363" s="377" t="s">
        <v>363</v>
      </c>
      <c r="B363" s="378" t="s">
        <v>1086</v>
      </c>
      <c r="C363" s="378" t="s">
        <v>1087</v>
      </c>
      <c r="D363" s="379">
        <v>4412.4799999999996</v>
      </c>
      <c r="E363" s="379">
        <v>4412.4799999999996</v>
      </c>
      <c r="F363" s="379">
        <v>0</v>
      </c>
      <c r="G363" s="379">
        <v>0</v>
      </c>
      <c r="H363" s="379">
        <v>0</v>
      </c>
      <c r="I363" s="379">
        <v>0</v>
      </c>
      <c r="J363" s="379">
        <v>0</v>
      </c>
      <c r="K363" s="379">
        <f t="shared" si="5"/>
        <v>0</v>
      </c>
      <c r="L363" s="379"/>
      <c r="M363" s="379"/>
      <c r="N363" s="379"/>
      <c r="O363" s="379"/>
      <c r="P363" s="379"/>
      <c r="Q363" s="379"/>
    </row>
    <row r="364" spans="1:17">
      <c r="A364" s="377" t="s">
        <v>363</v>
      </c>
      <c r="B364" s="378" t="s">
        <v>1088</v>
      </c>
      <c r="C364" s="378" t="s">
        <v>1089</v>
      </c>
      <c r="D364" s="379">
        <v>4377.57</v>
      </c>
      <c r="E364" s="379">
        <v>4377.57</v>
      </c>
      <c r="F364" s="379">
        <v>0</v>
      </c>
      <c r="G364" s="379">
        <v>0</v>
      </c>
      <c r="H364" s="379">
        <v>0</v>
      </c>
      <c r="I364" s="379">
        <v>0</v>
      </c>
      <c r="J364" s="379">
        <v>0</v>
      </c>
      <c r="K364" s="379">
        <f t="shared" si="5"/>
        <v>0</v>
      </c>
      <c r="L364" s="379"/>
      <c r="M364" s="379"/>
      <c r="N364" s="379"/>
      <c r="O364" s="379"/>
      <c r="P364" s="379"/>
      <c r="Q364" s="379"/>
    </row>
    <row r="365" spans="1:17">
      <c r="A365" s="377" t="s">
        <v>363</v>
      </c>
      <c r="B365" s="378" t="s">
        <v>1090</v>
      </c>
      <c r="C365" s="378" t="s">
        <v>1091</v>
      </c>
      <c r="D365" s="379">
        <v>4285.45</v>
      </c>
      <c r="E365" s="379">
        <v>0</v>
      </c>
      <c r="F365" s="379">
        <v>0</v>
      </c>
      <c r="G365" s="379">
        <v>0</v>
      </c>
      <c r="H365" s="379">
        <v>0</v>
      </c>
      <c r="I365" s="379">
        <v>0</v>
      </c>
      <c r="J365" s="379">
        <v>4285.45</v>
      </c>
      <c r="K365" s="379">
        <f t="shared" si="5"/>
        <v>4285.45</v>
      </c>
      <c r="L365" s="379"/>
      <c r="M365" s="379"/>
      <c r="N365" s="379"/>
      <c r="O365" s="379"/>
      <c r="P365" s="379"/>
      <c r="Q365" s="379"/>
    </row>
    <row r="366" spans="1:17">
      <c r="A366" s="377" t="s">
        <v>363</v>
      </c>
      <c r="B366" s="378" t="s">
        <v>1092</v>
      </c>
      <c r="C366" s="378" t="s">
        <v>1093</v>
      </c>
      <c r="D366" s="379">
        <v>4277.26</v>
      </c>
      <c r="E366" s="379">
        <v>3874.69</v>
      </c>
      <c r="F366" s="379">
        <v>402.57</v>
      </c>
      <c r="G366" s="379">
        <v>0</v>
      </c>
      <c r="H366" s="379">
        <v>0</v>
      </c>
      <c r="I366" s="379">
        <v>0</v>
      </c>
      <c r="J366" s="379">
        <v>0</v>
      </c>
      <c r="K366" s="379">
        <f t="shared" si="5"/>
        <v>402.57</v>
      </c>
      <c r="L366" s="379"/>
      <c r="M366" s="379"/>
      <c r="N366" s="379"/>
      <c r="O366" s="379"/>
      <c r="P366" s="379"/>
      <c r="Q366" s="379"/>
    </row>
    <row r="367" spans="1:17">
      <c r="A367" s="377" t="s">
        <v>363</v>
      </c>
      <c r="B367" s="378" t="s">
        <v>1094</v>
      </c>
      <c r="C367" s="378" t="s">
        <v>1095</v>
      </c>
      <c r="D367" s="379">
        <v>4256.07</v>
      </c>
      <c r="E367" s="379">
        <v>4256.07</v>
      </c>
      <c r="F367" s="379">
        <v>0</v>
      </c>
      <c r="G367" s="379">
        <v>0</v>
      </c>
      <c r="H367" s="379">
        <v>0</v>
      </c>
      <c r="I367" s="379">
        <v>0</v>
      </c>
      <c r="J367" s="379">
        <v>0</v>
      </c>
      <c r="K367" s="379">
        <f t="shared" si="5"/>
        <v>0</v>
      </c>
      <c r="L367" s="379"/>
      <c r="M367" s="379"/>
      <c r="N367" s="379"/>
      <c r="O367" s="379"/>
      <c r="P367" s="379"/>
      <c r="Q367" s="379"/>
    </row>
    <row r="368" spans="1:17">
      <c r="A368" s="377" t="s">
        <v>363</v>
      </c>
      <c r="B368" s="378" t="s">
        <v>1096</v>
      </c>
      <c r="C368" s="378" t="s">
        <v>1097</v>
      </c>
      <c r="D368" s="379">
        <v>4214.92</v>
      </c>
      <c r="E368" s="379">
        <v>5293.13</v>
      </c>
      <c r="F368" s="379">
        <v>3241.15</v>
      </c>
      <c r="G368" s="379">
        <v>-4319.3599999999997</v>
      </c>
      <c r="H368" s="379">
        <v>0</v>
      </c>
      <c r="I368" s="379">
        <v>0</v>
      </c>
      <c r="J368" s="379">
        <v>0</v>
      </c>
      <c r="K368" s="379">
        <f t="shared" si="5"/>
        <v>-1078.2099999999996</v>
      </c>
      <c r="L368" s="379"/>
      <c r="M368" s="379"/>
      <c r="N368" s="379"/>
      <c r="O368" s="379"/>
      <c r="P368" s="379"/>
      <c r="Q368" s="379"/>
    </row>
    <row r="369" spans="1:17">
      <c r="A369" s="377" t="s">
        <v>363</v>
      </c>
      <c r="B369" s="378" t="s">
        <v>1098</v>
      </c>
      <c r="C369" s="378" t="s">
        <v>1099</v>
      </c>
      <c r="D369" s="379">
        <v>4212.43</v>
      </c>
      <c r="E369" s="379">
        <v>0</v>
      </c>
      <c r="F369" s="379">
        <v>0</v>
      </c>
      <c r="G369" s="379">
        <v>0</v>
      </c>
      <c r="H369" s="379">
        <v>0</v>
      </c>
      <c r="I369" s="379">
        <v>0</v>
      </c>
      <c r="J369" s="379">
        <v>4212.43</v>
      </c>
      <c r="K369" s="379">
        <f t="shared" si="5"/>
        <v>4212.43</v>
      </c>
      <c r="L369" s="379"/>
      <c r="M369" s="379"/>
      <c r="N369" s="379"/>
      <c r="O369" s="379"/>
      <c r="P369" s="379"/>
      <c r="Q369" s="379"/>
    </row>
    <row r="370" spans="1:17">
      <c r="A370" s="377" t="s">
        <v>363</v>
      </c>
      <c r="B370" s="378" t="s">
        <v>1100</v>
      </c>
      <c r="C370" s="378" t="s">
        <v>1101</v>
      </c>
      <c r="D370" s="379">
        <v>4190.2299999999996</v>
      </c>
      <c r="E370" s="379">
        <v>4190.2299999999996</v>
      </c>
      <c r="F370" s="379">
        <v>0</v>
      </c>
      <c r="G370" s="379">
        <v>0</v>
      </c>
      <c r="H370" s="379">
        <v>0</v>
      </c>
      <c r="I370" s="379">
        <v>0</v>
      </c>
      <c r="J370" s="379">
        <v>0</v>
      </c>
      <c r="K370" s="379">
        <f t="shared" si="5"/>
        <v>0</v>
      </c>
      <c r="L370" s="379"/>
      <c r="M370" s="379"/>
      <c r="N370" s="379"/>
      <c r="O370" s="379"/>
      <c r="P370" s="379"/>
      <c r="Q370" s="379"/>
    </row>
    <row r="371" spans="1:17">
      <c r="A371" s="377" t="s">
        <v>363</v>
      </c>
      <c r="B371" s="378" t="s">
        <v>1102</v>
      </c>
      <c r="C371" s="378" t="s">
        <v>1103</v>
      </c>
      <c r="D371" s="379">
        <v>4189.2</v>
      </c>
      <c r="E371" s="379">
        <v>0</v>
      </c>
      <c r="F371" s="379">
        <v>1923.08</v>
      </c>
      <c r="G371" s="379">
        <v>2266.12</v>
      </c>
      <c r="H371" s="379">
        <v>0</v>
      </c>
      <c r="I371" s="379">
        <v>0</v>
      </c>
      <c r="J371" s="379">
        <v>0</v>
      </c>
      <c r="K371" s="379">
        <f t="shared" si="5"/>
        <v>4189.2</v>
      </c>
      <c r="L371" s="379"/>
      <c r="M371" s="379"/>
      <c r="N371" s="379"/>
      <c r="O371" s="379"/>
      <c r="P371" s="379"/>
      <c r="Q371" s="379"/>
    </row>
    <row r="372" spans="1:17">
      <c r="A372" s="377" t="s">
        <v>363</v>
      </c>
      <c r="B372" s="378" t="s">
        <v>1104</v>
      </c>
      <c r="C372" s="378" t="s">
        <v>1105</v>
      </c>
      <c r="D372" s="379">
        <v>3801</v>
      </c>
      <c r="E372" s="379">
        <v>3801</v>
      </c>
      <c r="F372" s="379">
        <v>0</v>
      </c>
      <c r="G372" s="379">
        <v>0</v>
      </c>
      <c r="H372" s="379">
        <v>0</v>
      </c>
      <c r="I372" s="379">
        <v>0</v>
      </c>
      <c r="J372" s="379">
        <v>0</v>
      </c>
      <c r="K372" s="379">
        <f t="shared" si="5"/>
        <v>0</v>
      </c>
      <c r="L372" s="379"/>
      <c r="M372" s="379"/>
      <c r="N372" s="379"/>
      <c r="O372" s="379"/>
      <c r="P372" s="379"/>
      <c r="Q372" s="379"/>
    </row>
    <row r="373" spans="1:17">
      <c r="A373" s="377" t="s">
        <v>363</v>
      </c>
      <c r="B373" s="378" t="s">
        <v>1106</v>
      </c>
      <c r="C373" s="378" t="s">
        <v>1107</v>
      </c>
      <c r="D373" s="379">
        <v>3741.15</v>
      </c>
      <c r="E373" s="379">
        <v>0</v>
      </c>
      <c r="F373" s="379">
        <v>0</v>
      </c>
      <c r="G373" s="379">
        <v>0</v>
      </c>
      <c r="H373" s="379">
        <v>0</v>
      </c>
      <c r="I373" s="379">
        <v>0</v>
      </c>
      <c r="J373" s="379">
        <v>3741.15</v>
      </c>
      <c r="K373" s="379">
        <f t="shared" si="5"/>
        <v>3741.15</v>
      </c>
      <c r="L373" s="379"/>
      <c r="M373" s="379"/>
      <c r="N373" s="379"/>
      <c r="O373" s="379"/>
      <c r="P373" s="379"/>
      <c r="Q373" s="379"/>
    </row>
    <row r="374" spans="1:17">
      <c r="A374" s="377" t="s">
        <v>363</v>
      </c>
      <c r="B374" s="378" t="s">
        <v>1108</v>
      </c>
      <c r="C374" s="378" t="s">
        <v>1109</v>
      </c>
      <c r="D374" s="379">
        <v>3623.03</v>
      </c>
      <c r="E374" s="379">
        <v>3623.03</v>
      </c>
      <c r="F374" s="379">
        <v>0</v>
      </c>
      <c r="G374" s="379">
        <v>0</v>
      </c>
      <c r="H374" s="379">
        <v>0</v>
      </c>
      <c r="I374" s="379">
        <v>0</v>
      </c>
      <c r="J374" s="379">
        <v>0</v>
      </c>
      <c r="K374" s="379">
        <f t="shared" si="5"/>
        <v>0</v>
      </c>
      <c r="L374" s="379"/>
      <c r="M374" s="379"/>
      <c r="N374" s="379"/>
      <c r="O374" s="379"/>
      <c r="P374" s="379"/>
      <c r="Q374" s="379"/>
    </row>
    <row r="375" spans="1:17">
      <c r="A375" s="377" t="s">
        <v>363</v>
      </c>
      <c r="B375" s="378" t="s">
        <v>1110</v>
      </c>
      <c r="C375" s="378" t="s">
        <v>1111</v>
      </c>
      <c r="D375" s="379">
        <v>3573.71</v>
      </c>
      <c r="E375" s="379">
        <v>0</v>
      </c>
      <c r="F375" s="379">
        <v>3573.71</v>
      </c>
      <c r="G375" s="379">
        <v>0</v>
      </c>
      <c r="H375" s="379">
        <v>0</v>
      </c>
      <c r="I375" s="379">
        <v>0</v>
      </c>
      <c r="J375" s="379">
        <v>0</v>
      </c>
      <c r="K375" s="379">
        <f t="shared" si="5"/>
        <v>3573.71</v>
      </c>
      <c r="L375" s="379"/>
      <c r="M375" s="379"/>
      <c r="N375" s="379"/>
      <c r="O375" s="379"/>
      <c r="P375" s="379"/>
      <c r="Q375" s="379"/>
    </row>
    <row r="376" spans="1:17">
      <c r="A376" s="377" t="s">
        <v>363</v>
      </c>
      <c r="B376" s="378" t="s">
        <v>1112</v>
      </c>
      <c r="C376" s="378" t="s">
        <v>1113</v>
      </c>
      <c r="D376" s="379">
        <v>3537.34</v>
      </c>
      <c r="E376" s="379">
        <v>3537.34</v>
      </c>
      <c r="F376" s="379">
        <v>0</v>
      </c>
      <c r="G376" s="379">
        <v>0</v>
      </c>
      <c r="H376" s="379">
        <v>0</v>
      </c>
      <c r="I376" s="379">
        <v>0</v>
      </c>
      <c r="J376" s="379">
        <v>0</v>
      </c>
      <c r="K376" s="379">
        <f t="shared" si="5"/>
        <v>0</v>
      </c>
      <c r="L376" s="379"/>
      <c r="M376" s="379"/>
      <c r="N376" s="379"/>
      <c r="O376" s="379"/>
      <c r="P376" s="379"/>
      <c r="Q376" s="379"/>
    </row>
    <row r="377" spans="1:17">
      <c r="A377" s="377" t="s">
        <v>363</v>
      </c>
      <c r="B377" s="378" t="s">
        <v>1114</v>
      </c>
      <c r="C377" s="378" t="s">
        <v>1115</v>
      </c>
      <c r="D377" s="379">
        <v>3219.33</v>
      </c>
      <c r="E377" s="379">
        <v>0</v>
      </c>
      <c r="F377" s="379">
        <v>0</v>
      </c>
      <c r="G377" s="379">
        <v>3219.33</v>
      </c>
      <c r="H377" s="379">
        <v>0</v>
      </c>
      <c r="I377" s="379">
        <v>0</v>
      </c>
      <c r="J377" s="379">
        <v>0</v>
      </c>
      <c r="K377" s="379">
        <f t="shared" si="5"/>
        <v>3219.33</v>
      </c>
      <c r="L377" s="379"/>
      <c r="M377" s="379"/>
      <c r="N377" s="379"/>
      <c r="O377" s="379"/>
      <c r="P377" s="379"/>
      <c r="Q377" s="379"/>
    </row>
    <row r="378" spans="1:17">
      <c r="A378" s="377" t="s">
        <v>363</v>
      </c>
      <c r="B378" s="378" t="s">
        <v>1116</v>
      </c>
      <c r="C378" s="378" t="s">
        <v>1117</v>
      </c>
      <c r="D378" s="379">
        <v>3112.73</v>
      </c>
      <c r="E378" s="379">
        <v>3112.73</v>
      </c>
      <c r="F378" s="379">
        <v>0</v>
      </c>
      <c r="G378" s="379">
        <v>0</v>
      </c>
      <c r="H378" s="379">
        <v>0</v>
      </c>
      <c r="I378" s="379">
        <v>0</v>
      </c>
      <c r="J378" s="379">
        <v>0</v>
      </c>
      <c r="K378" s="379">
        <f t="shared" si="5"/>
        <v>0</v>
      </c>
      <c r="L378" s="379"/>
      <c r="M378" s="379"/>
      <c r="N378" s="379"/>
      <c r="O378" s="379"/>
      <c r="P378" s="379"/>
      <c r="Q378" s="379"/>
    </row>
    <row r="379" spans="1:17">
      <c r="A379" s="377" t="s">
        <v>363</v>
      </c>
      <c r="B379" s="378" t="s">
        <v>1118</v>
      </c>
      <c r="C379" s="378" t="s">
        <v>1119</v>
      </c>
      <c r="D379" s="379">
        <v>3059.17</v>
      </c>
      <c r="E379" s="379">
        <v>3059.17</v>
      </c>
      <c r="F379" s="379">
        <v>0</v>
      </c>
      <c r="G379" s="379">
        <v>0</v>
      </c>
      <c r="H379" s="379">
        <v>0</v>
      </c>
      <c r="I379" s="379">
        <v>0</v>
      </c>
      <c r="J379" s="379">
        <v>0</v>
      </c>
      <c r="K379" s="379">
        <f t="shared" si="5"/>
        <v>0</v>
      </c>
      <c r="L379" s="379"/>
      <c r="M379" s="379"/>
      <c r="N379" s="379"/>
      <c r="O379" s="379"/>
      <c r="P379" s="379"/>
      <c r="Q379" s="379"/>
    </row>
    <row r="380" spans="1:17">
      <c r="A380" s="377" t="s">
        <v>363</v>
      </c>
      <c r="B380" s="378" t="s">
        <v>1120</v>
      </c>
      <c r="C380" s="378" t="s">
        <v>1121</v>
      </c>
      <c r="D380" s="379">
        <v>3054.38</v>
      </c>
      <c r="E380" s="379">
        <v>3072.38</v>
      </c>
      <c r="F380" s="379">
        <v>0</v>
      </c>
      <c r="G380" s="379">
        <v>0</v>
      </c>
      <c r="H380" s="379">
        <v>0</v>
      </c>
      <c r="I380" s="379">
        <v>0</v>
      </c>
      <c r="J380" s="379">
        <v>-18</v>
      </c>
      <c r="K380" s="379">
        <f t="shared" si="5"/>
        <v>-18</v>
      </c>
      <c r="L380" s="379"/>
      <c r="M380" s="379"/>
      <c r="N380" s="379"/>
      <c r="O380" s="379"/>
      <c r="P380" s="379"/>
      <c r="Q380" s="379"/>
    </row>
    <row r="381" spans="1:17">
      <c r="A381" s="377" t="s">
        <v>363</v>
      </c>
      <c r="B381" s="378" t="s">
        <v>1122</v>
      </c>
      <c r="C381" s="378" t="s">
        <v>1123</v>
      </c>
      <c r="D381" s="379">
        <v>2963.97</v>
      </c>
      <c r="E381" s="379">
        <v>2963.97</v>
      </c>
      <c r="F381" s="379">
        <v>0</v>
      </c>
      <c r="G381" s="379">
        <v>0</v>
      </c>
      <c r="H381" s="379">
        <v>0</v>
      </c>
      <c r="I381" s="379">
        <v>0</v>
      </c>
      <c r="J381" s="379">
        <v>0</v>
      </c>
      <c r="K381" s="379">
        <f t="shared" si="5"/>
        <v>0</v>
      </c>
      <c r="L381" s="379"/>
      <c r="M381" s="379"/>
      <c r="N381" s="379"/>
      <c r="O381" s="379"/>
      <c r="P381" s="379"/>
      <c r="Q381" s="379"/>
    </row>
    <row r="382" spans="1:17">
      <c r="A382" s="377" t="s">
        <v>363</v>
      </c>
      <c r="B382" s="378" t="s">
        <v>1124</v>
      </c>
      <c r="C382" s="378" t="s">
        <v>1125</v>
      </c>
      <c r="D382" s="379">
        <v>2652.18</v>
      </c>
      <c r="E382" s="379">
        <v>2652.18</v>
      </c>
      <c r="F382" s="379">
        <v>0</v>
      </c>
      <c r="G382" s="379">
        <v>0</v>
      </c>
      <c r="H382" s="379">
        <v>0</v>
      </c>
      <c r="I382" s="379">
        <v>0</v>
      </c>
      <c r="J382" s="379">
        <v>0</v>
      </c>
      <c r="K382" s="379">
        <f t="shared" si="5"/>
        <v>0</v>
      </c>
      <c r="L382" s="379"/>
      <c r="M382" s="379"/>
      <c r="N382" s="379"/>
      <c r="O382" s="379"/>
      <c r="P382" s="379"/>
      <c r="Q382" s="379"/>
    </row>
    <row r="383" spans="1:17">
      <c r="A383" s="377" t="s">
        <v>363</v>
      </c>
      <c r="B383" s="378" t="s">
        <v>1126</v>
      </c>
      <c r="C383" s="378" t="s">
        <v>1127</v>
      </c>
      <c r="D383" s="379">
        <v>2596.56</v>
      </c>
      <c r="E383" s="379">
        <v>2596.56</v>
      </c>
      <c r="F383" s="379">
        <v>0</v>
      </c>
      <c r="G383" s="379">
        <v>0</v>
      </c>
      <c r="H383" s="379">
        <v>0</v>
      </c>
      <c r="I383" s="379">
        <v>0</v>
      </c>
      <c r="J383" s="379">
        <v>0</v>
      </c>
      <c r="K383" s="379">
        <f t="shared" si="5"/>
        <v>0</v>
      </c>
      <c r="L383" s="379"/>
      <c r="M383" s="379"/>
      <c r="N383" s="379"/>
      <c r="O383" s="379"/>
      <c r="P383" s="379"/>
      <c r="Q383" s="379"/>
    </row>
    <row r="384" spans="1:17">
      <c r="A384" s="377" t="s">
        <v>363</v>
      </c>
      <c r="B384" s="378" t="s">
        <v>1128</v>
      </c>
      <c r="C384" s="378" t="s">
        <v>1129</v>
      </c>
      <c r="D384" s="379">
        <v>2548.39</v>
      </c>
      <c r="E384" s="379">
        <v>2548.39</v>
      </c>
      <c r="F384" s="379">
        <v>0</v>
      </c>
      <c r="G384" s="379">
        <v>0</v>
      </c>
      <c r="H384" s="379">
        <v>0</v>
      </c>
      <c r="I384" s="379">
        <v>0</v>
      </c>
      <c r="J384" s="379">
        <v>0</v>
      </c>
      <c r="K384" s="379">
        <f t="shared" si="5"/>
        <v>0</v>
      </c>
      <c r="L384" s="379"/>
      <c r="M384" s="379"/>
      <c r="N384" s="379"/>
      <c r="O384" s="379"/>
      <c r="P384" s="379"/>
      <c r="Q384" s="379"/>
    </row>
    <row r="385" spans="1:17">
      <c r="A385" s="377" t="s">
        <v>363</v>
      </c>
      <c r="B385" s="378" t="s">
        <v>1130</v>
      </c>
      <c r="C385" s="378" t="s">
        <v>1131</v>
      </c>
      <c r="D385" s="379">
        <v>2500</v>
      </c>
      <c r="E385" s="379">
        <v>0</v>
      </c>
      <c r="F385" s="379">
        <v>0</v>
      </c>
      <c r="G385" s="379">
        <v>0</v>
      </c>
      <c r="H385" s="379">
        <v>0</v>
      </c>
      <c r="I385" s="379">
        <v>2500</v>
      </c>
      <c r="J385" s="379">
        <v>0</v>
      </c>
      <c r="K385" s="379">
        <f t="shared" si="5"/>
        <v>2500</v>
      </c>
      <c r="L385" s="379"/>
      <c r="M385" s="379"/>
      <c r="N385" s="379"/>
      <c r="O385" s="379"/>
      <c r="P385" s="379"/>
      <c r="Q385" s="379"/>
    </row>
    <row r="386" spans="1:17">
      <c r="A386" s="377" t="s">
        <v>363</v>
      </c>
      <c r="B386" s="378" t="s">
        <v>1132</v>
      </c>
      <c r="C386" s="378" t="s">
        <v>1133</v>
      </c>
      <c r="D386" s="379">
        <v>2400</v>
      </c>
      <c r="E386" s="379">
        <v>2400</v>
      </c>
      <c r="F386" s="379">
        <v>0</v>
      </c>
      <c r="G386" s="379">
        <v>0</v>
      </c>
      <c r="H386" s="379">
        <v>0</v>
      </c>
      <c r="I386" s="379">
        <v>0</v>
      </c>
      <c r="J386" s="379">
        <v>0</v>
      </c>
      <c r="K386" s="379">
        <f t="shared" ref="K386:K449" si="6">SUM(F386:J386)</f>
        <v>0</v>
      </c>
      <c r="L386" s="379"/>
      <c r="M386" s="379"/>
      <c r="N386" s="379"/>
      <c r="O386" s="379"/>
      <c r="P386" s="379"/>
      <c r="Q386" s="379"/>
    </row>
    <row r="387" spans="1:17">
      <c r="A387" s="377" t="s">
        <v>363</v>
      </c>
      <c r="B387" s="378" t="s">
        <v>1134</v>
      </c>
      <c r="C387" s="378" t="s">
        <v>1135</v>
      </c>
      <c r="D387" s="379">
        <v>2396.6999999999998</v>
      </c>
      <c r="E387" s="379">
        <v>2396.6999999999998</v>
      </c>
      <c r="F387" s="379">
        <v>0</v>
      </c>
      <c r="G387" s="379">
        <v>0</v>
      </c>
      <c r="H387" s="379">
        <v>0</v>
      </c>
      <c r="I387" s="379">
        <v>0</v>
      </c>
      <c r="J387" s="379">
        <v>0</v>
      </c>
      <c r="K387" s="379">
        <f t="shared" si="6"/>
        <v>0</v>
      </c>
      <c r="L387" s="379"/>
      <c r="M387" s="379"/>
      <c r="N387" s="379"/>
      <c r="O387" s="379"/>
      <c r="P387" s="379"/>
      <c r="Q387" s="379"/>
    </row>
    <row r="388" spans="1:17">
      <c r="A388" s="377" t="s">
        <v>363</v>
      </c>
      <c r="B388" s="378" t="s">
        <v>1136</v>
      </c>
      <c r="C388" s="378" t="s">
        <v>1137</v>
      </c>
      <c r="D388" s="379">
        <v>2044.5</v>
      </c>
      <c r="E388" s="379">
        <v>0</v>
      </c>
      <c r="F388" s="379">
        <v>0</v>
      </c>
      <c r="G388" s="379">
        <v>0</v>
      </c>
      <c r="H388" s="379">
        <v>0</v>
      </c>
      <c r="I388" s="379">
        <v>1500</v>
      </c>
      <c r="J388" s="379">
        <v>544.5</v>
      </c>
      <c r="K388" s="379">
        <f t="shared" si="6"/>
        <v>2044.5</v>
      </c>
      <c r="L388" s="379"/>
      <c r="M388" s="379"/>
      <c r="N388" s="379"/>
      <c r="O388" s="379"/>
      <c r="P388" s="379"/>
      <c r="Q388" s="379"/>
    </row>
    <row r="389" spans="1:17">
      <c r="A389" s="377" t="s">
        <v>363</v>
      </c>
      <c r="B389" s="378" t="s">
        <v>1138</v>
      </c>
      <c r="C389" s="378" t="s">
        <v>1139</v>
      </c>
      <c r="D389" s="379">
        <v>2000</v>
      </c>
      <c r="E389" s="379">
        <v>2000</v>
      </c>
      <c r="F389" s="379">
        <v>0</v>
      </c>
      <c r="G389" s="379">
        <v>0</v>
      </c>
      <c r="H389" s="379">
        <v>0</v>
      </c>
      <c r="I389" s="379">
        <v>0</v>
      </c>
      <c r="J389" s="379">
        <v>0</v>
      </c>
      <c r="K389" s="379">
        <f t="shared" si="6"/>
        <v>0</v>
      </c>
      <c r="L389" s="379"/>
      <c r="M389" s="379"/>
      <c r="N389" s="379"/>
      <c r="O389" s="379"/>
      <c r="P389" s="379"/>
      <c r="Q389" s="379"/>
    </row>
    <row r="390" spans="1:17">
      <c r="A390" s="377" t="s">
        <v>363</v>
      </c>
      <c r="B390" s="378" t="s">
        <v>1140</v>
      </c>
      <c r="C390" s="378" t="s">
        <v>1141</v>
      </c>
      <c r="D390" s="379">
        <v>2000</v>
      </c>
      <c r="E390" s="379">
        <v>0</v>
      </c>
      <c r="F390" s="379">
        <v>0</v>
      </c>
      <c r="G390" s="379">
        <v>0</v>
      </c>
      <c r="H390" s="379">
        <v>0</v>
      </c>
      <c r="I390" s="379">
        <v>1000</v>
      </c>
      <c r="J390" s="379">
        <v>1000</v>
      </c>
      <c r="K390" s="379">
        <f t="shared" si="6"/>
        <v>2000</v>
      </c>
      <c r="L390" s="379"/>
      <c r="M390" s="379"/>
      <c r="N390" s="379"/>
      <c r="O390" s="379"/>
      <c r="P390" s="379"/>
      <c r="Q390" s="379"/>
    </row>
    <row r="391" spans="1:17">
      <c r="A391" s="377" t="s">
        <v>363</v>
      </c>
      <c r="B391" s="378" t="s">
        <v>1142</v>
      </c>
      <c r="C391" s="378" t="s">
        <v>1143</v>
      </c>
      <c r="D391" s="379">
        <v>2000</v>
      </c>
      <c r="E391" s="379">
        <v>0</v>
      </c>
      <c r="F391" s="379">
        <v>0</v>
      </c>
      <c r="G391" s="379">
        <v>0</v>
      </c>
      <c r="H391" s="379">
        <v>0</v>
      </c>
      <c r="I391" s="379">
        <v>0</v>
      </c>
      <c r="J391" s="379">
        <v>2000</v>
      </c>
      <c r="K391" s="379">
        <f t="shared" si="6"/>
        <v>2000</v>
      </c>
      <c r="L391" s="379"/>
      <c r="M391" s="379"/>
      <c r="N391" s="379"/>
      <c r="O391" s="379"/>
      <c r="P391" s="379"/>
      <c r="Q391" s="379"/>
    </row>
    <row r="392" spans="1:17">
      <c r="A392" s="377" t="s">
        <v>363</v>
      </c>
      <c r="B392" s="378" t="s">
        <v>1144</v>
      </c>
      <c r="C392" s="378" t="s">
        <v>1145</v>
      </c>
      <c r="D392" s="379">
        <v>1999.96</v>
      </c>
      <c r="E392" s="379">
        <v>0</v>
      </c>
      <c r="F392" s="379">
        <v>0</v>
      </c>
      <c r="G392" s="379">
        <v>0</v>
      </c>
      <c r="H392" s="379">
        <v>0</v>
      </c>
      <c r="I392" s="379">
        <v>0</v>
      </c>
      <c r="J392" s="379">
        <v>1999.96</v>
      </c>
      <c r="K392" s="379">
        <f t="shared" si="6"/>
        <v>1999.96</v>
      </c>
      <c r="L392" s="379"/>
      <c r="M392" s="379"/>
      <c r="N392" s="379"/>
      <c r="O392" s="379"/>
      <c r="P392" s="379"/>
      <c r="Q392" s="379"/>
    </row>
    <row r="393" spans="1:17">
      <c r="A393" s="377" t="s">
        <v>363</v>
      </c>
      <c r="B393" s="378" t="s">
        <v>1146</v>
      </c>
      <c r="C393" s="378" t="s">
        <v>1147</v>
      </c>
      <c r="D393" s="379">
        <v>1690.5</v>
      </c>
      <c r="E393" s="379">
        <v>0</v>
      </c>
      <c r="F393" s="379">
        <v>0</v>
      </c>
      <c r="G393" s="379">
        <v>0</v>
      </c>
      <c r="H393" s="379">
        <v>0</v>
      </c>
      <c r="I393" s="379">
        <v>0</v>
      </c>
      <c r="J393" s="379">
        <v>1690.5</v>
      </c>
      <c r="K393" s="379">
        <f t="shared" si="6"/>
        <v>1690.5</v>
      </c>
      <c r="L393" s="379"/>
      <c r="M393" s="379"/>
      <c r="N393" s="379"/>
      <c r="O393" s="379"/>
      <c r="P393" s="379"/>
      <c r="Q393" s="379"/>
    </row>
    <row r="394" spans="1:17">
      <c r="A394" s="377" t="s">
        <v>363</v>
      </c>
      <c r="B394" s="378" t="s">
        <v>1148</v>
      </c>
      <c r="C394" s="378" t="s">
        <v>1149</v>
      </c>
      <c r="D394" s="379">
        <v>1664.28</v>
      </c>
      <c r="E394" s="379">
        <v>1664.28</v>
      </c>
      <c r="F394" s="379">
        <v>0</v>
      </c>
      <c r="G394" s="379">
        <v>0</v>
      </c>
      <c r="H394" s="379">
        <v>0</v>
      </c>
      <c r="I394" s="379">
        <v>0</v>
      </c>
      <c r="J394" s="379">
        <v>0</v>
      </c>
      <c r="K394" s="379">
        <f t="shared" si="6"/>
        <v>0</v>
      </c>
      <c r="L394" s="379"/>
      <c r="M394" s="379"/>
      <c r="N394" s="379"/>
      <c r="O394" s="379"/>
      <c r="P394" s="379"/>
      <c r="Q394" s="379"/>
    </row>
    <row r="395" spans="1:17">
      <c r="A395" s="377" t="s">
        <v>363</v>
      </c>
      <c r="B395" s="378" t="s">
        <v>814</v>
      </c>
      <c r="C395" s="378" t="s">
        <v>1150</v>
      </c>
      <c r="D395" s="379">
        <v>1600.4</v>
      </c>
      <c r="E395" s="379">
        <v>0</v>
      </c>
      <c r="F395" s="379">
        <v>1071.78</v>
      </c>
      <c r="G395" s="379">
        <v>264.31</v>
      </c>
      <c r="H395" s="379">
        <v>264.31</v>
      </c>
      <c r="I395" s="379">
        <v>0</v>
      </c>
      <c r="J395" s="379">
        <v>0</v>
      </c>
      <c r="K395" s="379">
        <f t="shared" si="6"/>
        <v>1600.3999999999999</v>
      </c>
      <c r="L395" s="379"/>
      <c r="M395" s="379"/>
      <c r="N395" s="379"/>
      <c r="O395" s="379"/>
      <c r="P395" s="379"/>
      <c r="Q395" s="379"/>
    </row>
    <row r="396" spans="1:17">
      <c r="A396" s="377" t="s">
        <v>363</v>
      </c>
      <c r="B396" s="378" t="s">
        <v>1151</v>
      </c>
      <c r="C396" s="378" t="s">
        <v>1152</v>
      </c>
      <c r="D396" s="379">
        <v>1502.85</v>
      </c>
      <c r="E396" s="379">
        <v>0</v>
      </c>
      <c r="F396" s="379">
        <v>0</v>
      </c>
      <c r="G396" s="379">
        <v>0</v>
      </c>
      <c r="H396" s="379">
        <v>0</v>
      </c>
      <c r="I396" s="379">
        <v>604.54999999999995</v>
      </c>
      <c r="J396" s="379">
        <v>898.3</v>
      </c>
      <c r="K396" s="379">
        <f t="shared" si="6"/>
        <v>1502.85</v>
      </c>
      <c r="L396" s="379"/>
      <c r="M396" s="379"/>
      <c r="N396" s="379"/>
      <c r="O396" s="379"/>
      <c r="P396" s="379"/>
      <c r="Q396" s="379"/>
    </row>
    <row r="397" spans="1:17">
      <c r="A397" s="377" t="s">
        <v>363</v>
      </c>
      <c r="B397" s="378" t="s">
        <v>1153</v>
      </c>
      <c r="C397" s="378" t="s">
        <v>1154</v>
      </c>
      <c r="D397" s="379">
        <v>1499.99</v>
      </c>
      <c r="E397" s="379">
        <v>0</v>
      </c>
      <c r="F397" s="379">
        <v>0</v>
      </c>
      <c r="G397" s="379">
        <v>0</v>
      </c>
      <c r="H397" s="379">
        <v>0</v>
      </c>
      <c r="I397" s="379">
        <v>0</v>
      </c>
      <c r="J397" s="379">
        <v>1499.99</v>
      </c>
      <c r="K397" s="379">
        <f t="shared" si="6"/>
        <v>1499.99</v>
      </c>
      <c r="L397" s="379"/>
      <c r="M397" s="379"/>
      <c r="N397" s="379"/>
      <c r="O397" s="379"/>
      <c r="P397" s="379"/>
      <c r="Q397" s="379"/>
    </row>
    <row r="398" spans="1:17">
      <c r="A398" s="377" t="s">
        <v>363</v>
      </c>
      <c r="B398" s="378" t="s">
        <v>1155</v>
      </c>
      <c r="C398" s="378" t="s">
        <v>1156</v>
      </c>
      <c r="D398" s="379">
        <v>1432.61</v>
      </c>
      <c r="E398" s="379">
        <v>0</v>
      </c>
      <c r="F398" s="379">
        <v>1432.61</v>
      </c>
      <c r="G398" s="379">
        <v>0</v>
      </c>
      <c r="H398" s="379">
        <v>0</v>
      </c>
      <c r="I398" s="379">
        <v>0</v>
      </c>
      <c r="J398" s="379">
        <v>0</v>
      </c>
      <c r="K398" s="379">
        <f t="shared" si="6"/>
        <v>1432.61</v>
      </c>
      <c r="L398" s="379"/>
      <c r="M398" s="379"/>
      <c r="N398" s="379"/>
      <c r="O398" s="379"/>
      <c r="P398" s="379"/>
      <c r="Q398" s="379"/>
    </row>
    <row r="399" spans="1:17">
      <c r="A399" s="377" t="s">
        <v>363</v>
      </c>
      <c r="B399" s="378" t="s">
        <v>1157</v>
      </c>
      <c r="C399" s="378" t="s">
        <v>1158</v>
      </c>
      <c r="D399" s="379">
        <v>1396.63</v>
      </c>
      <c r="E399" s="379">
        <v>544.5</v>
      </c>
      <c r="F399" s="379">
        <v>852.13</v>
      </c>
      <c r="G399" s="379">
        <v>0</v>
      </c>
      <c r="H399" s="379">
        <v>0</v>
      </c>
      <c r="I399" s="379">
        <v>0</v>
      </c>
      <c r="J399" s="379">
        <v>0</v>
      </c>
      <c r="K399" s="379">
        <f t="shared" si="6"/>
        <v>852.13</v>
      </c>
      <c r="L399" s="379"/>
      <c r="M399" s="379"/>
      <c r="N399" s="379"/>
      <c r="O399" s="379"/>
      <c r="P399" s="379"/>
      <c r="Q399" s="379"/>
    </row>
    <row r="400" spans="1:17">
      <c r="A400" s="377" t="s">
        <v>363</v>
      </c>
      <c r="B400" s="378" t="s">
        <v>1159</v>
      </c>
      <c r="C400" s="378" t="s">
        <v>1160</v>
      </c>
      <c r="D400" s="379">
        <v>1375.39</v>
      </c>
      <c r="E400" s="379">
        <v>1375.39</v>
      </c>
      <c r="F400" s="379">
        <v>0</v>
      </c>
      <c r="G400" s="379">
        <v>0</v>
      </c>
      <c r="H400" s="379">
        <v>0</v>
      </c>
      <c r="I400" s="379">
        <v>0</v>
      </c>
      <c r="J400" s="379">
        <v>0</v>
      </c>
      <c r="K400" s="379">
        <f t="shared" si="6"/>
        <v>0</v>
      </c>
      <c r="L400" s="379"/>
      <c r="M400" s="379"/>
      <c r="N400" s="379"/>
      <c r="O400" s="379"/>
      <c r="P400" s="379"/>
      <c r="Q400" s="379"/>
    </row>
    <row r="401" spans="1:17">
      <c r="A401" s="377" t="s">
        <v>363</v>
      </c>
      <c r="B401" s="378" t="s">
        <v>1161</v>
      </c>
      <c r="C401" s="378" t="s">
        <v>1162</v>
      </c>
      <c r="D401" s="379">
        <v>1325.68</v>
      </c>
      <c r="E401" s="379">
        <v>8935.68</v>
      </c>
      <c r="F401" s="379">
        <v>0</v>
      </c>
      <c r="G401" s="379">
        <v>0</v>
      </c>
      <c r="H401" s="379">
        <v>0</v>
      </c>
      <c r="I401" s="379">
        <v>0</v>
      </c>
      <c r="J401" s="379">
        <v>-7610</v>
      </c>
      <c r="K401" s="379">
        <f t="shared" si="6"/>
        <v>-7610</v>
      </c>
      <c r="L401" s="379"/>
      <c r="M401" s="379"/>
      <c r="N401" s="379"/>
      <c r="O401" s="379"/>
      <c r="P401" s="379"/>
      <c r="Q401" s="379"/>
    </row>
    <row r="402" spans="1:17">
      <c r="A402" s="377" t="s">
        <v>363</v>
      </c>
      <c r="B402" s="378" t="s">
        <v>1163</v>
      </c>
      <c r="C402" s="378" t="s">
        <v>1164</v>
      </c>
      <c r="D402" s="379">
        <v>1322.34</v>
      </c>
      <c r="E402" s="379">
        <v>1322.34</v>
      </c>
      <c r="F402" s="379">
        <v>0</v>
      </c>
      <c r="G402" s="379">
        <v>0</v>
      </c>
      <c r="H402" s="379">
        <v>0</v>
      </c>
      <c r="I402" s="379">
        <v>0</v>
      </c>
      <c r="J402" s="379">
        <v>0</v>
      </c>
      <c r="K402" s="379">
        <f t="shared" si="6"/>
        <v>0</v>
      </c>
      <c r="L402" s="379"/>
      <c r="M402" s="379"/>
      <c r="N402" s="379"/>
      <c r="O402" s="379"/>
      <c r="P402" s="379"/>
      <c r="Q402" s="379"/>
    </row>
    <row r="403" spans="1:17">
      <c r="A403" s="377" t="s">
        <v>363</v>
      </c>
      <c r="B403" s="378" t="s">
        <v>1165</v>
      </c>
      <c r="C403" s="378" t="s">
        <v>1166</v>
      </c>
      <c r="D403" s="379">
        <v>1275.18</v>
      </c>
      <c r="E403" s="379">
        <v>1275.18</v>
      </c>
      <c r="F403" s="379">
        <v>0</v>
      </c>
      <c r="G403" s="379">
        <v>0</v>
      </c>
      <c r="H403" s="379">
        <v>0</v>
      </c>
      <c r="I403" s="379">
        <v>0</v>
      </c>
      <c r="J403" s="379">
        <v>0</v>
      </c>
      <c r="K403" s="379">
        <f t="shared" si="6"/>
        <v>0</v>
      </c>
      <c r="L403" s="379"/>
      <c r="M403" s="379"/>
      <c r="N403" s="379"/>
      <c r="O403" s="379"/>
      <c r="P403" s="379"/>
      <c r="Q403" s="379"/>
    </row>
    <row r="404" spans="1:17">
      <c r="A404" s="377" t="s">
        <v>363</v>
      </c>
      <c r="B404" s="378" t="s">
        <v>1167</v>
      </c>
      <c r="C404" s="378" t="s">
        <v>1168</v>
      </c>
      <c r="D404" s="379">
        <v>1210</v>
      </c>
      <c r="E404" s="379">
        <v>1210</v>
      </c>
      <c r="F404" s="379">
        <v>0</v>
      </c>
      <c r="G404" s="379">
        <v>0</v>
      </c>
      <c r="H404" s="379">
        <v>0</v>
      </c>
      <c r="I404" s="379">
        <v>0</v>
      </c>
      <c r="J404" s="379">
        <v>0</v>
      </c>
      <c r="K404" s="379">
        <f t="shared" si="6"/>
        <v>0</v>
      </c>
      <c r="L404" s="379"/>
      <c r="M404" s="379"/>
      <c r="N404" s="379"/>
      <c r="O404" s="379"/>
      <c r="P404" s="379"/>
      <c r="Q404" s="379"/>
    </row>
    <row r="405" spans="1:17">
      <c r="A405" s="377" t="s">
        <v>363</v>
      </c>
      <c r="B405" s="378" t="s">
        <v>1169</v>
      </c>
      <c r="C405" s="378" t="s">
        <v>1170</v>
      </c>
      <c r="D405" s="379">
        <v>1199.8800000000001</v>
      </c>
      <c r="E405" s="379">
        <v>1199.8800000000001</v>
      </c>
      <c r="F405" s="379">
        <v>0</v>
      </c>
      <c r="G405" s="379">
        <v>0</v>
      </c>
      <c r="H405" s="379">
        <v>0</v>
      </c>
      <c r="I405" s="379">
        <v>0</v>
      </c>
      <c r="J405" s="379">
        <v>0</v>
      </c>
      <c r="K405" s="379">
        <f t="shared" si="6"/>
        <v>0</v>
      </c>
      <c r="L405" s="379"/>
      <c r="M405" s="379"/>
      <c r="N405" s="379"/>
      <c r="O405" s="379"/>
      <c r="P405" s="379"/>
      <c r="Q405" s="379"/>
    </row>
    <row r="406" spans="1:17">
      <c r="A406" s="377" t="s">
        <v>363</v>
      </c>
      <c r="B406" s="378" t="s">
        <v>1171</v>
      </c>
      <c r="C406" s="378" t="s">
        <v>1172</v>
      </c>
      <c r="D406" s="379">
        <v>1125.5999999999999</v>
      </c>
      <c r="E406" s="379">
        <v>1125.5999999999999</v>
      </c>
      <c r="F406" s="379">
        <v>0</v>
      </c>
      <c r="G406" s="379">
        <v>0</v>
      </c>
      <c r="H406" s="379">
        <v>0</v>
      </c>
      <c r="I406" s="379">
        <v>0</v>
      </c>
      <c r="J406" s="379">
        <v>0</v>
      </c>
      <c r="K406" s="379">
        <f t="shared" si="6"/>
        <v>0</v>
      </c>
      <c r="L406" s="379"/>
      <c r="M406" s="379"/>
      <c r="N406" s="379"/>
      <c r="O406" s="379"/>
      <c r="P406" s="379"/>
      <c r="Q406" s="379"/>
    </row>
    <row r="407" spans="1:17">
      <c r="A407" s="377" t="s">
        <v>363</v>
      </c>
      <c r="B407" s="378" t="s">
        <v>1173</v>
      </c>
      <c r="C407" s="378" t="s">
        <v>1174</v>
      </c>
      <c r="D407" s="379">
        <v>1103.54</v>
      </c>
      <c r="E407" s="379">
        <v>4524.58</v>
      </c>
      <c r="F407" s="379">
        <v>0</v>
      </c>
      <c r="G407" s="379">
        <v>0</v>
      </c>
      <c r="H407" s="379">
        <v>0</v>
      </c>
      <c r="I407" s="379">
        <v>0</v>
      </c>
      <c r="J407" s="379">
        <v>-3421.04</v>
      </c>
      <c r="K407" s="379">
        <f t="shared" si="6"/>
        <v>-3421.04</v>
      </c>
      <c r="L407" s="379"/>
      <c r="M407" s="379"/>
      <c r="N407" s="379"/>
      <c r="O407" s="379"/>
      <c r="P407" s="379"/>
      <c r="Q407" s="379"/>
    </row>
    <row r="408" spans="1:17">
      <c r="A408" s="377" t="s">
        <v>363</v>
      </c>
      <c r="B408" s="378" t="s">
        <v>1175</v>
      </c>
      <c r="C408" s="378" t="s">
        <v>1176</v>
      </c>
      <c r="D408" s="379">
        <v>1049.3900000000001</v>
      </c>
      <c r="E408" s="379">
        <v>1049.3900000000001</v>
      </c>
      <c r="F408" s="379">
        <v>0</v>
      </c>
      <c r="G408" s="379">
        <v>0</v>
      </c>
      <c r="H408" s="379">
        <v>0</v>
      </c>
      <c r="I408" s="379">
        <v>0</v>
      </c>
      <c r="J408" s="379">
        <v>0</v>
      </c>
      <c r="K408" s="379">
        <f t="shared" si="6"/>
        <v>0</v>
      </c>
      <c r="L408" s="379"/>
      <c r="M408" s="379"/>
      <c r="N408" s="379"/>
      <c r="O408" s="379"/>
      <c r="P408" s="379"/>
      <c r="Q408" s="379"/>
    </row>
    <row r="409" spans="1:17">
      <c r="A409" s="377" t="s">
        <v>363</v>
      </c>
      <c r="B409" s="378" t="s">
        <v>1177</v>
      </c>
      <c r="C409" s="378" t="s">
        <v>1178</v>
      </c>
      <c r="D409" s="379">
        <v>1000</v>
      </c>
      <c r="E409" s="379">
        <v>0</v>
      </c>
      <c r="F409" s="379">
        <v>0</v>
      </c>
      <c r="G409" s="379">
        <v>0</v>
      </c>
      <c r="H409" s="379">
        <v>0</v>
      </c>
      <c r="I409" s="379">
        <v>1000</v>
      </c>
      <c r="J409" s="379">
        <v>0</v>
      </c>
      <c r="K409" s="379">
        <f t="shared" si="6"/>
        <v>1000</v>
      </c>
      <c r="L409" s="379"/>
      <c r="M409" s="379"/>
      <c r="N409" s="379"/>
      <c r="O409" s="379"/>
      <c r="P409" s="379"/>
      <c r="Q409" s="379"/>
    </row>
    <row r="410" spans="1:17">
      <c r="A410" s="377" t="s">
        <v>363</v>
      </c>
      <c r="B410" s="378" t="s">
        <v>1179</v>
      </c>
      <c r="C410" s="378" t="s">
        <v>1180</v>
      </c>
      <c r="D410" s="379">
        <v>1000</v>
      </c>
      <c r="E410" s="379">
        <v>0</v>
      </c>
      <c r="F410" s="379">
        <v>0</v>
      </c>
      <c r="G410" s="379">
        <v>0</v>
      </c>
      <c r="H410" s="379">
        <v>0</v>
      </c>
      <c r="I410" s="379">
        <v>0</v>
      </c>
      <c r="J410" s="379">
        <v>1000</v>
      </c>
      <c r="K410" s="379">
        <f t="shared" si="6"/>
        <v>1000</v>
      </c>
      <c r="L410" s="379"/>
      <c r="M410" s="379"/>
      <c r="N410" s="379"/>
      <c r="O410" s="379"/>
      <c r="P410" s="379"/>
      <c r="Q410" s="379"/>
    </row>
    <row r="411" spans="1:17">
      <c r="A411" s="377" t="s">
        <v>363</v>
      </c>
      <c r="B411" s="378" t="s">
        <v>1181</v>
      </c>
      <c r="C411" s="378" t="s">
        <v>1182</v>
      </c>
      <c r="D411" s="379">
        <v>972.1</v>
      </c>
      <c r="E411" s="379">
        <v>972.1</v>
      </c>
      <c r="F411" s="379">
        <v>0</v>
      </c>
      <c r="G411" s="379">
        <v>0</v>
      </c>
      <c r="H411" s="379">
        <v>0</v>
      </c>
      <c r="I411" s="379">
        <v>0</v>
      </c>
      <c r="J411" s="379">
        <v>0</v>
      </c>
      <c r="K411" s="379">
        <f t="shared" si="6"/>
        <v>0</v>
      </c>
      <c r="L411" s="379"/>
      <c r="M411" s="379"/>
      <c r="N411" s="379"/>
      <c r="O411" s="379"/>
      <c r="P411" s="379"/>
      <c r="Q411" s="379"/>
    </row>
    <row r="412" spans="1:17">
      <c r="A412" s="377" t="s">
        <v>363</v>
      </c>
      <c r="B412" s="378" t="s">
        <v>1183</v>
      </c>
      <c r="C412" s="378" t="s">
        <v>1184</v>
      </c>
      <c r="D412" s="379">
        <v>913.14</v>
      </c>
      <c r="E412" s="379">
        <v>913.14</v>
      </c>
      <c r="F412" s="379">
        <v>0</v>
      </c>
      <c r="G412" s="379">
        <v>0</v>
      </c>
      <c r="H412" s="379">
        <v>0</v>
      </c>
      <c r="I412" s="379">
        <v>0</v>
      </c>
      <c r="J412" s="379">
        <v>0</v>
      </c>
      <c r="K412" s="379">
        <f t="shared" si="6"/>
        <v>0</v>
      </c>
      <c r="L412" s="379"/>
      <c r="M412" s="379"/>
      <c r="N412" s="379"/>
      <c r="O412" s="379"/>
      <c r="P412" s="379"/>
      <c r="Q412" s="379"/>
    </row>
    <row r="413" spans="1:17">
      <c r="A413" s="377" t="s">
        <v>363</v>
      </c>
      <c r="B413" s="378" t="s">
        <v>1185</v>
      </c>
      <c r="C413" s="378" t="s">
        <v>1186</v>
      </c>
      <c r="D413" s="379">
        <v>903.74</v>
      </c>
      <c r="E413" s="379">
        <v>0</v>
      </c>
      <c r="F413" s="379">
        <v>0</v>
      </c>
      <c r="G413" s="379">
        <v>0</v>
      </c>
      <c r="H413" s="379">
        <v>0</v>
      </c>
      <c r="I413" s="379">
        <v>301.62</v>
      </c>
      <c r="J413" s="379">
        <v>602.12</v>
      </c>
      <c r="K413" s="379">
        <f t="shared" si="6"/>
        <v>903.74</v>
      </c>
      <c r="L413" s="379"/>
      <c r="M413" s="379"/>
      <c r="N413" s="379"/>
      <c r="O413" s="379"/>
      <c r="P413" s="379"/>
      <c r="Q413" s="379"/>
    </row>
    <row r="414" spans="1:17">
      <c r="A414" s="377" t="s">
        <v>363</v>
      </c>
      <c r="B414" s="378" t="s">
        <v>1187</v>
      </c>
      <c r="C414" s="378" t="s">
        <v>1188</v>
      </c>
      <c r="D414" s="379">
        <v>695.92</v>
      </c>
      <c r="E414" s="379">
        <v>0</v>
      </c>
      <c r="F414" s="379">
        <v>695.92</v>
      </c>
      <c r="G414" s="379">
        <v>0</v>
      </c>
      <c r="H414" s="379">
        <v>0</v>
      </c>
      <c r="I414" s="379">
        <v>0</v>
      </c>
      <c r="J414" s="379">
        <v>0</v>
      </c>
      <c r="K414" s="379">
        <f t="shared" si="6"/>
        <v>695.92</v>
      </c>
      <c r="L414" s="379"/>
      <c r="M414" s="379"/>
      <c r="N414" s="379"/>
      <c r="O414" s="379"/>
      <c r="P414" s="379"/>
      <c r="Q414" s="379"/>
    </row>
    <row r="415" spans="1:17">
      <c r="A415" s="377" t="s">
        <v>363</v>
      </c>
      <c r="B415" s="378" t="s">
        <v>1189</v>
      </c>
      <c r="C415" s="378" t="s">
        <v>1190</v>
      </c>
      <c r="D415" s="379">
        <v>666.08</v>
      </c>
      <c r="E415" s="379">
        <v>2379.13</v>
      </c>
      <c r="F415" s="379">
        <v>0</v>
      </c>
      <c r="G415" s="379">
        <v>0</v>
      </c>
      <c r="H415" s="379">
        <v>0</v>
      </c>
      <c r="I415" s="379">
        <v>-1713.05</v>
      </c>
      <c r="J415" s="379">
        <v>0</v>
      </c>
      <c r="K415" s="379">
        <f t="shared" si="6"/>
        <v>-1713.05</v>
      </c>
      <c r="L415" s="379"/>
      <c r="M415" s="379"/>
      <c r="N415" s="379"/>
      <c r="O415" s="379"/>
      <c r="P415" s="379"/>
      <c r="Q415" s="379"/>
    </row>
    <row r="416" spans="1:17">
      <c r="A416" s="377" t="s">
        <v>363</v>
      </c>
      <c r="B416" s="378" t="s">
        <v>1191</v>
      </c>
      <c r="C416" s="378" t="s">
        <v>1192</v>
      </c>
      <c r="D416" s="379">
        <v>605</v>
      </c>
      <c r="E416" s="379">
        <v>605</v>
      </c>
      <c r="F416" s="379">
        <v>0</v>
      </c>
      <c r="G416" s="379">
        <v>0</v>
      </c>
      <c r="H416" s="379">
        <v>0</v>
      </c>
      <c r="I416" s="379">
        <v>0</v>
      </c>
      <c r="J416" s="379">
        <v>0</v>
      </c>
      <c r="K416" s="379">
        <f t="shared" si="6"/>
        <v>0</v>
      </c>
      <c r="L416" s="379"/>
      <c r="M416" s="379"/>
      <c r="N416" s="379"/>
      <c r="O416" s="379"/>
      <c r="P416" s="379"/>
      <c r="Q416" s="379"/>
    </row>
    <row r="417" spans="1:17">
      <c r="A417" s="377" t="s">
        <v>363</v>
      </c>
      <c r="B417" s="378" t="s">
        <v>1193</v>
      </c>
      <c r="C417" s="378" t="s">
        <v>1194</v>
      </c>
      <c r="D417" s="379">
        <v>603.51</v>
      </c>
      <c r="E417" s="379">
        <v>0</v>
      </c>
      <c r="F417" s="379">
        <v>0</v>
      </c>
      <c r="G417" s="379">
        <v>0</v>
      </c>
      <c r="H417" s="379">
        <v>0</v>
      </c>
      <c r="I417" s="379">
        <v>0</v>
      </c>
      <c r="J417" s="379">
        <v>603.51</v>
      </c>
      <c r="K417" s="379">
        <f t="shared" si="6"/>
        <v>603.51</v>
      </c>
      <c r="L417" s="379"/>
      <c r="M417" s="379"/>
      <c r="N417" s="379"/>
      <c r="O417" s="379"/>
      <c r="P417" s="379"/>
      <c r="Q417" s="379"/>
    </row>
    <row r="418" spans="1:17">
      <c r="A418" s="377" t="s">
        <v>363</v>
      </c>
      <c r="B418" s="378" t="s">
        <v>1195</v>
      </c>
      <c r="C418" s="378" t="s">
        <v>1196</v>
      </c>
      <c r="D418" s="379">
        <v>598.45000000000005</v>
      </c>
      <c r="E418" s="379">
        <v>0</v>
      </c>
      <c r="F418" s="379">
        <v>0</v>
      </c>
      <c r="G418" s="379">
        <v>0</v>
      </c>
      <c r="H418" s="379">
        <v>0</v>
      </c>
      <c r="I418" s="379">
        <v>0</v>
      </c>
      <c r="J418" s="379">
        <v>598.45000000000005</v>
      </c>
      <c r="K418" s="379">
        <f t="shared" si="6"/>
        <v>598.45000000000005</v>
      </c>
      <c r="L418" s="379"/>
      <c r="M418" s="379"/>
      <c r="N418" s="379"/>
      <c r="O418" s="379"/>
      <c r="P418" s="379"/>
      <c r="Q418" s="379"/>
    </row>
    <row r="419" spans="1:17">
      <c r="A419" s="377" t="s">
        <v>363</v>
      </c>
      <c r="B419" s="378" t="s">
        <v>1197</v>
      </c>
      <c r="C419" s="378" t="s">
        <v>1198</v>
      </c>
      <c r="D419" s="379">
        <v>469</v>
      </c>
      <c r="E419" s="379">
        <v>469</v>
      </c>
      <c r="F419" s="379">
        <v>0</v>
      </c>
      <c r="G419" s="379">
        <v>0</v>
      </c>
      <c r="H419" s="379">
        <v>0</v>
      </c>
      <c r="I419" s="379">
        <v>0</v>
      </c>
      <c r="J419" s="379">
        <v>0</v>
      </c>
      <c r="K419" s="379">
        <f t="shared" si="6"/>
        <v>0</v>
      </c>
      <c r="L419" s="379"/>
      <c r="M419" s="379"/>
      <c r="N419" s="379"/>
      <c r="O419" s="379"/>
      <c r="P419" s="379"/>
      <c r="Q419" s="379"/>
    </row>
    <row r="420" spans="1:17">
      <c r="A420" s="377" t="s">
        <v>363</v>
      </c>
      <c r="B420" s="378" t="s">
        <v>1199</v>
      </c>
      <c r="C420" s="378" t="s">
        <v>1200</v>
      </c>
      <c r="D420" s="379">
        <v>302.44</v>
      </c>
      <c r="E420" s="379">
        <v>0</v>
      </c>
      <c r="F420" s="379">
        <v>0</v>
      </c>
      <c r="G420" s="379">
        <v>0</v>
      </c>
      <c r="H420" s="379">
        <v>302.44</v>
      </c>
      <c r="I420" s="379">
        <v>0</v>
      </c>
      <c r="J420" s="379">
        <v>0</v>
      </c>
      <c r="K420" s="379">
        <f t="shared" si="6"/>
        <v>302.44</v>
      </c>
      <c r="L420" s="379"/>
      <c r="M420" s="379"/>
      <c r="N420" s="379"/>
      <c r="O420" s="379"/>
      <c r="P420" s="379"/>
      <c r="Q420" s="379"/>
    </row>
    <row r="421" spans="1:17">
      <c r="A421" s="377" t="s">
        <v>363</v>
      </c>
      <c r="B421" s="378" t="s">
        <v>1201</v>
      </c>
      <c r="C421" s="378" t="s">
        <v>1202</v>
      </c>
      <c r="D421" s="379">
        <v>274.43</v>
      </c>
      <c r="E421" s="379">
        <v>0</v>
      </c>
      <c r="F421" s="379">
        <v>274.43</v>
      </c>
      <c r="G421" s="379">
        <v>0</v>
      </c>
      <c r="H421" s="379">
        <v>0</v>
      </c>
      <c r="I421" s="379">
        <v>0</v>
      </c>
      <c r="J421" s="379">
        <v>0</v>
      </c>
      <c r="K421" s="379">
        <f t="shared" si="6"/>
        <v>274.43</v>
      </c>
      <c r="L421" s="379"/>
      <c r="M421" s="379"/>
      <c r="N421" s="379"/>
      <c r="O421" s="379"/>
      <c r="P421" s="379"/>
      <c r="Q421" s="379"/>
    </row>
    <row r="422" spans="1:17">
      <c r="A422" s="377" t="s">
        <v>363</v>
      </c>
      <c r="B422" s="378" t="s">
        <v>1203</v>
      </c>
      <c r="C422" s="378" t="s">
        <v>1204</v>
      </c>
      <c r="D422" s="379">
        <v>150</v>
      </c>
      <c r="E422" s="379">
        <v>0</v>
      </c>
      <c r="F422" s="379">
        <v>0</v>
      </c>
      <c r="G422" s="379">
        <v>0</v>
      </c>
      <c r="H422" s="379">
        <v>0</v>
      </c>
      <c r="I422" s="379">
        <v>0</v>
      </c>
      <c r="J422" s="379">
        <v>150</v>
      </c>
      <c r="K422" s="379">
        <f t="shared" si="6"/>
        <v>150</v>
      </c>
      <c r="L422" s="379"/>
      <c r="M422" s="379"/>
      <c r="N422" s="379"/>
      <c r="O422" s="379"/>
      <c r="P422" s="379"/>
      <c r="Q422" s="379"/>
    </row>
    <row r="423" spans="1:17">
      <c r="A423" s="377" t="s">
        <v>363</v>
      </c>
      <c r="B423" s="378" t="s">
        <v>1205</v>
      </c>
      <c r="C423" s="378" t="s">
        <v>1206</v>
      </c>
      <c r="D423" s="379">
        <v>150</v>
      </c>
      <c r="E423" s="379">
        <v>0</v>
      </c>
      <c r="F423" s="379">
        <v>0</v>
      </c>
      <c r="G423" s="379">
        <v>0</v>
      </c>
      <c r="H423" s="379">
        <v>0</v>
      </c>
      <c r="I423" s="379">
        <v>0</v>
      </c>
      <c r="J423" s="379">
        <v>150</v>
      </c>
      <c r="K423" s="379">
        <f t="shared" si="6"/>
        <v>150</v>
      </c>
      <c r="L423" s="379"/>
      <c r="M423" s="379"/>
      <c r="N423" s="379"/>
      <c r="O423" s="379"/>
      <c r="P423" s="379"/>
      <c r="Q423" s="379"/>
    </row>
    <row r="424" spans="1:17">
      <c r="A424" s="377" t="s">
        <v>363</v>
      </c>
      <c r="B424" s="378" t="s">
        <v>1207</v>
      </c>
      <c r="C424" s="378" t="s">
        <v>1208</v>
      </c>
      <c r="D424" s="379">
        <v>145.41</v>
      </c>
      <c r="E424" s="379">
        <v>0</v>
      </c>
      <c r="F424" s="379">
        <v>0</v>
      </c>
      <c r="G424" s="379">
        <v>0</v>
      </c>
      <c r="H424" s="379">
        <v>0</v>
      </c>
      <c r="I424" s="379">
        <v>0</v>
      </c>
      <c r="J424" s="379">
        <v>145.41</v>
      </c>
      <c r="K424" s="379">
        <f t="shared" si="6"/>
        <v>145.41</v>
      </c>
      <c r="L424" s="379"/>
      <c r="M424" s="379"/>
      <c r="N424" s="379"/>
      <c r="O424" s="379"/>
      <c r="P424" s="379"/>
      <c r="Q424" s="379"/>
    </row>
    <row r="425" spans="1:17">
      <c r="A425" s="377" t="s">
        <v>363</v>
      </c>
      <c r="B425" s="378" t="s">
        <v>1209</v>
      </c>
      <c r="C425" s="378" t="s">
        <v>1210</v>
      </c>
      <c r="D425" s="379">
        <v>1.79</v>
      </c>
      <c r="E425" s="379">
        <v>1.79</v>
      </c>
      <c r="F425" s="379">
        <v>0</v>
      </c>
      <c r="G425" s="379">
        <v>0</v>
      </c>
      <c r="H425" s="379">
        <v>0</v>
      </c>
      <c r="I425" s="379">
        <v>0</v>
      </c>
      <c r="J425" s="379">
        <v>0</v>
      </c>
      <c r="K425" s="379">
        <f t="shared" si="6"/>
        <v>0</v>
      </c>
      <c r="L425" s="379"/>
      <c r="M425" s="379"/>
      <c r="N425" s="379"/>
      <c r="O425" s="379"/>
      <c r="P425" s="379"/>
      <c r="Q425" s="379"/>
    </row>
    <row r="426" spans="1:17">
      <c r="A426" s="377" t="s">
        <v>363</v>
      </c>
      <c r="B426" s="378" t="s">
        <v>1211</v>
      </c>
      <c r="C426" s="378" t="s">
        <v>1212</v>
      </c>
      <c r="D426" s="379">
        <v>0</v>
      </c>
      <c r="E426" s="379">
        <v>9329.33</v>
      </c>
      <c r="F426" s="379">
        <v>0</v>
      </c>
      <c r="G426" s="379">
        <v>0</v>
      </c>
      <c r="H426" s="379">
        <v>0</v>
      </c>
      <c r="I426" s="379">
        <v>0</v>
      </c>
      <c r="J426" s="379">
        <v>-9329.33</v>
      </c>
      <c r="K426" s="379">
        <f t="shared" si="6"/>
        <v>-9329.33</v>
      </c>
      <c r="L426" s="379"/>
      <c r="M426" s="379"/>
      <c r="N426" s="379"/>
      <c r="O426" s="379"/>
      <c r="P426" s="379"/>
      <c r="Q426" s="379"/>
    </row>
    <row r="427" spans="1:17">
      <c r="A427" s="377" t="s">
        <v>363</v>
      </c>
      <c r="B427" s="378" t="s">
        <v>1213</v>
      </c>
      <c r="C427" s="378" t="s">
        <v>1214</v>
      </c>
      <c r="D427" s="379">
        <v>0</v>
      </c>
      <c r="E427" s="379">
        <v>0</v>
      </c>
      <c r="F427" s="379">
        <v>0</v>
      </c>
      <c r="G427" s="379">
        <v>0</v>
      </c>
      <c r="H427" s="379">
        <v>0</v>
      </c>
      <c r="I427" s="379">
        <v>0</v>
      </c>
      <c r="J427" s="379">
        <v>0</v>
      </c>
      <c r="K427" s="379">
        <f t="shared" si="6"/>
        <v>0</v>
      </c>
      <c r="L427" s="379"/>
      <c r="M427" s="379"/>
      <c r="N427" s="379"/>
      <c r="O427" s="379"/>
      <c r="P427" s="379"/>
      <c r="Q427" s="379"/>
    </row>
    <row r="428" spans="1:17">
      <c r="A428" s="377" t="s">
        <v>363</v>
      </c>
      <c r="B428" s="378" t="s">
        <v>1215</v>
      </c>
      <c r="C428" s="378" t="s">
        <v>1216</v>
      </c>
      <c r="D428" s="379">
        <v>-42</v>
      </c>
      <c r="E428" s="379">
        <v>0</v>
      </c>
      <c r="F428" s="379">
        <v>0</v>
      </c>
      <c r="G428" s="379">
        <v>0</v>
      </c>
      <c r="H428" s="379">
        <v>0</v>
      </c>
      <c r="I428" s="379">
        <v>0</v>
      </c>
      <c r="J428" s="379">
        <v>-42</v>
      </c>
      <c r="K428" s="379">
        <f t="shared" si="6"/>
        <v>-42</v>
      </c>
      <c r="L428" s="379"/>
      <c r="M428" s="379"/>
      <c r="N428" s="379"/>
      <c r="O428" s="379"/>
      <c r="P428" s="379"/>
      <c r="Q428" s="379"/>
    </row>
    <row r="429" spans="1:17">
      <c r="A429" s="377" t="s">
        <v>363</v>
      </c>
      <c r="B429" s="378" t="s">
        <v>1217</v>
      </c>
      <c r="C429" s="378" t="s">
        <v>1218</v>
      </c>
      <c r="D429" s="379">
        <v>-79</v>
      </c>
      <c r="E429" s="379">
        <v>0</v>
      </c>
      <c r="F429" s="379">
        <v>0</v>
      </c>
      <c r="G429" s="379">
        <v>0</v>
      </c>
      <c r="H429" s="379">
        <v>0</v>
      </c>
      <c r="I429" s="379">
        <v>0</v>
      </c>
      <c r="J429" s="379">
        <v>-79</v>
      </c>
      <c r="K429" s="379">
        <f t="shared" si="6"/>
        <v>-79</v>
      </c>
      <c r="L429" s="379"/>
      <c r="M429" s="379"/>
      <c r="N429" s="379"/>
      <c r="O429" s="379"/>
      <c r="P429" s="379"/>
      <c r="Q429" s="379"/>
    </row>
    <row r="430" spans="1:17">
      <c r="A430" s="377" t="s">
        <v>363</v>
      </c>
      <c r="B430" s="378" t="s">
        <v>1219</v>
      </c>
      <c r="C430" s="378" t="s">
        <v>1220</v>
      </c>
      <c r="D430" s="379">
        <v>-142.54</v>
      </c>
      <c r="E430" s="379">
        <v>0</v>
      </c>
      <c r="F430" s="379">
        <v>-142.54</v>
      </c>
      <c r="G430" s="379">
        <v>0</v>
      </c>
      <c r="H430" s="379">
        <v>0</v>
      </c>
      <c r="I430" s="379">
        <v>0</v>
      </c>
      <c r="J430" s="379">
        <v>0</v>
      </c>
      <c r="K430" s="379">
        <f t="shared" si="6"/>
        <v>-142.54</v>
      </c>
      <c r="L430" s="379"/>
      <c r="M430" s="379"/>
      <c r="N430" s="379"/>
      <c r="O430" s="379"/>
      <c r="P430" s="379"/>
      <c r="Q430" s="379"/>
    </row>
    <row r="431" spans="1:17">
      <c r="A431" s="377" t="s">
        <v>363</v>
      </c>
      <c r="B431" s="378" t="s">
        <v>1221</v>
      </c>
      <c r="C431" s="378" t="s">
        <v>1222</v>
      </c>
      <c r="D431" s="379">
        <v>-149.08000000000001</v>
      </c>
      <c r="E431" s="379">
        <v>0</v>
      </c>
      <c r="F431" s="379">
        <v>0</v>
      </c>
      <c r="G431" s="379">
        <v>0</v>
      </c>
      <c r="H431" s="379">
        <v>0</v>
      </c>
      <c r="I431" s="379">
        <v>0</v>
      </c>
      <c r="J431" s="379">
        <v>-149.08000000000001</v>
      </c>
      <c r="K431" s="379">
        <f t="shared" si="6"/>
        <v>-149.08000000000001</v>
      </c>
      <c r="L431" s="379"/>
      <c r="M431" s="379"/>
      <c r="N431" s="379"/>
      <c r="O431" s="379"/>
      <c r="P431" s="379"/>
      <c r="Q431" s="379"/>
    </row>
    <row r="432" spans="1:17">
      <c r="A432" s="377" t="s">
        <v>363</v>
      </c>
      <c r="B432" s="378" t="s">
        <v>1223</v>
      </c>
      <c r="C432" s="378" t="s">
        <v>1224</v>
      </c>
      <c r="D432" s="379">
        <v>-169.54</v>
      </c>
      <c r="E432" s="379">
        <v>0</v>
      </c>
      <c r="F432" s="379">
        <v>0</v>
      </c>
      <c r="G432" s="379">
        <v>0</v>
      </c>
      <c r="H432" s="379">
        <v>0</v>
      </c>
      <c r="I432" s="379">
        <v>0</v>
      </c>
      <c r="J432" s="379">
        <v>-169.54</v>
      </c>
      <c r="K432" s="379">
        <f t="shared" si="6"/>
        <v>-169.54</v>
      </c>
      <c r="L432" s="379"/>
      <c r="M432" s="379"/>
      <c r="N432" s="379"/>
      <c r="O432" s="379"/>
      <c r="P432" s="379"/>
      <c r="Q432" s="379"/>
    </row>
    <row r="433" spans="1:17">
      <c r="A433" s="377" t="s">
        <v>363</v>
      </c>
      <c r="B433" s="378" t="s">
        <v>1225</v>
      </c>
      <c r="C433" s="378" t="s">
        <v>1226</v>
      </c>
      <c r="D433" s="379">
        <v>-214.86</v>
      </c>
      <c r="E433" s="379">
        <v>0</v>
      </c>
      <c r="F433" s="379">
        <v>-214.86</v>
      </c>
      <c r="G433" s="379">
        <v>0</v>
      </c>
      <c r="H433" s="379">
        <v>0</v>
      </c>
      <c r="I433" s="379">
        <v>0</v>
      </c>
      <c r="J433" s="379">
        <v>0</v>
      </c>
      <c r="K433" s="379">
        <f t="shared" si="6"/>
        <v>-214.86</v>
      </c>
      <c r="L433" s="379"/>
      <c r="M433" s="379"/>
      <c r="N433" s="379"/>
      <c r="O433" s="379"/>
      <c r="P433" s="379"/>
      <c r="Q433" s="379"/>
    </row>
    <row r="434" spans="1:17">
      <c r="A434" s="377" t="s">
        <v>363</v>
      </c>
      <c r="B434" s="378" t="s">
        <v>1227</v>
      </c>
      <c r="C434" s="378" t="s">
        <v>1228</v>
      </c>
      <c r="D434" s="379">
        <v>-282.94</v>
      </c>
      <c r="E434" s="379">
        <v>0</v>
      </c>
      <c r="F434" s="379">
        <v>0</v>
      </c>
      <c r="G434" s="379">
        <v>0</v>
      </c>
      <c r="H434" s="379">
        <v>0</v>
      </c>
      <c r="I434" s="379">
        <v>0</v>
      </c>
      <c r="J434" s="379">
        <v>-282.94</v>
      </c>
      <c r="K434" s="379">
        <f t="shared" si="6"/>
        <v>-282.94</v>
      </c>
      <c r="L434" s="379"/>
      <c r="M434" s="379"/>
      <c r="N434" s="379"/>
      <c r="O434" s="379"/>
      <c r="P434" s="379"/>
      <c r="Q434" s="379"/>
    </row>
    <row r="435" spans="1:17">
      <c r="A435" s="377" t="s">
        <v>363</v>
      </c>
      <c r="B435" s="378" t="s">
        <v>1229</v>
      </c>
      <c r="C435" s="378" t="s">
        <v>1230</v>
      </c>
      <c r="D435" s="379">
        <v>-299.16000000000003</v>
      </c>
      <c r="E435" s="379">
        <v>0</v>
      </c>
      <c r="F435" s="379">
        <v>0</v>
      </c>
      <c r="G435" s="379">
        <v>0</v>
      </c>
      <c r="H435" s="379">
        <v>0</v>
      </c>
      <c r="I435" s="379">
        <v>0</v>
      </c>
      <c r="J435" s="379">
        <v>-299.16000000000003</v>
      </c>
      <c r="K435" s="379">
        <f t="shared" si="6"/>
        <v>-299.16000000000003</v>
      </c>
      <c r="L435" s="379"/>
      <c r="M435" s="379"/>
      <c r="N435" s="379"/>
      <c r="O435" s="379"/>
      <c r="P435" s="379"/>
      <c r="Q435" s="379"/>
    </row>
    <row r="436" spans="1:17">
      <c r="A436" s="377" t="s">
        <v>363</v>
      </c>
      <c r="B436" s="378" t="s">
        <v>1231</v>
      </c>
      <c r="C436" s="378" t="s">
        <v>1232</v>
      </c>
      <c r="D436" s="379">
        <v>-375.06</v>
      </c>
      <c r="E436" s="379">
        <v>0</v>
      </c>
      <c r="F436" s="379">
        <v>2469.94</v>
      </c>
      <c r="G436" s="379">
        <v>0</v>
      </c>
      <c r="H436" s="379">
        <v>0</v>
      </c>
      <c r="I436" s="379">
        <v>0</v>
      </c>
      <c r="J436" s="379">
        <v>-2845</v>
      </c>
      <c r="K436" s="379">
        <f t="shared" si="6"/>
        <v>-375.05999999999995</v>
      </c>
      <c r="L436" s="379"/>
      <c r="M436" s="379"/>
      <c r="N436" s="379"/>
      <c r="O436" s="379"/>
      <c r="P436" s="379"/>
      <c r="Q436" s="379"/>
    </row>
    <row r="437" spans="1:17">
      <c r="A437" s="377" t="s">
        <v>363</v>
      </c>
      <c r="B437" s="378" t="s">
        <v>1233</v>
      </c>
      <c r="C437" s="378" t="s">
        <v>1234</v>
      </c>
      <c r="D437" s="379">
        <v>-438.93</v>
      </c>
      <c r="E437" s="379">
        <v>0</v>
      </c>
      <c r="F437" s="379">
        <v>0</v>
      </c>
      <c r="G437" s="379">
        <v>0</v>
      </c>
      <c r="H437" s="379">
        <v>0</v>
      </c>
      <c r="I437" s="379">
        <v>0</v>
      </c>
      <c r="J437" s="379">
        <v>-438.93</v>
      </c>
      <c r="K437" s="379">
        <f t="shared" si="6"/>
        <v>-438.93</v>
      </c>
      <c r="L437" s="379"/>
      <c r="M437" s="379"/>
      <c r="N437" s="379"/>
      <c r="O437" s="379"/>
      <c r="P437" s="379"/>
      <c r="Q437" s="379"/>
    </row>
    <row r="438" spans="1:17">
      <c r="A438" s="377" t="s">
        <v>363</v>
      </c>
      <c r="B438" s="378" t="s">
        <v>1235</v>
      </c>
      <c r="C438" s="378" t="s">
        <v>1236</v>
      </c>
      <c r="D438" s="379">
        <v>-475.61</v>
      </c>
      <c r="E438" s="379">
        <v>0</v>
      </c>
      <c r="F438" s="379">
        <v>-319.8</v>
      </c>
      <c r="G438" s="379">
        <v>0</v>
      </c>
      <c r="H438" s="379">
        <v>0</v>
      </c>
      <c r="I438" s="379">
        <v>0</v>
      </c>
      <c r="J438" s="379">
        <v>-155.81</v>
      </c>
      <c r="K438" s="379">
        <f t="shared" si="6"/>
        <v>-475.61</v>
      </c>
      <c r="L438" s="379"/>
      <c r="M438" s="379"/>
      <c r="N438" s="379"/>
      <c r="O438" s="379"/>
      <c r="P438" s="379"/>
      <c r="Q438" s="379"/>
    </row>
    <row r="439" spans="1:17">
      <c r="A439" s="377" t="s">
        <v>363</v>
      </c>
      <c r="B439" s="378" t="s">
        <v>1237</v>
      </c>
      <c r="C439" s="378" t="s">
        <v>1238</v>
      </c>
      <c r="D439" s="379">
        <v>-591.45000000000005</v>
      </c>
      <c r="E439" s="379">
        <v>308.55</v>
      </c>
      <c r="F439" s="379">
        <v>0</v>
      </c>
      <c r="G439" s="379">
        <v>0</v>
      </c>
      <c r="H439" s="379">
        <v>0</v>
      </c>
      <c r="I439" s="379">
        <v>0</v>
      </c>
      <c r="J439" s="379">
        <v>-900</v>
      </c>
      <c r="K439" s="379">
        <f t="shared" si="6"/>
        <v>-900</v>
      </c>
      <c r="L439" s="379"/>
      <c r="M439" s="379"/>
      <c r="N439" s="379"/>
      <c r="O439" s="379"/>
      <c r="P439" s="379"/>
      <c r="Q439" s="379"/>
    </row>
    <row r="440" spans="1:17">
      <c r="A440" s="377" t="s">
        <v>363</v>
      </c>
      <c r="B440" s="378" t="s">
        <v>1239</v>
      </c>
      <c r="C440" s="378" t="s">
        <v>1240</v>
      </c>
      <c r="D440" s="379">
        <v>-699.06</v>
      </c>
      <c r="E440" s="379">
        <v>0</v>
      </c>
      <c r="F440" s="379">
        <v>0</v>
      </c>
      <c r="G440" s="379">
        <v>0</v>
      </c>
      <c r="H440" s="379">
        <v>0</v>
      </c>
      <c r="I440" s="379">
        <v>0</v>
      </c>
      <c r="J440" s="379">
        <v>-699.06</v>
      </c>
      <c r="K440" s="379">
        <f t="shared" si="6"/>
        <v>-699.06</v>
      </c>
      <c r="L440" s="379"/>
      <c r="M440" s="379"/>
      <c r="N440" s="379"/>
      <c r="O440" s="379"/>
      <c r="P440" s="379"/>
      <c r="Q440" s="379"/>
    </row>
    <row r="441" spans="1:17">
      <c r="A441" s="377" t="s">
        <v>363</v>
      </c>
      <c r="B441" s="378" t="s">
        <v>1241</v>
      </c>
      <c r="C441" s="378" t="s">
        <v>1242</v>
      </c>
      <c r="D441" s="379">
        <v>-780.48</v>
      </c>
      <c r="E441" s="379">
        <v>3143.52</v>
      </c>
      <c r="F441" s="379">
        <v>0</v>
      </c>
      <c r="G441" s="379">
        <v>0</v>
      </c>
      <c r="H441" s="379">
        <v>0</v>
      </c>
      <c r="I441" s="379">
        <v>0</v>
      </c>
      <c r="J441" s="379">
        <v>-3924</v>
      </c>
      <c r="K441" s="379">
        <f t="shared" si="6"/>
        <v>-3924</v>
      </c>
      <c r="L441" s="379"/>
      <c r="M441" s="379"/>
      <c r="N441" s="379"/>
      <c r="O441" s="379"/>
      <c r="P441" s="379"/>
      <c r="Q441" s="379"/>
    </row>
    <row r="442" spans="1:17">
      <c r="A442" s="377" t="s">
        <v>363</v>
      </c>
      <c r="B442" s="378" t="s">
        <v>1243</v>
      </c>
      <c r="C442" s="378" t="s">
        <v>1244</v>
      </c>
      <c r="D442" s="379">
        <v>-825</v>
      </c>
      <c r="E442" s="379">
        <v>0</v>
      </c>
      <c r="F442" s="379">
        <v>0</v>
      </c>
      <c r="G442" s="379">
        <v>0</v>
      </c>
      <c r="H442" s="379">
        <v>0</v>
      </c>
      <c r="I442" s="379">
        <v>-825</v>
      </c>
      <c r="J442" s="379">
        <v>0</v>
      </c>
      <c r="K442" s="379">
        <f t="shared" si="6"/>
        <v>-825</v>
      </c>
      <c r="L442" s="379"/>
      <c r="M442" s="379"/>
      <c r="N442" s="379"/>
      <c r="O442" s="379"/>
      <c r="P442" s="379"/>
      <c r="Q442" s="379"/>
    </row>
    <row r="443" spans="1:17">
      <c r="A443" s="377" t="s">
        <v>363</v>
      </c>
      <c r="B443" s="378" t="s">
        <v>1245</v>
      </c>
      <c r="C443" s="378" t="s">
        <v>1246</v>
      </c>
      <c r="D443" s="379">
        <v>-830.94</v>
      </c>
      <c r="E443" s="379">
        <v>0</v>
      </c>
      <c r="F443" s="379">
        <v>-830.94</v>
      </c>
      <c r="G443" s="379">
        <v>0</v>
      </c>
      <c r="H443" s="379">
        <v>0</v>
      </c>
      <c r="I443" s="379">
        <v>0</v>
      </c>
      <c r="J443" s="379">
        <v>0</v>
      </c>
      <c r="K443" s="379">
        <f t="shared" si="6"/>
        <v>-830.94</v>
      </c>
      <c r="L443" s="379"/>
      <c r="M443" s="379"/>
      <c r="N443" s="379"/>
      <c r="O443" s="379"/>
      <c r="P443" s="379"/>
      <c r="Q443" s="379"/>
    </row>
    <row r="444" spans="1:17">
      <c r="A444" s="377" t="s">
        <v>363</v>
      </c>
      <c r="B444" s="378" t="s">
        <v>1247</v>
      </c>
      <c r="C444" s="378" t="s">
        <v>1248</v>
      </c>
      <c r="D444" s="379">
        <v>-856.18</v>
      </c>
      <c r="E444" s="379">
        <v>0</v>
      </c>
      <c r="F444" s="379">
        <v>0</v>
      </c>
      <c r="G444" s="379">
        <v>0</v>
      </c>
      <c r="H444" s="379">
        <v>0</v>
      </c>
      <c r="I444" s="379">
        <v>0</v>
      </c>
      <c r="J444" s="379">
        <v>-856.18</v>
      </c>
      <c r="K444" s="379">
        <f t="shared" si="6"/>
        <v>-856.18</v>
      </c>
      <c r="L444" s="379"/>
      <c r="M444" s="379"/>
      <c r="N444" s="379"/>
      <c r="O444" s="379"/>
      <c r="P444" s="379"/>
      <c r="Q444" s="379"/>
    </row>
    <row r="445" spans="1:17">
      <c r="A445" s="377" t="s">
        <v>363</v>
      </c>
      <c r="B445" s="378" t="s">
        <v>1249</v>
      </c>
      <c r="C445" s="378" t="s">
        <v>1250</v>
      </c>
      <c r="D445" s="379">
        <v>-921.94</v>
      </c>
      <c r="E445" s="379">
        <v>0</v>
      </c>
      <c r="F445" s="379">
        <v>0</v>
      </c>
      <c r="G445" s="379">
        <v>0</v>
      </c>
      <c r="H445" s="379">
        <v>0</v>
      </c>
      <c r="I445" s="379">
        <v>0</v>
      </c>
      <c r="J445" s="379">
        <v>-921.94</v>
      </c>
      <c r="K445" s="379">
        <f t="shared" si="6"/>
        <v>-921.94</v>
      </c>
      <c r="L445" s="379"/>
      <c r="M445" s="379"/>
      <c r="N445" s="379"/>
      <c r="O445" s="379"/>
      <c r="P445" s="379"/>
      <c r="Q445" s="379"/>
    </row>
    <row r="446" spans="1:17">
      <c r="A446" s="377" t="s">
        <v>363</v>
      </c>
      <c r="B446" s="378" t="s">
        <v>1251</v>
      </c>
      <c r="C446" s="378" t="s">
        <v>1252</v>
      </c>
      <c r="D446" s="379">
        <v>-926</v>
      </c>
      <c r="E446" s="379">
        <v>0</v>
      </c>
      <c r="F446" s="379">
        <v>0</v>
      </c>
      <c r="G446" s="379">
        <v>-926</v>
      </c>
      <c r="H446" s="379">
        <v>0</v>
      </c>
      <c r="I446" s="379">
        <v>0</v>
      </c>
      <c r="J446" s="379">
        <v>0</v>
      </c>
      <c r="K446" s="379">
        <f t="shared" si="6"/>
        <v>-926</v>
      </c>
      <c r="L446" s="379"/>
      <c r="M446" s="379"/>
      <c r="N446" s="379"/>
      <c r="O446" s="379"/>
      <c r="P446" s="379"/>
      <c r="Q446" s="379"/>
    </row>
    <row r="447" spans="1:17">
      <c r="A447" s="377" t="s">
        <v>363</v>
      </c>
      <c r="B447" s="378" t="s">
        <v>1253</v>
      </c>
      <c r="C447" s="378" t="s">
        <v>1254</v>
      </c>
      <c r="D447" s="379">
        <v>-943.77</v>
      </c>
      <c r="E447" s="379">
        <v>0</v>
      </c>
      <c r="F447" s="379">
        <v>0</v>
      </c>
      <c r="G447" s="379">
        <v>0</v>
      </c>
      <c r="H447" s="379">
        <v>0</v>
      </c>
      <c r="I447" s="379">
        <v>0</v>
      </c>
      <c r="J447" s="379">
        <v>-943.77</v>
      </c>
      <c r="K447" s="379">
        <f t="shared" si="6"/>
        <v>-943.77</v>
      </c>
      <c r="L447" s="379"/>
      <c r="M447" s="379"/>
      <c r="N447" s="379"/>
      <c r="O447" s="379"/>
      <c r="P447" s="379"/>
      <c r="Q447" s="379"/>
    </row>
    <row r="448" spans="1:17">
      <c r="A448" s="377" t="s">
        <v>363</v>
      </c>
      <c r="B448" s="378" t="s">
        <v>1255</v>
      </c>
      <c r="C448" s="378" t="s">
        <v>1256</v>
      </c>
      <c r="D448" s="379">
        <v>-948</v>
      </c>
      <c r="E448" s="379">
        <v>-948</v>
      </c>
      <c r="F448" s="379">
        <v>0</v>
      </c>
      <c r="G448" s="379">
        <v>0</v>
      </c>
      <c r="H448" s="379">
        <v>0</v>
      </c>
      <c r="I448" s="379">
        <v>0</v>
      </c>
      <c r="J448" s="379">
        <v>0</v>
      </c>
      <c r="K448" s="379">
        <f t="shared" si="6"/>
        <v>0</v>
      </c>
      <c r="L448" s="379"/>
      <c r="M448" s="379"/>
      <c r="N448" s="379"/>
      <c r="O448" s="379"/>
      <c r="P448" s="379"/>
      <c r="Q448" s="379"/>
    </row>
    <row r="449" spans="1:17">
      <c r="A449" s="377" t="s">
        <v>363</v>
      </c>
      <c r="B449" s="378" t="s">
        <v>1257</v>
      </c>
      <c r="C449" s="378" t="s">
        <v>1258</v>
      </c>
      <c r="D449" s="379">
        <v>-975.78</v>
      </c>
      <c r="E449" s="379">
        <v>0</v>
      </c>
      <c r="F449" s="379">
        <v>0</v>
      </c>
      <c r="G449" s="379">
        <v>0</v>
      </c>
      <c r="H449" s="379">
        <v>0</v>
      </c>
      <c r="I449" s="379">
        <v>0</v>
      </c>
      <c r="J449" s="379">
        <v>-975.78</v>
      </c>
      <c r="K449" s="379">
        <f t="shared" si="6"/>
        <v>-975.78</v>
      </c>
      <c r="L449" s="379"/>
      <c r="M449" s="379"/>
      <c r="N449" s="379"/>
      <c r="O449" s="379"/>
      <c r="P449" s="379"/>
      <c r="Q449" s="379"/>
    </row>
    <row r="450" spans="1:17">
      <c r="A450" s="377" t="s">
        <v>363</v>
      </c>
      <c r="B450" s="378" t="s">
        <v>1259</v>
      </c>
      <c r="C450" s="378" t="s">
        <v>1260</v>
      </c>
      <c r="D450" s="379">
        <v>-1013</v>
      </c>
      <c r="E450" s="379">
        <v>0</v>
      </c>
      <c r="F450" s="379">
        <v>0</v>
      </c>
      <c r="G450" s="379">
        <v>0</v>
      </c>
      <c r="H450" s="379">
        <v>0</v>
      </c>
      <c r="I450" s="379">
        <v>0</v>
      </c>
      <c r="J450" s="379">
        <v>-1013</v>
      </c>
      <c r="K450" s="379">
        <f t="shared" ref="K450:K513" si="7">SUM(F450:J450)</f>
        <v>-1013</v>
      </c>
      <c r="L450" s="379"/>
      <c r="M450" s="379"/>
      <c r="N450" s="379"/>
      <c r="O450" s="379"/>
      <c r="P450" s="379"/>
      <c r="Q450" s="379"/>
    </row>
    <row r="451" spans="1:17">
      <c r="A451" s="377" t="s">
        <v>363</v>
      </c>
      <c r="B451" s="378" t="s">
        <v>1261</v>
      </c>
      <c r="C451" s="378" t="s">
        <v>1262</v>
      </c>
      <c r="D451" s="379">
        <v>-1203.1500000000001</v>
      </c>
      <c r="E451" s="379">
        <v>0</v>
      </c>
      <c r="F451" s="379">
        <v>0</v>
      </c>
      <c r="G451" s="379">
        <v>-1203.1500000000001</v>
      </c>
      <c r="H451" s="379">
        <v>0</v>
      </c>
      <c r="I451" s="379">
        <v>0</v>
      </c>
      <c r="J451" s="379">
        <v>0</v>
      </c>
      <c r="K451" s="379">
        <f t="shared" si="7"/>
        <v>-1203.1500000000001</v>
      </c>
      <c r="L451" s="379"/>
      <c r="M451" s="379"/>
      <c r="N451" s="379"/>
      <c r="O451" s="379"/>
      <c r="P451" s="379"/>
      <c r="Q451" s="379"/>
    </row>
    <row r="452" spans="1:17">
      <c r="A452" s="377" t="s">
        <v>363</v>
      </c>
      <c r="B452" s="378" t="s">
        <v>1263</v>
      </c>
      <c r="C452" s="378" t="s">
        <v>1264</v>
      </c>
      <c r="D452" s="379">
        <v>-1259.8699999999999</v>
      </c>
      <c r="E452" s="379">
        <v>0</v>
      </c>
      <c r="F452" s="379">
        <v>0</v>
      </c>
      <c r="G452" s="379">
        <v>0</v>
      </c>
      <c r="H452" s="379">
        <v>0</v>
      </c>
      <c r="I452" s="379">
        <v>-1259.8699999999999</v>
      </c>
      <c r="J452" s="379">
        <v>0</v>
      </c>
      <c r="K452" s="379">
        <f t="shared" si="7"/>
        <v>-1259.8699999999999</v>
      </c>
      <c r="L452" s="379"/>
      <c r="M452" s="379"/>
      <c r="N452" s="379"/>
      <c r="O452" s="379"/>
      <c r="P452" s="379"/>
      <c r="Q452" s="379"/>
    </row>
    <row r="453" spans="1:17">
      <c r="A453" s="377" t="s">
        <v>363</v>
      </c>
      <c r="B453" s="378" t="s">
        <v>1265</v>
      </c>
      <c r="C453" s="378" t="s">
        <v>1266</v>
      </c>
      <c r="D453" s="379">
        <v>-1270.5</v>
      </c>
      <c r="E453" s="379">
        <v>0</v>
      </c>
      <c r="F453" s="379">
        <v>0</v>
      </c>
      <c r="G453" s="379">
        <v>0</v>
      </c>
      <c r="H453" s="379">
        <v>0</v>
      </c>
      <c r="I453" s="379">
        <v>-1270.5</v>
      </c>
      <c r="J453" s="379">
        <v>0</v>
      </c>
      <c r="K453" s="379">
        <f t="shared" si="7"/>
        <v>-1270.5</v>
      </c>
      <c r="L453" s="379"/>
      <c r="M453" s="379"/>
      <c r="N453" s="379"/>
      <c r="O453" s="379"/>
      <c r="P453" s="379"/>
      <c r="Q453" s="379"/>
    </row>
    <row r="454" spans="1:17">
      <c r="A454" s="377" t="s">
        <v>363</v>
      </c>
      <c r="B454" s="378" t="s">
        <v>1267</v>
      </c>
      <c r="C454" s="378" t="s">
        <v>1268</v>
      </c>
      <c r="D454" s="379">
        <v>-1815.01</v>
      </c>
      <c r="E454" s="379">
        <v>0</v>
      </c>
      <c r="F454" s="379">
        <v>0</v>
      </c>
      <c r="G454" s="379">
        <v>0</v>
      </c>
      <c r="H454" s="379">
        <v>0</v>
      </c>
      <c r="I454" s="379">
        <v>0</v>
      </c>
      <c r="J454" s="379">
        <v>-1815.01</v>
      </c>
      <c r="K454" s="379">
        <f t="shared" si="7"/>
        <v>-1815.01</v>
      </c>
      <c r="L454" s="379"/>
      <c r="M454" s="379"/>
      <c r="N454" s="379"/>
      <c r="O454" s="379"/>
      <c r="P454" s="379"/>
      <c r="Q454" s="379"/>
    </row>
    <row r="455" spans="1:17">
      <c r="A455" s="377" t="s">
        <v>363</v>
      </c>
      <c r="B455" s="378" t="s">
        <v>1269</v>
      </c>
      <c r="C455" s="378" t="s">
        <v>1270</v>
      </c>
      <c r="D455" s="379">
        <v>-1984.14</v>
      </c>
      <c r="E455" s="379">
        <v>2282.86</v>
      </c>
      <c r="F455" s="379">
        <v>0</v>
      </c>
      <c r="G455" s="379">
        <v>0</v>
      </c>
      <c r="H455" s="379">
        <v>0</v>
      </c>
      <c r="I455" s="379">
        <v>0</v>
      </c>
      <c r="J455" s="379">
        <v>-4267</v>
      </c>
      <c r="K455" s="379">
        <f t="shared" si="7"/>
        <v>-4267</v>
      </c>
      <c r="L455" s="379"/>
      <c r="M455" s="379"/>
      <c r="N455" s="379"/>
      <c r="O455" s="379"/>
      <c r="P455" s="379"/>
      <c r="Q455" s="379"/>
    </row>
    <row r="456" spans="1:17">
      <c r="A456" s="377" t="s">
        <v>363</v>
      </c>
      <c r="B456" s="378" t="s">
        <v>1271</v>
      </c>
      <c r="C456" s="378" t="s">
        <v>1272</v>
      </c>
      <c r="D456" s="379">
        <v>-2286.23</v>
      </c>
      <c r="E456" s="379">
        <v>0</v>
      </c>
      <c r="F456" s="379">
        <v>0</v>
      </c>
      <c r="G456" s="379">
        <v>0</v>
      </c>
      <c r="H456" s="379">
        <v>0</v>
      </c>
      <c r="I456" s="379">
        <v>0</v>
      </c>
      <c r="J456" s="379">
        <v>-2286.23</v>
      </c>
      <c r="K456" s="379">
        <f t="shared" si="7"/>
        <v>-2286.23</v>
      </c>
      <c r="L456" s="379"/>
      <c r="M456" s="379"/>
      <c r="N456" s="379"/>
      <c r="O456" s="379"/>
      <c r="P456" s="379"/>
      <c r="Q456" s="379"/>
    </row>
    <row r="457" spans="1:17">
      <c r="A457" s="377" t="s">
        <v>363</v>
      </c>
      <c r="B457" s="378" t="s">
        <v>1273</v>
      </c>
      <c r="C457" s="378" t="s">
        <v>1274</v>
      </c>
      <c r="D457" s="379">
        <v>-2387</v>
      </c>
      <c r="E457" s="379">
        <v>0</v>
      </c>
      <c r="F457" s="379">
        <v>0</v>
      </c>
      <c r="G457" s="379">
        <v>0</v>
      </c>
      <c r="H457" s="379">
        <v>0</v>
      </c>
      <c r="I457" s="379">
        <v>0</v>
      </c>
      <c r="J457" s="379">
        <v>-2387</v>
      </c>
      <c r="K457" s="379">
        <f t="shared" si="7"/>
        <v>-2387</v>
      </c>
      <c r="L457" s="379"/>
      <c r="M457" s="379"/>
      <c r="N457" s="379"/>
      <c r="O457" s="379"/>
      <c r="P457" s="379"/>
      <c r="Q457" s="379"/>
    </row>
    <row r="458" spans="1:17">
      <c r="A458" s="377" t="s">
        <v>363</v>
      </c>
      <c r="B458" s="378" t="s">
        <v>1275</v>
      </c>
      <c r="C458" s="378" t="s">
        <v>1276</v>
      </c>
      <c r="D458" s="379">
        <v>-2440</v>
      </c>
      <c r="E458" s="379">
        <v>0</v>
      </c>
      <c r="F458" s="379">
        <v>0</v>
      </c>
      <c r="G458" s="379">
        <v>0</v>
      </c>
      <c r="H458" s="379">
        <v>0</v>
      </c>
      <c r="I458" s="379">
        <v>0</v>
      </c>
      <c r="J458" s="379">
        <v>-2440</v>
      </c>
      <c r="K458" s="379">
        <f t="shared" si="7"/>
        <v>-2440</v>
      </c>
      <c r="L458" s="379"/>
      <c r="M458" s="379"/>
      <c r="N458" s="379"/>
      <c r="O458" s="379"/>
      <c r="P458" s="379"/>
      <c r="Q458" s="379"/>
    </row>
    <row r="459" spans="1:17">
      <c r="A459" s="377" t="s">
        <v>363</v>
      </c>
      <c r="B459" s="378" t="s">
        <v>1277</v>
      </c>
      <c r="C459" s="378" t="s">
        <v>1278</v>
      </c>
      <c r="D459" s="379">
        <v>-2478.15</v>
      </c>
      <c r="E459" s="379">
        <v>0</v>
      </c>
      <c r="F459" s="379">
        <v>0</v>
      </c>
      <c r="G459" s="379">
        <v>0</v>
      </c>
      <c r="H459" s="379">
        <v>0</v>
      </c>
      <c r="I459" s="379">
        <v>0</v>
      </c>
      <c r="J459" s="379">
        <v>-2478.15</v>
      </c>
      <c r="K459" s="379">
        <f t="shared" si="7"/>
        <v>-2478.15</v>
      </c>
      <c r="L459" s="379"/>
      <c r="M459" s="379"/>
      <c r="N459" s="379"/>
      <c r="O459" s="379"/>
      <c r="P459" s="379"/>
      <c r="Q459" s="379"/>
    </row>
    <row r="460" spans="1:17">
      <c r="A460" s="377" t="s">
        <v>363</v>
      </c>
      <c r="B460" s="378" t="s">
        <v>1279</v>
      </c>
      <c r="C460" s="378" t="s">
        <v>1280</v>
      </c>
      <c r="D460" s="379">
        <v>-2686.2</v>
      </c>
      <c r="E460" s="379">
        <v>0</v>
      </c>
      <c r="F460" s="379">
        <v>0</v>
      </c>
      <c r="G460" s="379">
        <v>0</v>
      </c>
      <c r="H460" s="379">
        <v>0</v>
      </c>
      <c r="I460" s="379">
        <v>0</v>
      </c>
      <c r="J460" s="379">
        <v>-2686.2</v>
      </c>
      <c r="K460" s="379">
        <f t="shared" si="7"/>
        <v>-2686.2</v>
      </c>
      <c r="L460" s="379"/>
      <c r="M460" s="379"/>
      <c r="N460" s="379"/>
      <c r="O460" s="379"/>
      <c r="P460" s="379"/>
      <c r="Q460" s="379"/>
    </row>
    <row r="461" spans="1:17">
      <c r="A461" s="377" t="s">
        <v>363</v>
      </c>
      <c r="B461" s="378" t="s">
        <v>1281</v>
      </c>
      <c r="C461" s="378" t="s">
        <v>1282</v>
      </c>
      <c r="D461" s="379">
        <v>-2691</v>
      </c>
      <c r="E461" s="379">
        <v>0</v>
      </c>
      <c r="F461" s="379">
        <v>0</v>
      </c>
      <c r="G461" s="379">
        <v>0</v>
      </c>
      <c r="H461" s="379">
        <v>0</v>
      </c>
      <c r="I461" s="379">
        <v>0</v>
      </c>
      <c r="J461" s="379">
        <v>-2691</v>
      </c>
      <c r="K461" s="379">
        <f t="shared" si="7"/>
        <v>-2691</v>
      </c>
      <c r="L461" s="379"/>
      <c r="M461" s="379"/>
      <c r="N461" s="379"/>
      <c r="O461" s="379"/>
      <c r="P461" s="379"/>
      <c r="Q461" s="379"/>
    </row>
    <row r="462" spans="1:17">
      <c r="A462" s="377" t="s">
        <v>363</v>
      </c>
      <c r="B462" s="378" t="s">
        <v>1283</v>
      </c>
      <c r="C462" s="378" t="s">
        <v>1284</v>
      </c>
      <c r="D462" s="379">
        <v>-3104.16</v>
      </c>
      <c r="E462" s="379">
        <v>0</v>
      </c>
      <c r="F462" s="379">
        <v>0</v>
      </c>
      <c r="G462" s="379">
        <v>0</v>
      </c>
      <c r="H462" s="379">
        <v>2169.84</v>
      </c>
      <c r="I462" s="379">
        <v>0</v>
      </c>
      <c r="J462" s="379">
        <v>-5274</v>
      </c>
      <c r="K462" s="379">
        <f t="shared" si="7"/>
        <v>-3104.16</v>
      </c>
      <c r="L462" s="379"/>
      <c r="M462" s="379"/>
      <c r="N462" s="379"/>
      <c r="O462" s="379"/>
      <c r="P462" s="379"/>
      <c r="Q462" s="379"/>
    </row>
    <row r="463" spans="1:17">
      <c r="A463" s="377" t="s">
        <v>363</v>
      </c>
      <c r="B463" s="378" t="s">
        <v>1285</v>
      </c>
      <c r="C463" s="378" t="s">
        <v>1286</v>
      </c>
      <c r="D463" s="379">
        <v>-3319</v>
      </c>
      <c r="E463" s="379">
        <v>0</v>
      </c>
      <c r="F463" s="379">
        <v>6148.7</v>
      </c>
      <c r="G463" s="379">
        <v>0</v>
      </c>
      <c r="H463" s="379">
        <v>0</v>
      </c>
      <c r="I463" s="379">
        <v>-6148.7</v>
      </c>
      <c r="J463" s="379">
        <v>-3319</v>
      </c>
      <c r="K463" s="379">
        <f t="shared" si="7"/>
        <v>-3319</v>
      </c>
      <c r="L463" s="379"/>
      <c r="M463" s="379"/>
      <c r="N463" s="379"/>
      <c r="O463" s="379"/>
      <c r="P463" s="379"/>
      <c r="Q463" s="379"/>
    </row>
    <row r="464" spans="1:17">
      <c r="A464" s="377" t="s">
        <v>363</v>
      </c>
      <c r="B464" s="378" t="s">
        <v>1287</v>
      </c>
      <c r="C464" s="378" t="s">
        <v>1288</v>
      </c>
      <c r="D464" s="379">
        <v>-3342.36</v>
      </c>
      <c r="E464" s="379">
        <v>0</v>
      </c>
      <c r="F464" s="379">
        <v>0</v>
      </c>
      <c r="G464" s="379">
        <v>0</v>
      </c>
      <c r="H464" s="379">
        <v>0</v>
      </c>
      <c r="I464" s="379">
        <v>0</v>
      </c>
      <c r="J464" s="379">
        <v>-3342.36</v>
      </c>
      <c r="K464" s="379">
        <f t="shared" si="7"/>
        <v>-3342.36</v>
      </c>
      <c r="L464" s="379"/>
      <c r="M464" s="379"/>
      <c r="N464" s="379"/>
      <c r="O464" s="379"/>
      <c r="P464" s="379"/>
      <c r="Q464" s="379"/>
    </row>
    <row r="465" spans="1:17">
      <c r="A465" s="377" t="s">
        <v>363</v>
      </c>
      <c r="B465" s="378" t="s">
        <v>1289</v>
      </c>
      <c r="C465" s="378" t="s">
        <v>1290</v>
      </c>
      <c r="D465" s="379">
        <v>-3528</v>
      </c>
      <c r="E465" s="379">
        <v>-3528</v>
      </c>
      <c r="F465" s="379">
        <v>0</v>
      </c>
      <c r="G465" s="379">
        <v>0</v>
      </c>
      <c r="H465" s="379">
        <v>0</v>
      </c>
      <c r="I465" s="379">
        <v>0</v>
      </c>
      <c r="J465" s="379">
        <v>0</v>
      </c>
      <c r="K465" s="379">
        <f t="shared" si="7"/>
        <v>0</v>
      </c>
      <c r="L465" s="379"/>
      <c r="M465" s="379"/>
      <c r="N465" s="379"/>
      <c r="O465" s="379"/>
      <c r="P465" s="379"/>
      <c r="Q465" s="379"/>
    </row>
    <row r="466" spans="1:17">
      <c r="A466" s="377" t="s">
        <v>363</v>
      </c>
      <c r="B466" s="378" t="s">
        <v>1291</v>
      </c>
      <c r="C466" s="378" t="s">
        <v>1292</v>
      </c>
      <c r="D466" s="379">
        <v>-3786.54</v>
      </c>
      <c r="E466" s="379">
        <v>0</v>
      </c>
      <c r="F466" s="379">
        <v>0</v>
      </c>
      <c r="G466" s="379">
        <v>0</v>
      </c>
      <c r="H466" s="379">
        <v>0</v>
      </c>
      <c r="I466" s="379">
        <v>0</v>
      </c>
      <c r="J466" s="379">
        <v>-3786.54</v>
      </c>
      <c r="K466" s="379">
        <f t="shared" si="7"/>
        <v>-3786.54</v>
      </c>
      <c r="L466" s="379"/>
      <c r="M466" s="379"/>
      <c r="N466" s="379"/>
      <c r="O466" s="379"/>
      <c r="P466" s="379"/>
      <c r="Q466" s="379"/>
    </row>
    <row r="467" spans="1:17">
      <c r="A467" s="377" t="s">
        <v>363</v>
      </c>
      <c r="B467" s="378" t="s">
        <v>1293</v>
      </c>
      <c r="C467" s="378" t="s">
        <v>1294</v>
      </c>
      <c r="D467" s="379">
        <v>-4000</v>
      </c>
      <c r="E467" s="379">
        <v>0</v>
      </c>
      <c r="F467" s="379">
        <v>0</v>
      </c>
      <c r="G467" s="379">
        <v>0</v>
      </c>
      <c r="H467" s="379">
        <v>0</v>
      </c>
      <c r="I467" s="379">
        <v>0</v>
      </c>
      <c r="J467" s="379">
        <v>-4000</v>
      </c>
      <c r="K467" s="379">
        <f t="shared" si="7"/>
        <v>-4000</v>
      </c>
      <c r="L467" s="379"/>
      <c r="M467" s="379"/>
      <c r="N467" s="379"/>
      <c r="O467" s="379"/>
      <c r="P467" s="379"/>
      <c r="Q467" s="379"/>
    </row>
    <row r="468" spans="1:17">
      <c r="A468" s="377" t="s">
        <v>363</v>
      </c>
      <c r="B468" s="378" t="s">
        <v>1295</v>
      </c>
      <c r="C468" s="378" t="s">
        <v>1296</v>
      </c>
      <c r="D468" s="379">
        <v>-4229.72</v>
      </c>
      <c r="E468" s="379">
        <v>0</v>
      </c>
      <c r="F468" s="379">
        <v>0</v>
      </c>
      <c r="G468" s="379">
        <v>0</v>
      </c>
      <c r="H468" s="379">
        <v>0</v>
      </c>
      <c r="I468" s="379">
        <v>0</v>
      </c>
      <c r="J468" s="379">
        <v>-4229.72</v>
      </c>
      <c r="K468" s="379">
        <f t="shared" si="7"/>
        <v>-4229.72</v>
      </c>
      <c r="L468" s="379"/>
      <c r="M468" s="379"/>
      <c r="N468" s="379"/>
      <c r="O468" s="379"/>
      <c r="P468" s="379"/>
      <c r="Q468" s="379"/>
    </row>
    <row r="469" spans="1:17">
      <c r="A469" s="377" t="s">
        <v>363</v>
      </c>
      <c r="B469" s="378" t="s">
        <v>1297</v>
      </c>
      <c r="C469" s="378" t="s">
        <v>1298</v>
      </c>
      <c r="D469" s="379">
        <v>-4318.13</v>
      </c>
      <c r="E469" s="379">
        <v>0</v>
      </c>
      <c r="F469" s="379">
        <v>0</v>
      </c>
      <c r="G469" s="379">
        <v>0</v>
      </c>
      <c r="H469" s="379">
        <v>0</v>
      </c>
      <c r="I469" s="379">
        <v>0</v>
      </c>
      <c r="J469" s="379">
        <v>-4318.13</v>
      </c>
      <c r="K469" s="379">
        <f t="shared" si="7"/>
        <v>-4318.13</v>
      </c>
      <c r="L469" s="379"/>
      <c r="M469" s="379"/>
      <c r="N469" s="379"/>
      <c r="O469" s="379"/>
      <c r="P469" s="379"/>
      <c r="Q469" s="379"/>
    </row>
    <row r="470" spans="1:17">
      <c r="A470" s="377" t="s">
        <v>363</v>
      </c>
      <c r="B470" s="378" t="s">
        <v>1299</v>
      </c>
      <c r="C470" s="378" t="s">
        <v>1300</v>
      </c>
      <c r="D470" s="379">
        <v>-4578.92</v>
      </c>
      <c r="E470" s="379">
        <v>0</v>
      </c>
      <c r="F470" s="379">
        <v>0</v>
      </c>
      <c r="G470" s="379">
        <v>0</v>
      </c>
      <c r="H470" s="379">
        <v>0</v>
      </c>
      <c r="I470" s="379">
        <v>0</v>
      </c>
      <c r="J470" s="379">
        <v>-4578.92</v>
      </c>
      <c r="K470" s="379">
        <f t="shared" si="7"/>
        <v>-4578.92</v>
      </c>
      <c r="L470" s="379"/>
      <c r="M470" s="379"/>
      <c r="N470" s="379"/>
      <c r="O470" s="379"/>
      <c r="P470" s="379"/>
      <c r="Q470" s="379"/>
    </row>
    <row r="471" spans="1:17">
      <c r="A471" s="377" t="s">
        <v>363</v>
      </c>
      <c r="B471" s="378" t="s">
        <v>1301</v>
      </c>
      <c r="C471" s="378" t="s">
        <v>1302</v>
      </c>
      <c r="D471" s="379">
        <v>-4629.41</v>
      </c>
      <c r="E471" s="379">
        <v>0</v>
      </c>
      <c r="F471" s="379">
        <v>0</v>
      </c>
      <c r="G471" s="379">
        <v>0</v>
      </c>
      <c r="H471" s="379">
        <v>-4629.41</v>
      </c>
      <c r="I471" s="379">
        <v>0</v>
      </c>
      <c r="J471" s="379">
        <v>0</v>
      </c>
      <c r="K471" s="379">
        <f t="shared" si="7"/>
        <v>-4629.41</v>
      </c>
      <c r="L471" s="379"/>
      <c r="M471" s="379"/>
      <c r="N471" s="379"/>
      <c r="O471" s="379"/>
      <c r="P471" s="379"/>
      <c r="Q471" s="379"/>
    </row>
    <row r="472" spans="1:17">
      <c r="A472" s="377" t="s">
        <v>363</v>
      </c>
      <c r="B472" s="378" t="s">
        <v>1303</v>
      </c>
      <c r="C472" s="378" t="s">
        <v>1304</v>
      </c>
      <c r="D472" s="379">
        <v>-4686.96</v>
      </c>
      <c r="E472" s="379">
        <v>-4686.96</v>
      </c>
      <c r="F472" s="379">
        <v>0</v>
      </c>
      <c r="G472" s="379">
        <v>0</v>
      </c>
      <c r="H472" s="379">
        <v>0</v>
      </c>
      <c r="I472" s="379">
        <v>0</v>
      </c>
      <c r="J472" s="379">
        <v>0</v>
      </c>
      <c r="K472" s="379">
        <f t="shared" si="7"/>
        <v>0</v>
      </c>
      <c r="L472" s="379"/>
      <c r="M472" s="379"/>
      <c r="N472" s="379"/>
      <c r="O472" s="379"/>
      <c r="P472" s="379"/>
      <c r="Q472" s="379"/>
    </row>
    <row r="473" spans="1:17">
      <c r="A473" s="377" t="s">
        <v>363</v>
      </c>
      <c r="B473" s="378" t="s">
        <v>1305</v>
      </c>
      <c r="C473" s="378" t="s">
        <v>1306</v>
      </c>
      <c r="D473" s="379">
        <v>-5465.97</v>
      </c>
      <c r="E473" s="379">
        <v>0</v>
      </c>
      <c r="F473" s="379">
        <v>0</v>
      </c>
      <c r="G473" s="379">
        <v>0</v>
      </c>
      <c r="H473" s="379">
        <v>0</v>
      </c>
      <c r="I473" s="379">
        <v>0</v>
      </c>
      <c r="J473" s="379">
        <v>-5465.97</v>
      </c>
      <c r="K473" s="379">
        <f t="shared" si="7"/>
        <v>-5465.97</v>
      </c>
      <c r="L473" s="379"/>
      <c r="M473" s="379"/>
      <c r="N473" s="379"/>
      <c r="O473" s="379"/>
      <c r="P473" s="379"/>
      <c r="Q473" s="379"/>
    </row>
    <row r="474" spans="1:17">
      <c r="A474" s="377" t="s">
        <v>363</v>
      </c>
      <c r="B474" s="378" t="s">
        <v>1307</v>
      </c>
      <c r="C474" s="378" t="s">
        <v>1308</v>
      </c>
      <c r="D474" s="379">
        <v>-5593.61</v>
      </c>
      <c r="E474" s="379">
        <v>0</v>
      </c>
      <c r="F474" s="379">
        <v>0</v>
      </c>
      <c r="G474" s="379">
        <v>0</v>
      </c>
      <c r="H474" s="379">
        <v>0</v>
      </c>
      <c r="I474" s="379">
        <v>0</v>
      </c>
      <c r="J474" s="379">
        <v>-5593.61</v>
      </c>
      <c r="K474" s="379">
        <f t="shared" si="7"/>
        <v>-5593.61</v>
      </c>
      <c r="L474" s="379"/>
      <c r="M474" s="379"/>
      <c r="N474" s="379"/>
      <c r="O474" s="379"/>
      <c r="P474" s="379"/>
      <c r="Q474" s="379"/>
    </row>
    <row r="475" spans="1:17">
      <c r="A475" s="377" t="s">
        <v>363</v>
      </c>
      <c r="B475" s="378" t="s">
        <v>1309</v>
      </c>
      <c r="C475" s="378" t="s">
        <v>1310</v>
      </c>
      <c r="D475" s="379">
        <v>-6187.93</v>
      </c>
      <c r="E475" s="379">
        <v>0</v>
      </c>
      <c r="F475" s="379">
        <v>0</v>
      </c>
      <c r="G475" s="379">
        <v>0</v>
      </c>
      <c r="H475" s="379">
        <v>0</v>
      </c>
      <c r="I475" s="379">
        <v>0</v>
      </c>
      <c r="J475" s="379">
        <v>-6187.93</v>
      </c>
      <c r="K475" s="379">
        <f t="shared" si="7"/>
        <v>-6187.93</v>
      </c>
      <c r="L475" s="379"/>
      <c r="M475" s="379"/>
      <c r="N475" s="379"/>
      <c r="O475" s="379"/>
      <c r="P475" s="379"/>
      <c r="Q475" s="379"/>
    </row>
    <row r="476" spans="1:17">
      <c r="A476" s="377" t="s">
        <v>363</v>
      </c>
      <c r="B476" s="378" t="s">
        <v>1311</v>
      </c>
      <c r="C476" s="378" t="s">
        <v>1312</v>
      </c>
      <c r="D476" s="379">
        <v>-6323.38</v>
      </c>
      <c r="E476" s="379">
        <v>0</v>
      </c>
      <c r="F476" s="379">
        <v>0</v>
      </c>
      <c r="G476" s="379">
        <v>0</v>
      </c>
      <c r="H476" s="379">
        <v>-6323.38</v>
      </c>
      <c r="I476" s="379">
        <v>0</v>
      </c>
      <c r="J476" s="379">
        <v>0</v>
      </c>
      <c r="K476" s="379">
        <f t="shared" si="7"/>
        <v>-6323.38</v>
      </c>
      <c r="L476" s="379"/>
      <c r="M476" s="379"/>
      <c r="N476" s="379"/>
      <c r="O476" s="379"/>
      <c r="P476" s="379"/>
      <c r="Q476" s="379"/>
    </row>
    <row r="477" spans="1:17">
      <c r="A477" s="377" t="s">
        <v>363</v>
      </c>
      <c r="B477" s="378" t="s">
        <v>1313</v>
      </c>
      <c r="C477" s="378" t="s">
        <v>1314</v>
      </c>
      <c r="D477" s="379">
        <v>-6413.94</v>
      </c>
      <c r="E477" s="379">
        <v>0</v>
      </c>
      <c r="F477" s="379">
        <v>0</v>
      </c>
      <c r="G477" s="379">
        <v>-2620986.19</v>
      </c>
      <c r="H477" s="379">
        <v>0</v>
      </c>
      <c r="I477" s="379">
        <v>2614572.25</v>
      </c>
      <c r="J477" s="379">
        <v>0</v>
      </c>
      <c r="K477" s="379">
        <f t="shared" si="7"/>
        <v>-6413.9399999999441</v>
      </c>
      <c r="L477" s="379"/>
      <c r="M477" s="379"/>
      <c r="N477" s="379"/>
      <c r="O477" s="379"/>
      <c r="P477" s="379"/>
      <c r="Q477" s="379"/>
    </row>
    <row r="478" spans="1:17">
      <c r="A478" s="377" t="s">
        <v>363</v>
      </c>
      <c r="B478" s="378" t="s">
        <v>1315</v>
      </c>
      <c r="C478" s="378" t="s">
        <v>1316</v>
      </c>
      <c r="D478" s="379">
        <v>-6683.22</v>
      </c>
      <c r="E478" s="379">
        <v>0</v>
      </c>
      <c r="F478" s="379">
        <v>0</v>
      </c>
      <c r="G478" s="379">
        <v>0</v>
      </c>
      <c r="H478" s="379">
        <v>0</v>
      </c>
      <c r="I478" s="379">
        <v>0</v>
      </c>
      <c r="J478" s="379">
        <v>-6683.22</v>
      </c>
      <c r="K478" s="379">
        <f t="shared" si="7"/>
        <v>-6683.22</v>
      </c>
      <c r="L478" s="379"/>
      <c r="M478" s="379"/>
      <c r="N478" s="379"/>
      <c r="O478" s="379"/>
      <c r="P478" s="379"/>
      <c r="Q478" s="379"/>
    </row>
    <row r="479" spans="1:17">
      <c r="A479" s="377" t="s">
        <v>363</v>
      </c>
      <c r="B479" s="378" t="s">
        <v>1317</v>
      </c>
      <c r="C479" s="378" t="s">
        <v>1318</v>
      </c>
      <c r="D479" s="379">
        <v>-6815</v>
      </c>
      <c r="E479" s="379">
        <v>-6815</v>
      </c>
      <c r="F479" s="379">
        <v>0</v>
      </c>
      <c r="G479" s="379">
        <v>0</v>
      </c>
      <c r="H479" s="379">
        <v>0</v>
      </c>
      <c r="I479" s="379">
        <v>0</v>
      </c>
      <c r="J479" s="379">
        <v>0</v>
      </c>
      <c r="K479" s="379">
        <f t="shared" si="7"/>
        <v>0</v>
      </c>
      <c r="L479" s="379"/>
      <c r="M479" s="379"/>
      <c r="N479" s="379"/>
      <c r="O479" s="379"/>
      <c r="P479" s="379"/>
      <c r="Q479" s="379"/>
    </row>
    <row r="480" spans="1:17">
      <c r="A480" s="377" t="s">
        <v>363</v>
      </c>
      <c r="B480" s="378" t="s">
        <v>1319</v>
      </c>
      <c r="C480" s="378" t="s">
        <v>1320</v>
      </c>
      <c r="D480" s="379">
        <v>-7004.03</v>
      </c>
      <c r="E480" s="379">
        <v>0</v>
      </c>
      <c r="F480" s="379">
        <v>0</v>
      </c>
      <c r="G480" s="379">
        <v>0</v>
      </c>
      <c r="H480" s="379">
        <v>0</v>
      </c>
      <c r="I480" s="379">
        <v>0</v>
      </c>
      <c r="J480" s="379">
        <v>-7004.03</v>
      </c>
      <c r="K480" s="379">
        <f t="shared" si="7"/>
        <v>-7004.03</v>
      </c>
      <c r="L480" s="379"/>
      <c r="M480" s="379"/>
      <c r="N480" s="379"/>
      <c r="O480" s="379"/>
      <c r="P480" s="379"/>
      <c r="Q480" s="379"/>
    </row>
    <row r="481" spans="1:17">
      <c r="A481" s="377" t="s">
        <v>363</v>
      </c>
      <c r="B481" s="378" t="s">
        <v>1321</v>
      </c>
      <c r="C481" s="378" t="s">
        <v>1322</v>
      </c>
      <c r="D481" s="379">
        <v>-7066.62</v>
      </c>
      <c r="E481" s="379">
        <v>0</v>
      </c>
      <c r="F481" s="379">
        <v>0</v>
      </c>
      <c r="G481" s="379">
        <v>0</v>
      </c>
      <c r="H481" s="379">
        <v>-7066.62</v>
      </c>
      <c r="I481" s="379">
        <v>0</v>
      </c>
      <c r="J481" s="379">
        <v>0</v>
      </c>
      <c r="K481" s="379">
        <f t="shared" si="7"/>
        <v>-7066.62</v>
      </c>
      <c r="L481" s="379"/>
      <c r="M481" s="379"/>
      <c r="N481" s="379"/>
      <c r="O481" s="379"/>
      <c r="P481" s="379"/>
      <c r="Q481" s="379"/>
    </row>
    <row r="482" spans="1:17">
      <c r="A482" s="377" t="s">
        <v>363</v>
      </c>
      <c r="B482" s="378" t="s">
        <v>1323</v>
      </c>
      <c r="C482" s="378" t="s">
        <v>1324</v>
      </c>
      <c r="D482" s="379">
        <v>-8187.94</v>
      </c>
      <c r="E482" s="379">
        <v>12375.88</v>
      </c>
      <c r="F482" s="379">
        <v>6187.94</v>
      </c>
      <c r="G482" s="379">
        <v>0</v>
      </c>
      <c r="H482" s="379">
        <v>0</v>
      </c>
      <c r="I482" s="379">
        <v>0</v>
      </c>
      <c r="J482" s="379">
        <v>-26751.759999999998</v>
      </c>
      <c r="K482" s="379">
        <f t="shared" si="7"/>
        <v>-20563.82</v>
      </c>
      <c r="L482" s="379"/>
      <c r="M482" s="379"/>
      <c r="N482" s="379"/>
      <c r="O482" s="379"/>
      <c r="P482" s="379"/>
      <c r="Q482" s="379"/>
    </row>
    <row r="483" spans="1:17">
      <c r="A483" s="377" t="s">
        <v>363</v>
      </c>
      <c r="B483" s="378" t="s">
        <v>1325</v>
      </c>
      <c r="C483" s="378" t="s">
        <v>1326</v>
      </c>
      <c r="D483" s="379">
        <v>-8416.6</v>
      </c>
      <c r="E483" s="379">
        <v>7467.4</v>
      </c>
      <c r="F483" s="379">
        <v>0</v>
      </c>
      <c r="G483" s="379">
        <v>0</v>
      </c>
      <c r="H483" s="379">
        <v>0</v>
      </c>
      <c r="I483" s="379">
        <v>0</v>
      </c>
      <c r="J483" s="379">
        <v>-15884</v>
      </c>
      <c r="K483" s="379">
        <f t="shared" si="7"/>
        <v>-15884</v>
      </c>
      <c r="L483" s="379"/>
      <c r="M483" s="379"/>
      <c r="N483" s="379"/>
      <c r="O483" s="379"/>
      <c r="P483" s="379"/>
      <c r="Q483" s="379"/>
    </row>
    <row r="484" spans="1:17">
      <c r="A484" s="377" t="s">
        <v>363</v>
      </c>
      <c r="B484" s="378" t="s">
        <v>1327</v>
      </c>
      <c r="C484" s="378" t="s">
        <v>1328</v>
      </c>
      <c r="D484" s="379">
        <v>-8467.11</v>
      </c>
      <c r="E484" s="379">
        <v>0</v>
      </c>
      <c r="F484" s="379">
        <v>0</v>
      </c>
      <c r="G484" s="379">
        <v>0</v>
      </c>
      <c r="H484" s="379">
        <v>-8467.11</v>
      </c>
      <c r="I484" s="379">
        <v>0</v>
      </c>
      <c r="J484" s="379">
        <v>0</v>
      </c>
      <c r="K484" s="379">
        <f t="shared" si="7"/>
        <v>-8467.11</v>
      </c>
      <c r="L484" s="379"/>
      <c r="M484" s="379"/>
      <c r="N484" s="379"/>
      <c r="O484" s="379"/>
      <c r="P484" s="379"/>
      <c r="Q484" s="379"/>
    </row>
    <row r="485" spans="1:17">
      <c r="A485" s="377" t="s">
        <v>363</v>
      </c>
      <c r="B485" s="378" t="s">
        <v>1329</v>
      </c>
      <c r="C485" s="378" t="s">
        <v>1330</v>
      </c>
      <c r="D485" s="379">
        <v>-8688.83</v>
      </c>
      <c r="E485" s="379">
        <v>8838.17</v>
      </c>
      <c r="F485" s="379">
        <v>0</v>
      </c>
      <c r="G485" s="379">
        <v>0</v>
      </c>
      <c r="H485" s="379">
        <v>0</v>
      </c>
      <c r="I485" s="379">
        <v>0</v>
      </c>
      <c r="J485" s="379">
        <v>-17527</v>
      </c>
      <c r="K485" s="379">
        <f t="shared" si="7"/>
        <v>-17527</v>
      </c>
      <c r="L485" s="379"/>
      <c r="M485" s="379"/>
      <c r="N485" s="379"/>
      <c r="O485" s="379"/>
      <c r="P485" s="379"/>
      <c r="Q485" s="379"/>
    </row>
    <row r="486" spans="1:17">
      <c r="A486" s="377" t="s">
        <v>363</v>
      </c>
      <c r="B486" s="378" t="s">
        <v>1331</v>
      </c>
      <c r="C486" s="378" t="s">
        <v>1332</v>
      </c>
      <c r="D486" s="379">
        <v>-10328.48</v>
      </c>
      <c r="E486" s="379">
        <v>0</v>
      </c>
      <c r="F486" s="379">
        <v>0</v>
      </c>
      <c r="G486" s="379">
        <v>0</v>
      </c>
      <c r="H486" s="379">
        <v>0</v>
      </c>
      <c r="I486" s="379">
        <v>0</v>
      </c>
      <c r="J486" s="379">
        <v>-10328.48</v>
      </c>
      <c r="K486" s="379">
        <f t="shared" si="7"/>
        <v>-10328.48</v>
      </c>
      <c r="L486" s="379"/>
      <c r="M486" s="379"/>
      <c r="N486" s="379"/>
      <c r="O486" s="379"/>
      <c r="P486" s="379"/>
      <c r="Q486" s="379"/>
    </row>
    <row r="487" spans="1:17">
      <c r="A487" s="377" t="s">
        <v>363</v>
      </c>
      <c r="B487" s="378" t="s">
        <v>1333</v>
      </c>
      <c r="C487" s="378" t="s">
        <v>1334</v>
      </c>
      <c r="D487" s="379">
        <v>-11308.1</v>
      </c>
      <c r="E487" s="379">
        <v>2299.9</v>
      </c>
      <c r="F487" s="379">
        <v>0</v>
      </c>
      <c r="G487" s="379">
        <v>0</v>
      </c>
      <c r="H487" s="379">
        <v>0</v>
      </c>
      <c r="I487" s="379">
        <v>0</v>
      </c>
      <c r="J487" s="379">
        <v>-13608</v>
      </c>
      <c r="K487" s="379">
        <f t="shared" si="7"/>
        <v>-13608</v>
      </c>
      <c r="L487" s="379"/>
      <c r="M487" s="379"/>
      <c r="N487" s="379"/>
      <c r="O487" s="379"/>
      <c r="P487" s="379"/>
      <c r="Q487" s="379"/>
    </row>
    <row r="488" spans="1:17">
      <c r="A488" s="377" t="s">
        <v>363</v>
      </c>
      <c r="B488" s="378" t="s">
        <v>1335</v>
      </c>
      <c r="C488" s="378" t="s">
        <v>1336</v>
      </c>
      <c r="D488" s="379">
        <v>-11695.5</v>
      </c>
      <c r="E488" s="379">
        <v>0</v>
      </c>
      <c r="F488" s="379">
        <v>0</v>
      </c>
      <c r="G488" s="379">
        <v>0</v>
      </c>
      <c r="H488" s="379">
        <v>0</v>
      </c>
      <c r="I488" s="379">
        <v>0</v>
      </c>
      <c r="J488" s="379">
        <v>-11695.5</v>
      </c>
      <c r="K488" s="379">
        <f t="shared" si="7"/>
        <v>-11695.5</v>
      </c>
      <c r="L488" s="379"/>
      <c r="M488" s="379"/>
      <c r="N488" s="379"/>
      <c r="O488" s="379"/>
      <c r="P488" s="379"/>
      <c r="Q488" s="379"/>
    </row>
    <row r="489" spans="1:17">
      <c r="A489" s="377" t="s">
        <v>363</v>
      </c>
      <c r="B489" s="378" t="s">
        <v>1337</v>
      </c>
      <c r="C489" s="378" t="s">
        <v>1338</v>
      </c>
      <c r="D489" s="379">
        <v>-11726</v>
      </c>
      <c r="E489" s="379">
        <v>0</v>
      </c>
      <c r="F489" s="379">
        <v>-11726</v>
      </c>
      <c r="G489" s="379">
        <v>0</v>
      </c>
      <c r="H489" s="379">
        <v>0</v>
      </c>
      <c r="I489" s="379">
        <v>0</v>
      </c>
      <c r="J489" s="379">
        <v>0</v>
      </c>
      <c r="K489" s="379">
        <f t="shared" si="7"/>
        <v>-11726</v>
      </c>
      <c r="L489" s="379"/>
      <c r="M489" s="379"/>
      <c r="N489" s="379"/>
      <c r="O489" s="379"/>
      <c r="P489" s="379"/>
      <c r="Q489" s="379"/>
    </row>
    <row r="490" spans="1:17">
      <c r="A490" s="377" t="s">
        <v>363</v>
      </c>
      <c r="B490" s="378" t="s">
        <v>1339</v>
      </c>
      <c r="C490" s="378" t="s">
        <v>1340</v>
      </c>
      <c r="D490" s="379">
        <v>-11821.97</v>
      </c>
      <c r="E490" s="379">
        <v>0</v>
      </c>
      <c r="F490" s="379">
        <v>0</v>
      </c>
      <c r="G490" s="379">
        <v>0</v>
      </c>
      <c r="H490" s="379">
        <v>0</v>
      </c>
      <c r="I490" s="379">
        <v>0</v>
      </c>
      <c r="J490" s="379">
        <v>-11821.97</v>
      </c>
      <c r="K490" s="379">
        <f t="shared" si="7"/>
        <v>-11821.97</v>
      </c>
      <c r="L490" s="379"/>
      <c r="M490" s="379"/>
      <c r="N490" s="379"/>
      <c r="O490" s="379"/>
      <c r="P490" s="379"/>
      <c r="Q490" s="379"/>
    </row>
    <row r="491" spans="1:17">
      <c r="A491" s="377" t="s">
        <v>363</v>
      </c>
      <c r="B491" s="378" t="s">
        <v>1341</v>
      </c>
      <c r="C491" s="378" t="s">
        <v>1342</v>
      </c>
      <c r="D491" s="379">
        <v>-12304.49</v>
      </c>
      <c r="E491" s="379">
        <v>0</v>
      </c>
      <c r="F491" s="379">
        <v>0</v>
      </c>
      <c r="G491" s="379">
        <v>0</v>
      </c>
      <c r="H491" s="379">
        <v>0</v>
      </c>
      <c r="I491" s="379">
        <v>0</v>
      </c>
      <c r="J491" s="379">
        <v>-12304.49</v>
      </c>
      <c r="K491" s="379">
        <f t="shared" si="7"/>
        <v>-12304.49</v>
      </c>
      <c r="L491" s="379"/>
      <c r="M491" s="379"/>
      <c r="N491" s="379"/>
      <c r="O491" s="379"/>
      <c r="P491" s="379"/>
      <c r="Q491" s="379"/>
    </row>
    <row r="492" spans="1:17">
      <c r="A492" s="377" t="s">
        <v>363</v>
      </c>
      <c r="B492" s="378" t="s">
        <v>1343</v>
      </c>
      <c r="C492" s="378" t="s">
        <v>1344</v>
      </c>
      <c r="D492" s="379">
        <v>-12526.57</v>
      </c>
      <c r="E492" s="379">
        <v>0</v>
      </c>
      <c r="F492" s="379">
        <v>0</v>
      </c>
      <c r="G492" s="379">
        <v>0</v>
      </c>
      <c r="H492" s="379">
        <v>0</v>
      </c>
      <c r="I492" s="379">
        <v>0</v>
      </c>
      <c r="J492" s="379">
        <v>-12526.57</v>
      </c>
      <c r="K492" s="379">
        <f t="shared" si="7"/>
        <v>-12526.57</v>
      </c>
      <c r="L492" s="379"/>
      <c r="M492" s="379"/>
      <c r="N492" s="379"/>
      <c r="O492" s="379"/>
      <c r="P492" s="379"/>
      <c r="Q492" s="379"/>
    </row>
    <row r="493" spans="1:17">
      <c r="A493" s="377" t="s">
        <v>363</v>
      </c>
      <c r="B493" s="378" t="s">
        <v>1345</v>
      </c>
      <c r="C493" s="378" t="s">
        <v>1346</v>
      </c>
      <c r="D493" s="379">
        <v>-13650.02</v>
      </c>
      <c r="E493" s="379">
        <v>0</v>
      </c>
      <c r="F493" s="379">
        <v>0</v>
      </c>
      <c r="G493" s="379">
        <v>0</v>
      </c>
      <c r="H493" s="379">
        <v>0</v>
      </c>
      <c r="I493" s="379">
        <v>0</v>
      </c>
      <c r="J493" s="379">
        <v>-13650.02</v>
      </c>
      <c r="K493" s="379">
        <f t="shared" si="7"/>
        <v>-13650.02</v>
      </c>
      <c r="L493" s="379"/>
      <c r="M493" s="379"/>
      <c r="N493" s="379"/>
      <c r="O493" s="379"/>
      <c r="P493" s="379"/>
      <c r="Q493" s="379"/>
    </row>
    <row r="494" spans="1:17">
      <c r="A494" s="377" t="s">
        <v>363</v>
      </c>
      <c r="B494" s="378" t="s">
        <v>1347</v>
      </c>
      <c r="C494" s="378" t="s">
        <v>1348</v>
      </c>
      <c r="D494" s="379">
        <v>-15065.11</v>
      </c>
      <c r="E494" s="379">
        <v>0</v>
      </c>
      <c r="F494" s="379">
        <v>0</v>
      </c>
      <c r="G494" s="379">
        <v>0</v>
      </c>
      <c r="H494" s="379">
        <v>0</v>
      </c>
      <c r="I494" s="379">
        <v>0</v>
      </c>
      <c r="J494" s="379">
        <v>-15065.11</v>
      </c>
      <c r="K494" s="379">
        <f t="shared" si="7"/>
        <v>-15065.11</v>
      </c>
      <c r="L494" s="379"/>
      <c r="M494" s="379"/>
      <c r="N494" s="379"/>
      <c r="O494" s="379"/>
      <c r="P494" s="379"/>
      <c r="Q494" s="379"/>
    </row>
    <row r="495" spans="1:17">
      <c r="A495" s="377" t="s">
        <v>363</v>
      </c>
      <c r="B495" s="378" t="s">
        <v>1347</v>
      </c>
      <c r="C495" s="378" t="s">
        <v>1349</v>
      </c>
      <c r="D495" s="379">
        <v>-15413</v>
      </c>
      <c r="E495" s="379">
        <v>0</v>
      </c>
      <c r="F495" s="379">
        <v>0</v>
      </c>
      <c r="G495" s="379">
        <v>0</v>
      </c>
      <c r="H495" s="379">
        <v>0</v>
      </c>
      <c r="I495" s="379">
        <v>0</v>
      </c>
      <c r="J495" s="379">
        <v>-15413</v>
      </c>
      <c r="K495" s="379">
        <f t="shared" si="7"/>
        <v>-15413</v>
      </c>
      <c r="L495" s="379"/>
      <c r="M495" s="379"/>
      <c r="N495" s="379"/>
      <c r="O495" s="379"/>
      <c r="P495" s="379"/>
      <c r="Q495" s="379"/>
    </row>
    <row r="496" spans="1:17">
      <c r="A496" s="377" t="s">
        <v>363</v>
      </c>
      <c r="B496" s="378" t="s">
        <v>1350</v>
      </c>
      <c r="C496" s="378" t="s">
        <v>1351</v>
      </c>
      <c r="D496" s="379">
        <v>-17898.54</v>
      </c>
      <c r="E496" s="379">
        <v>0</v>
      </c>
      <c r="F496" s="379">
        <v>0</v>
      </c>
      <c r="G496" s="379">
        <v>0</v>
      </c>
      <c r="H496" s="379">
        <v>0</v>
      </c>
      <c r="I496" s="379">
        <v>0</v>
      </c>
      <c r="J496" s="379">
        <v>-17898.54</v>
      </c>
      <c r="K496" s="379">
        <f t="shared" si="7"/>
        <v>-17898.54</v>
      </c>
      <c r="L496" s="379"/>
      <c r="M496" s="379"/>
      <c r="N496" s="379"/>
      <c r="O496" s="379"/>
      <c r="P496" s="379"/>
      <c r="Q496" s="379"/>
    </row>
    <row r="497" spans="1:17">
      <c r="A497" s="377" t="s">
        <v>363</v>
      </c>
      <c r="B497" s="378" t="s">
        <v>1352</v>
      </c>
      <c r="C497" s="378" t="s">
        <v>1353</v>
      </c>
      <c r="D497" s="379">
        <v>-22663.17</v>
      </c>
      <c r="E497" s="379">
        <v>0</v>
      </c>
      <c r="F497" s="379">
        <v>0</v>
      </c>
      <c r="G497" s="379">
        <v>0</v>
      </c>
      <c r="H497" s="379">
        <v>0</v>
      </c>
      <c r="I497" s="379">
        <v>0</v>
      </c>
      <c r="J497" s="379">
        <v>-22663.17</v>
      </c>
      <c r="K497" s="379">
        <f t="shared" si="7"/>
        <v>-22663.17</v>
      </c>
      <c r="L497" s="379"/>
      <c r="M497" s="379"/>
      <c r="N497" s="379"/>
      <c r="O497" s="379"/>
      <c r="P497" s="379"/>
      <c r="Q497" s="379"/>
    </row>
    <row r="498" spans="1:17">
      <c r="A498" s="377" t="s">
        <v>363</v>
      </c>
      <c r="B498" s="378" t="s">
        <v>1354</v>
      </c>
      <c r="C498" s="378" t="s">
        <v>1355</v>
      </c>
      <c r="D498" s="379">
        <v>-24308.57</v>
      </c>
      <c r="E498" s="379">
        <v>0</v>
      </c>
      <c r="F498" s="379">
        <v>0</v>
      </c>
      <c r="G498" s="379">
        <v>0</v>
      </c>
      <c r="H498" s="379">
        <v>0</v>
      </c>
      <c r="I498" s="379">
        <v>0</v>
      </c>
      <c r="J498" s="379">
        <v>-24308.57</v>
      </c>
      <c r="K498" s="379">
        <f t="shared" si="7"/>
        <v>-24308.57</v>
      </c>
      <c r="L498" s="379"/>
      <c r="M498" s="379"/>
      <c r="N498" s="379"/>
      <c r="O498" s="379"/>
      <c r="P498" s="379"/>
      <c r="Q498" s="379"/>
    </row>
    <row r="499" spans="1:17">
      <c r="A499" s="377" t="s">
        <v>363</v>
      </c>
      <c r="B499" s="378" t="s">
        <v>1356</v>
      </c>
      <c r="C499" s="378" t="s">
        <v>1357</v>
      </c>
      <c r="D499" s="379">
        <v>-24686.77</v>
      </c>
      <c r="E499" s="379">
        <v>0</v>
      </c>
      <c r="F499" s="379">
        <v>0</v>
      </c>
      <c r="G499" s="379">
        <v>0</v>
      </c>
      <c r="H499" s="379">
        <v>0</v>
      </c>
      <c r="I499" s="379">
        <v>0</v>
      </c>
      <c r="J499" s="379">
        <v>-24686.77</v>
      </c>
      <c r="K499" s="379">
        <f t="shared" si="7"/>
        <v>-24686.77</v>
      </c>
      <c r="L499" s="379"/>
      <c r="M499" s="379"/>
      <c r="N499" s="379"/>
      <c r="O499" s="379"/>
      <c r="P499" s="379"/>
      <c r="Q499" s="379"/>
    </row>
    <row r="500" spans="1:17">
      <c r="A500" s="377" t="s">
        <v>363</v>
      </c>
      <c r="B500" s="378" t="s">
        <v>1358</v>
      </c>
      <c r="C500" s="378" t="s">
        <v>1359</v>
      </c>
      <c r="D500" s="379">
        <v>-25217.93</v>
      </c>
      <c r="E500" s="379">
        <v>0</v>
      </c>
      <c r="F500" s="379">
        <v>0</v>
      </c>
      <c r="G500" s="379">
        <v>0</v>
      </c>
      <c r="H500" s="379">
        <v>0</v>
      </c>
      <c r="I500" s="379">
        <v>0</v>
      </c>
      <c r="J500" s="379">
        <v>-25217.93</v>
      </c>
      <c r="K500" s="379">
        <f t="shared" si="7"/>
        <v>-25217.93</v>
      </c>
      <c r="L500" s="379"/>
      <c r="M500" s="379"/>
      <c r="N500" s="379"/>
      <c r="O500" s="379"/>
      <c r="P500" s="379"/>
      <c r="Q500" s="379"/>
    </row>
    <row r="501" spans="1:17">
      <c r="A501" s="377" t="s">
        <v>363</v>
      </c>
      <c r="B501" s="378" t="s">
        <v>1360</v>
      </c>
      <c r="C501" s="378" t="s">
        <v>1361</v>
      </c>
      <c r="D501" s="379">
        <v>-25372</v>
      </c>
      <c r="E501" s="379">
        <v>0</v>
      </c>
      <c r="F501" s="379">
        <v>0</v>
      </c>
      <c r="G501" s="379">
        <v>0</v>
      </c>
      <c r="H501" s="379">
        <v>0</v>
      </c>
      <c r="I501" s="379">
        <v>0</v>
      </c>
      <c r="J501" s="379">
        <v>-25372</v>
      </c>
      <c r="K501" s="379">
        <f t="shared" si="7"/>
        <v>-25372</v>
      </c>
      <c r="L501" s="379"/>
      <c r="M501" s="379"/>
      <c r="N501" s="379"/>
      <c r="O501" s="379"/>
      <c r="P501" s="379"/>
      <c r="Q501" s="379"/>
    </row>
    <row r="502" spans="1:17">
      <c r="A502" s="377" t="s">
        <v>363</v>
      </c>
      <c r="B502" s="378" t="s">
        <v>1362</v>
      </c>
      <c r="C502" s="378" t="s">
        <v>1363</v>
      </c>
      <c r="D502" s="379">
        <v>-30905.4</v>
      </c>
      <c r="E502" s="379">
        <v>0</v>
      </c>
      <c r="F502" s="379">
        <v>0</v>
      </c>
      <c r="G502" s="379">
        <v>0</v>
      </c>
      <c r="H502" s="379">
        <v>0</v>
      </c>
      <c r="I502" s="379">
        <v>0</v>
      </c>
      <c r="J502" s="379">
        <v>-30905.4</v>
      </c>
      <c r="K502" s="379">
        <f t="shared" si="7"/>
        <v>-30905.4</v>
      </c>
      <c r="L502" s="379"/>
      <c r="M502" s="379"/>
      <c r="N502" s="379"/>
      <c r="O502" s="379"/>
      <c r="P502" s="379"/>
      <c r="Q502" s="379"/>
    </row>
    <row r="503" spans="1:17">
      <c r="A503" s="377" t="s">
        <v>363</v>
      </c>
      <c r="B503" s="378" t="s">
        <v>1364</v>
      </c>
      <c r="C503" s="378" t="s">
        <v>1365</v>
      </c>
      <c r="D503" s="379">
        <v>-31463</v>
      </c>
      <c r="E503" s="379">
        <v>0</v>
      </c>
      <c r="F503" s="379">
        <v>0</v>
      </c>
      <c r="G503" s="379">
        <v>0</v>
      </c>
      <c r="H503" s="379">
        <v>0</v>
      </c>
      <c r="I503" s="379">
        <v>0</v>
      </c>
      <c r="J503" s="379">
        <v>-31463</v>
      </c>
      <c r="K503" s="379">
        <f t="shared" si="7"/>
        <v>-31463</v>
      </c>
      <c r="L503" s="379"/>
      <c r="M503" s="379"/>
      <c r="N503" s="379"/>
      <c r="O503" s="379"/>
      <c r="P503" s="379"/>
      <c r="Q503" s="379"/>
    </row>
    <row r="504" spans="1:17">
      <c r="A504" s="377" t="s">
        <v>363</v>
      </c>
      <c r="B504" s="378" t="s">
        <v>1366</v>
      </c>
      <c r="C504" s="378" t="s">
        <v>1367</v>
      </c>
      <c r="D504" s="379">
        <v>-31491.41</v>
      </c>
      <c r="E504" s="379">
        <v>0</v>
      </c>
      <c r="F504" s="379">
        <v>-31491.41</v>
      </c>
      <c r="G504" s="379">
        <v>0</v>
      </c>
      <c r="H504" s="379">
        <v>0</v>
      </c>
      <c r="I504" s="379">
        <v>0</v>
      </c>
      <c r="J504" s="379">
        <v>0</v>
      </c>
      <c r="K504" s="379">
        <f t="shared" si="7"/>
        <v>-31491.41</v>
      </c>
      <c r="L504" s="379"/>
      <c r="M504" s="379"/>
      <c r="N504" s="379"/>
      <c r="O504" s="379"/>
      <c r="P504" s="379"/>
      <c r="Q504" s="379"/>
    </row>
    <row r="505" spans="1:17">
      <c r="A505" s="377" t="s">
        <v>363</v>
      </c>
      <c r="B505" s="378" t="s">
        <v>1368</v>
      </c>
      <c r="C505" s="378" t="s">
        <v>1369</v>
      </c>
      <c r="D505" s="379">
        <v>-32721.23</v>
      </c>
      <c r="E505" s="379">
        <v>0</v>
      </c>
      <c r="F505" s="379">
        <v>-25061.439999999999</v>
      </c>
      <c r="G505" s="379">
        <v>0</v>
      </c>
      <c r="H505" s="379">
        <v>-7659.79</v>
      </c>
      <c r="I505" s="379">
        <v>0</v>
      </c>
      <c r="J505" s="379">
        <v>0</v>
      </c>
      <c r="K505" s="379">
        <f t="shared" si="7"/>
        <v>-32721.23</v>
      </c>
      <c r="L505" s="379"/>
      <c r="M505" s="379"/>
      <c r="N505" s="379"/>
      <c r="O505" s="379"/>
      <c r="P505" s="379"/>
      <c r="Q505" s="379"/>
    </row>
    <row r="506" spans="1:17">
      <c r="A506" s="377" t="s">
        <v>363</v>
      </c>
      <c r="B506" s="378" t="s">
        <v>1370</v>
      </c>
      <c r="C506" s="378" t="s">
        <v>1371</v>
      </c>
      <c r="D506" s="379">
        <v>-34819.360000000001</v>
      </c>
      <c r="E506" s="379">
        <v>0</v>
      </c>
      <c r="F506" s="379">
        <v>0</v>
      </c>
      <c r="G506" s="379">
        <v>0</v>
      </c>
      <c r="H506" s="379">
        <v>0</v>
      </c>
      <c r="I506" s="379">
        <v>0</v>
      </c>
      <c r="J506" s="379">
        <v>-34819.360000000001</v>
      </c>
      <c r="K506" s="379">
        <f t="shared" si="7"/>
        <v>-34819.360000000001</v>
      </c>
      <c r="L506" s="379"/>
      <c r="M506" s="379"/>
      <c r="N506" s="379"/>
      <c r="O506" s="379"/>
      <c r="P506" s="379"/>
      <c r="Q506" s="379"/>
    </row>
    <row r="507" spans="1:17">
      <c r="A507" s="377" t="s">
        <v>363</v>
      </c>
      <c r="B507" s="378" t="s">
        <v>1372</v>
      </c>
      <c r="C507" s="378" t="s">
        <v>1373</v>
      </c>
      <c r="D507" s="379">
        <v>-35242.019999999997</v>
      </c>
      <c r="E507" s="379">
        <v>0</v>
      </c>
      <c r="F507" s="379">
        <v>-35242.019999999997</v>
      </c>
      <c r="G507" s="379">
        <v>0</v>
      </c>
      <c r="H507" s="379">
        <v>0</v>
      </c>
      <c r="I507" s="379">
        <v>0</v>
      </c>
      <c r="J507" s="379">
        <v>0</v>
      </c>
      <c r="K507" s="379">
        <f t="shared" si="7"/>
        <v>-35242.019999999997</v>
      </c>
      <c r="L507" s="379"/>
      <c r="M507" s="379"/>
      <c r="N507" s="379"/>
      <c r="O507" s="379"/>
      <c r="P507" s="379"/>
      <c r="Q507" s="379"/>
    </row>
    <row r="508" spans="1:17">
      <c r="A508" s="377" t="s">
        <v>363</v>
      </c>
      <c r="B508" s="378" t="s">
        <v>1374</v>
      </c>
      <c r="C508" s="378" t="s">
        <v>1375</v>
      </c>
      <c r="D508" s="379">
        <v>-36699.300000000003</v>
      </c>
      <c r="E508" s="379">
        <v>0</v>
      </c>
      <c r="F508" s="379">
        <v>0</v>
      </c>
      <c r="G508" s="379">
        <v>0</v>
      </c>
      <c r="H508" s="379">
        <v>0</v>
      </c>
      <c r="I508" s="379">
        <v>0</v>
      </c>
      <c r="J508" s="379">
        <v>-36699.300000000003</v>
      </c>
      <c r="K508" s="379">
        <f t="shared" si="7"/>
        <v>-36699.300000000003</v>
      </c>
      <c r="L508" s="379"/>
      <c r="M508" s="379"/>
      <c r="N508" s="379"/>
      <c r="O508" s="379"/>
      <c r="P508" s="379"/>
      <c r="Q508" s="379"/>
    </row>
    <row r="509" spans="1:17">
      <c r="A509" s="377" t="s">
        <v>363</v>
      </c>
      <c r="B509" s="378" t="s">
        <v>1376</v>
      </c>
      <c r="C509" s="378" t="s">
        <v>1377</v>
      </c>
      <c r="D509" s="379">
        <v>-38978.58</v>
      </c>
      <c r="E509" s="379">
        <v>-11172.58</v>
      </c>
      <c r="F509" s="379">
        <v>0</v>
      </c>
      <c r="G509" s="379">
        <v>0</v>
      </c>
      <c r="H509" s="379">
        <v>0</v>
      </c>
      <c r="I509" s="379">
        <v>0</v>
      </c>
      <c r="J509" s="379">
        <v>-27806</v>
      </c>
      <c r="K509" s="379">
        <f t="shared" si="7"/>
        <v>-27806</v>
      </c>
      <c r="L509" s="379"/>
      <c r="M509" s="379"/>
      <c r="N509" s="379"/>
      <c r="O509" s="379"/>
      <c r="P509" s="379"/>
      <c r="Q509" s="379"/>
    </row>
    <row r="510" spans="1:17">
      <c r="A510" s="377" t="s">
        <v>363</v>
      </c>
      <c r="B510" s="378" t="s">
        <v>39</v>
      </c>
      <c r="C510" s="378" t="s">
        <v>1378</v>
      </c>
      <c r="D510" s="379">
        <v>-42140.74</v>
      </c>
      <c r="E510" s="379">
        <v>0</v>
      </c>
      <c r="F510" s="379">
        <v>-42140.74</v>
      </c>
      <c r="G510" s="379">
        <v>0</v>
      </c>
      <c r="H510" s="379">
        <v>0</v>
      </c>
      <c r="I510" s="379">
        <v>0</v>
      </c>
      <c r="J510" s="379">
        <v>0</v>
      </c>
      <c r="K510" s="379">
        <f t="shared" si="7"/>
        <v>-42140.74</v>
      </c>
      <c r="L510" s="379"/>
      <c r="M510" s="379"/>
      <c r="N510" s="379"/>
      <c r="O510" s="379"/>
      <c r="P510" s="379"/>
      <c r="Q510" s="379"/>
    </row>
    <row r="511" spans="1:17">
      <c r="A511" s="377" t="s">
        <v>363</v>
      </c>
      <c r="B511" s="378" t="s">
        <v>1379</v>
      </c>
      <c r="C511" s="378" t="s">
        <v>1380</v>
      </c>
      <c r="D511" s="379">
        <v>-47801.64</v>
      </c>
      <c r="E511" s="379">
        <v>0</v>
      </c>
      <c r="F511" s="379">
        <v>0</v>
      </c>
      <c r="G511" s="379">
        <v>0</v>
      </c>
      <c r="H511" s="379">
        <v>0</v>
      </c>
      <c r="I511" s="379">
        <v>0</v>
      </c>
      <c r="J511" s="379">
        <v>-47801.64</v>
      </c>
      <c r="K511" s="379">
        <f t="shared" si="7"/>
        <v>-47801.64</v>
      </c>
      <c r="L511" s="379"/>
      <c r="M511" s="379"/>
      <c r="N511" s="379"/>
      <c r="O511" s="379"/>
      <c r="P511" s="379"/>
      <c r="Q511" s="379"/>
    </row>
    <row r="512" spans="1:17">
      <c r="A512" s="377" t="s">
        <v>363</v>
      </c>
      <c r="B512" s="378" t="s">
        <v>1381</v>
      </c>
      <c r="C512" s="378" t="s">
        <v>1382</v>
      </c>
      <c r="D512" s="379">
        <v>-47819.199999999997</v>
      </c>
      <c r="E512" s="379">
        <v>0</v>
      </c>
      <c r="F512" s="379">
        <v>0</v>
      </c>
      <c r="G512" s="379">
        <v>0</v>
      </c>
      <c r="H512" s="379">
        <v>0</v>
      </c>
      <c r="I512" s="379">
        <v>0</v>
      </c>
      <c r="J512" s="379">
        <v>-47819.199999999997</v>
      </c>
      <c r="K512" s="379">
        <f t="shared" si="7"/>
        <v>-47819.199999999997</v>
      </c>
      <c r="L512" s="379"/>
      <c r="M512" s="379"/>
      <c r="N512" s="379"/>
      <c r="O512" s="379"/>
      <c r="P512" s="379"/>
      <c r="Q512" s="379"/>
    </row>
    <row r="513" spans="1:17">
      <c r="A513" s="377" t="s">
        <v>363</v>
      </c>
      <c r="B513" s="378" t="s">
        <v>1383</v>
      </c>
      <c r="C513" s="378" t="s">
        <v>1384</v>
      </c>
      <c r="D513" s="379">
        <v>-48395.89</v>
      </c>
      <c r="E513" s="379">
        <v>0</v>
      </c>
      <c r="F513" s="379">
        <v>-48395.89</v>
      </c>
      <c r="G513" s="379">
        <v>0</v>
      </c>
      <c r="H513" s="379">
        <v>0</v>
      </c>
      <c r="I513" s="379">
        <v>0</v>
      </c>
      <c r="J513" s="379">
        <v>0</v>
      </c>
      <c r="K513" s="379">
        <f t="shared" si="7"/>
        <v>-48395.89</v>
      </c>
      <c r="L513" s="379"/>
      <c r="M513" s="379"/>
      <c r="N513" s="379"/>
      <c r="O513" s="379"/>
      <c r="P513" s="379"/>
      <c r="Q513" s="379"/>
    </row>
    <row r="514" spans="1:17">
      <c r="A514" s="377" t="s">
        <v>363</v>
      </c>
      <c r="B514" s="378" t="s">
        <v>1385</v>
      </c>
      <c r="C514" s="378" t="s">
        <v>1386</v>
      </c>
      <c r="D514" s="379">
        <v>-48501.56</v>
      </c>
      <c r="E514" s="379">
        <v>0</v>
      </c>
      <c r="F514" s="379">
        <v>0</v>
      </c>
      <c r="G514" s="379">
        <v>-48501.56</v>
      </c>
      <c r="H514" s="379">
        <v>0</v>
      </c>
      <c r="I514" s="379">
        <v>0</v>
      </c>
      <c r="J514" s="379">
        <v>0</v>
      </c>
      <c r="K514" s="379">
        <f t="shared" ref="K514:K543" si="8">SUM(F514:J514)</f>
        <v>-48501.56</v>
      </c>
      <c r="L514" s="379"/>
      <c r="M514" s="379"/>
      <c r="N514" s="379"/>
      <c r="O514" s="379"/>
      <c r="P514" s="379"/>
      <c r="Q514" s="379"/>
    </row>
    <row r="515" spans="1:17">
      <c r="A515" s="377" t="s">
        <v>363</v>
      </c>
      <c r="B515" s="378" t="s">
        <v>1387</v>
      </c>
      <c r="C515" s="378" t="s">
        <v>1388</v>
      </c>
      <c r="D515" s="379">
        <v>-54812.37</v>
      </c>
      <c r="E515" s="379">
        <v>0</v>
      </c>
      <c r="F515" s="379">
        <v>0</v>
      </c>
      <c r="G515" s="379">
        <v>0</v>
      </c>
      <c r="H515" s="379">
        <v>0</v>
      </c>
      <c r="I515" s="379">
        <v>0</v>
      </c>
      <c r="J515" s="379">
        <v>-54812.37</v>
      </c>
      <c r="K515" s="379">
        <f t="shared" si="8"/>
        <v>-54812.37</v>
      </c>
      <c r="L515" s="379"/>
      <c r="M515" s="379"/>
      <c r="N515" s="379"/>
      <c r="O515" s="379"/>
      <c r="P515" s="379"/>
      <c r="Q515" s="379"/>
    </row>
    <row r="516" spans="1:17">
      <c r="A516" s="377" t="s">
        <v>363</v>
      </c>
      <c r="B516" s="378" t="s">
        <v>1389</v>
      </c>
      <c r="C516" s="378" t="s">
        <v>1390</v>
      </c>
      <c r="D516" s="379">
        <v>-57059.39</v>
      </c>
      <c r="E516" s="379">
        <v>0</v>
      </c>
      <c r="F516" s="379">
        <v>0</v>
      </c>
      <c r="G516" s="379">
        <v>0</v>
      </c>
      <c r="H516" s="379">
        <v>0</v>
      </c>
      <c r="I516" s="379">
        <v>0</v>
      </c>
      <c r="J516" s="379">
        <v>-57059.39</v>
      </c>
      <c r="K516" s="379">
        <f t="shared" si="8"/>
        <v>-57059.39</v>
      </c>
      <c r="L516" s="379"/>
      <c r="M516" s="379"/>
      <c r="N516" s="379"/>
      <c r="O516" s="379"/>
      <c r="P516" s="379"/>
      <c r="Q516" s="379"/>
    </row>
    <row r="517" spans="1:17">
      <c r="A517" s="377" t="s">
        <v>363</v>
      </c>
      <c r="B517" s="378" t="s">
        <v>1287</v>
      </c>
      <c r="C517" s="378" t="s">
        <v>1391</v>
      </c>
      <c r="D517" s="379">
        <v>-67280.539999999994</v>
      </c>
      <c r="E517" s="379">
        <v>0</v>
      </c>
      <c r="F517" s="379">
        <v>-67280.539999999994</v>
      </c>
      <c r="G517" s="379">
        <v>0</v>
      </c>
      <c r="H517" s="379">
        <v>0</v>
      </c>
      <c r="I517" s="379">
        <v>0</v>
      </c>
      <c r="J517" s="379">
        <v>0</v>
      </c>
      <c r="K517" s="379">
        <f t="shared" si="8"/>
        <v>-67280.539999999994</v>
      </c>
      <c r="L517" s="379"/>
      <c r="M517" s="379"/>
      <c r="N517" s="379"/>
      <c r="O517" s="379"/>
      <c r="P517" s="379"/>
      <c r="Q517" s="379"/>
    </row>
    <row r="518" spans="1:17">
      <c r="A518" s="377" t="s">
        <v>363</v>
      </c>
      <c r="B518" s="378" t="s">
        <v>1392</v>
      </c>
      <c r="C518" s="378" t="s">
        <v>1393</v>
      </c>
      <c r="D518" s="379">
        <v>-80974.62</v>
      </c>
      <c r="E518" s="379">
        <v>0</v>
      </c>
      <c r="F518" s="379">
        <v>0</v>
      </c>
      <c r="G518" s="379">
        <v>0</v>
      </c>
      <c r="H518" s="379">
        <v>0</v>
      </c>
      <c r="I518" s="379">
        <v>0</v>
      </c>
      <c r="J518" s="379">
        <v>-80974.62</v>
      </c>
      <c r="K518" s="379">
        <f t="shared" si="8"/>
        <v>-80974.62</v>
      </c>
      <c r="L518" s="379"/>
      <c r="M518" s="379"/>
      <c r="N518" s="379"/>
      <c r="O518" s="379"/>
      <c r="P518" s="379"/>
      <c r="Q518" s="379"/>
    </row>
    <row r="519" spans="1:17">
      <c r="A519" s="377" t="s">
        <v>363</v>
      </c>
      <c r="B519" s="378" t="s">
        <v>1394</v>
      </c>
      <c r="C519" s="378" t="s">
        <v>1395</v>
      </c>
      <c r="D519" s="379">
        <v>-89422.71</v>
      </c>
      <c r="E519" s="379">
        <v>0</v>
      </c>
      <c r="F519" s="379">
        <v>0</v>
      </c>
      <c r="G519" s="379">
        <v>0</v>
      </c>
      <c r="H519" s="379">
        <v>0</v>
      </c>
      <c r="I519" s="379">
        <v>0</v>
      </c>
      <c r="J519" s="379">
        <v>-89422.71</v>
      </c>
      <c r="K519" s="379">
        <f t="shared" si="8"/>
        <v>-89422.71</v>
      </c>
      <c r="L519" s="379"/>
      <c r="M519" s="379"/>
      <c r="N519" s="379"/>
      <c r="O519" s="379"/>
      <c r="P519" s="379"/>
      <c r="Q519" s="379"/>
    </row>
    <row r="520" spans="1:17">
      <c r="A520" s="377" t="s">
        <v>363</v>
      </c>
      <c r="B520" s="378" t="s">
        <v>1396</v>
      </c>
      <c r="C520" s="378" t="s">
        <v>1397</v>
      </c>
      <c r="D520" s="379">
        <v>-98249.18</v>
      </c>
      <c r="E520" s="379">
        <v>0</v>
      </c>
      <c r="F520" s="379">
        <v>0</v>
      </c>
      <c r="G520" s="379">
        <v>0</v>
      </c>
      <c r="H520" s="379">
        <v>0</v>
      </c>
      <c r="I520" s="379">
        <v>0</v>
      </c>
      <c r="J520" s="379">
        <v>-98249.18</v>
      </c>
      <c r="K520" s="379">
        <f t="shared" si="8"/>
        <v>-98249.18</v>
      </c>
      <c r="L520" s="379"/>
      <c r="M520" s="379"/>
      <c r="N520" s="379"/>
      <c r="O520" s="379"/>
      <c r="P520" s="379"/>
      <c r="Q520" s="379"/>
    </row>
    <row r="521" spans="1:17">
      <c r="A521" s="377" t="s">
        <v>363</v>
      </c>
      <c r="B521" s="378" t="s">
        <v>1398</v>
      </c>
      <c r="C521" s="378" t="s">
        <v>1399</v>
      </c>
      <c r="D521" s="379">
        <v>-102677.38</v>
      </c>
      <c r="E521" s="379">
        <v>0</v>
      </c>
      <c r="F521" s="379">
        <v>0</v>
      </c>
      <c r="G521" s="379">
        <v>0</v>
      </c>
      <c r="H521" s="379">
        <v>0</v>
      </c>
      <c r="I521" s="379">
        <v>0</v>
      </c>
      <c r="J521" s="379">
        <v>-102677.38</v>
      </c>
      <c r="K521" s="379">
        <f t="shared" si="8"/>
        <v>-102677.38</v>
      </c>
      <c r="L521" s="379"/>
      <c r="M521" s="379"/>
      <c r="N521" s="379"/>
      <c r="O521" s="379"/>
      <c r="P521" s="379"/>
      <c r="Q521" s="379"/>
    </row>
    <row r="522" spans="1:17">
      <c r="A522" s="377" t="s">
        <v>363</v>
      </c>
      <c r="B522" s="378" t="s">
        <v>1400</v>
      </c>
      <c r="C522" s="378" t="s">
        <v>1401</v>
      </c>
      <c r="D522" s="379">
        <v>-111105.69</v>
      </c>
      <c r="E522" s="379">
        <v>0</v>
      </c>
      <c r="F522" s="379">
        <v>0</v>
      </c>
      <c r="G522" s="379">
        <v>-111105.69</v>
      </c>
      <c r="H522" s="379">
        <v>0</v>
      </c>
      <c r="I522" s="379">
        <v>0</v>
      </c>
      <c r="J522" s="379">
        <v>0</v>
      </c>
      <c r="K522" s="379">
        <f t="shared" si="8"/>
        <v>-111105.69</v>
      </c>
      <c r="L522" s="379"/>
      <c r="M522" s="379"/>
      <c r="N522" s="379"/>
      <c r="O522" s="379"/>
      <c r="P522" s="379"/>
      <c r="Q522" s="379"/>
    </row>
    <row r="523" spans="1:17">
      <c r="A523" s="377" t="s">
        <v>363</v>
      </c>
      <c r="B523" s="378" t="s">
        <v>1402</v>
      </c>
      <c r="C523" s="378" t="s">
        <v>1403</v>
      </c>
      <c r="D523" s="379">
        <v>-111179.18</v>
      </c>
      <c r="E523" s="379">
        <v>0</v>
      </c>
      <c r="F523" s="379">
        <v>-111179.18</v>
      </c>
      <c r="G523" s="379">
        <v>0</v>
      </c>
      <c r="H523" s="379">
        <v>0</v>
      </c>
      <c r="I523" s="379">
        <v>0</v>
      </c>
      <c r="J523" s="379">
        <v>0</v>
      </c>
      <c r="K523" s="379">
        <f t="shared" si="8"/>
        <v>-111179.18</v>
      </c>
      <c r="L523" s="379"/>
      <c r="M523" s="379"/>
      <c r="N523" s="379"/>
      <c r="O523" s="379"/>
      <c r="P523" s="379"/>
      <c r="Q523" s="379"/>
    </row>
    <row r="524" spans="1:17">
      <c r="A524" s="377" t="s">
        <v>363</v>
      </c>
      <c r="B524" s="378" t="s">
        <v>1404</v>
      </c>
      <c r="C524" s="378" t="s">
        <v>1405</v>
      </c>
      <c r="D524" s="379">
        <v>-115122.57</v>
      </c>
      <c r="E524" s="379">
        <v>0</v>
      </c>
      <c r="F524" s="379">
        <v>0</v>
      </c>
      <c r="G524" s="379">
        <v>0</v>
      </c>
      <c r="H524" s="379">
        <v>0</v>
      </c>
      <c r="I524" s="379">
        <v>0</v>
      </c>
      <c r="J524" s="379">
        <v>-115122.57</v>
      </c>
      <c r="K524" s="379">
        <f t="shared" si="8"/>
        <v>-115122.57</v>
      </c>
      <c r="L524" s="379"/>
      <c r="M524" s="379"/>
      <c r="N524" s="379"/>
      <c r="O524" s="379"/>
      <c r="P524" s="379"/>
      <c r="Q524" s="379"/>
    </row>
    <row r="525" spans="1:17">
      <c r="A525" s="377" t="s">
        <v>363</v>
      </c>
      <c r="B525" s="378" t="s">
        <v>1406</v>
      </c>
      <c r="C525" s="378" t="s">
        <v>1407</v>
      </c>
      <c r="D525" s="379">
        <v>-122702.46</v>
      </c>
      <c r="E525" s="379">
        <v>0</v>
      </c>
      <c r="F525" s="379">
        <v>0</v>
      </c>
      <c r="G525" s="379">
        <v>0</v>
      </c>
      <c r="H525" s="379">
        <v>0</v>
      </c>
      <c r="I525" s="379">
        <v>0</v>
      </c>
      <c r="J525" s="379">
        <v>-122702.46</v>
      </c>
      <c r="K525" s="379">
        <f t="shared" si="8"/>
        <v>-122702.46</v>
      </c>
      <c r="L525" s="379"/>
      <c r="M525" s="379"/>
      <c r="N525" s="379"/>
      <c r="O525" s="379"/>
      <c r="P525" s="379"/>
      <c r="Q525" s="379"/>
    </row>
    <row r="526" spans="1:17">
      <c r="A526" s="377" t="s">
        <v>363</v>
      </c>
      <c r="B526" s="378" t="s">
        <v>1408</v>
      </c>
      <c r="C526" s="378" t="s">
        <v>1409</v>
      </c>
      <c r="D526" s="379">
        <v>-140845.12</v>
      </c>
      <c r="E526" s="379">
        <v>0</v>
      </c>
      <c r="F526" s="379">
        <v>-140845.12</v>
      </c>
      <c r="G526" s="379">
        <v>0</v>
      </c>
      <c r="H526" s="379">
        <v>0</v>
      </c>
      <c r="I526" s="379">
        <v>0</v>
      </c>
      <c r="J526" s="379">
        <v>0</v>
      </c>
      <c r="K526" s="379">
        <f t="shared" si="8"/>
        <v>-140845.12</v>
      </c>
      <c r="L526" s="379"/>
      <c r="M526" s="379"/>
      <c r="N526" s="379"/>
      <c r="O526" s="379"/>
      <c r="P526" s="379"/>
      <c r="Q526" s="379"/>
    </row>
    <row r="527" spans="1:17">
      <c r="A527" s="377" t="s">
        <v>363</v>
      </c>
      <c r="B527" s="378" t="s">
        <v>1410</v>
      </c>
      <c r="C527" s="378" t="s">
        <v>1411</v>
      </c>
      <c r="D527" s="379">
        <v>-157363.41</v>
      </c>
      <c r="E527" s="379">
        <v>0</v>
      </c>
      <c r="F527" s="379">
        <v>-157363.41</v>
      </c>
      <c r="G527" s="379">
        <v>0</v>
      </c>
      <c r="H527" s="379">
        <v>0</v>
      </c>
      <c r="I527" s="379">
        <v>0</v>
      </c>
      <c r="J527" s="379">
        <v>0</v>
      </c>
      <c r="K527" s="379">
        <f t="shared" si="8"/>
        <v>-157363.41</v>
      </c>
      <c r="L527" s="379"/>
      <c r="M527" s="379"/>
      <c r="N527" s="379"/>
      <c r="O527" s="379"/>
      <c r="P527" s="379"/>
      <c r="Q527" s="379"/>
    </row>
    <row r="528" spans="1:17">
      <c r="A528" s="377" t="s">
        <v>363</v>
      </c>
      <c r="B528" s="378" t="s">
        <v>1412</v>
      </c>
      <c r="C528" s="378" t="s">
        <v>1413</v>
      </c>
      <c r="D528" s="379">
        <v>-163741.56</v>
      </c>
      <c r="E528" s="379">
        <v>0</v>
      </c>
      <c r="F528" s="379">
        <v>0</v>
      </c>
      <c r="G528" s="379">
        <v>0</v>
      </c>
      <c r="H528" s="379">
        <v>0</v>
      </c>
      <c r="I528" s="379">
        <v>0</v>
      </c>
      <c r="J528" s="379">
        <v>-163741.56</v>
      </c>
      <c r="K528" s="379">
        <f t="shared" si="8"/>
        <v>-163741.56</v>
      </c>
      <c r="L528" s="379"/>
      <c r="M528" s="379"/>
      <c r="N528" s="379"/>
      <c r="O528" s="379"/>
      <c r="P528" s="379"/>
      <c r="Q528" s="379"/>
    </row>
    <row r="529" spans="1:17">
      <c r="A529" s="377" t="s">
        <v>363</v>
      </c>
      <c r="B529" s="378" t="s">
        <v>1414</v>
      </c>
      <c r="C529" s="378" t="s">
        <v>1415</v>
      </c>
      <c r="D529" s="379">
        <v>-166306.54</v>
      </c>
      <c r="E529" s="379">
        <v>0</v>
      </c>
      <c r="F529" s="379">
        <v>0</v>
      </c>
      <c r="G529" s="379">
        <v>0</v>
      </c>
      <c r="H529" s="379">
        <v>0</v>
      </c>
      <c r="I529" s="379">
        <v>-166306.54</v>
      </c>
      <c r="J529" s="379">
        <v>0</v>
      </c>
      <c r="K529" s="379">
        <f t="shared" si="8"/>
        <v>-166306.54</v>
      </c>
      <c r="L529" s="379"/>
      <c r="M529" s="379"/>
      <c r="N529" s="379"/>
      <c r="O529" s="379"/>
      <c r="P529" s="379"/>
      <c r="Q529" s="379"/>
    </row>
    <row r="530" spans="1:17">
      <c r="A530" s="377" t="s">
        <v>363</v>
      </c>
      <c r="B530" s="378" t="s">
        <v>1416</v>
      </c>
      <c r="C530" s="378" t="s">
        <v>1417</v>
      </c>
      <c r="D530" s="379">
        <v>-202803.14</v>
      </c>
      <c r="E530" s="379">
        <v>0</v>
      </c>
      <c r="F530" s="379">
        <v>-202803.14</v>
      </c>
      <c r="G530" s="379">
        <v>0</v>
      </c>
      <c r="H530" s="379">
        <v>0</v>
      </c>
      <c r="I530" s="379">
        <v>0</v>
      </c>
      <c r="J530" s="379">
        <v>0</v>
      </c>
      <c r="K530" s="379">
        <f t="shared" si="8"/>
        <v>-202803.14</v>
      </c>
      <c r="L530" s="379"/>
      <c r="M530" s="379"/>
      <c r="N530" s="379"/>
      <c r="O530" s="379"/>
      <c r="P530" s="379"/>
      <c r="Q530" s="379"/>
    </row>
    <row r="531" spans="1:17">
      <c r="A531" s="377" t="s">
        <v>363</v>
      </c>
      <c r="B531" s="378" t="s">
        <v>1418</v>
      </c>
      <c r="C531" s="378" t="s">
        <v>1419</v>
      </c>
      <c r="D531" s="379">
        <v>-205103.96</v>
      </c>
      <c r="E531" s="379">
        <v>0</v>
      </c>
      <c r="F531" s="379">
        <v>-134891.94</v>
      </c>
      <c r="G531" s="379">
        <v>-14574.58</v>
      </c>
      <c r="H531" s="379">
        <v>-15891.94</v>
      </c>
      <c r="I531" s="379">
        <v>-34612</v>
      </c>
      <c r="J531" s="379">
        <v>-5133.5</v>
      </c>
      <c r="K531" s="379">
        <f t="shared" si="8"/>
        <v>-205103.96</v>
      </c>
      <c r="L531" s="379"/>
      <c r="M531" s="379"/>
      <c r="N531" s="379"/>
      <c r="O531" s="379"/>
      <c r="P531" s="379"/>
      <c r="Q531" s="379"/>
    </row>
    <row r="532" spans="1:17">
      <c r="A532" s="377" t="s">
        <v>363</v>
      </c>
      <c r="B532" s="378" t="s">
        <v>1420</v>
      </c>
      <c r="C532" s="378" t="s">
        <v>1421</v>
      </c>
      <c r="D532" s="379">
        <v>-212734.28</v>
      </c>
      <c r="E532" s="379">
        <v>0</v>
      </c>
      <c r="F532" s="379">
        <v>0</v>
      </c>
      <c r="G532" s="379">
        <v>0</v>
      </c>
      <c r="H532" s="379">
        <v>0</v>
      </c>
      <c r="I532" s="379">
        <v>0</v>
      </c>
      <c r="J532" s="379">
        <v>-212734.28</v>
      </c>
      <c r="K532" s="379">
        <f t="shared" si="8"/>
        <v>-212734.28</v>
      </c>
      <c r="L532" s="379"/>
      <c r="M532" s="379"/>
      <c r="N532" s="379"/>
      <c r="O532" s="379"/>
      <c r="P532" s="379"/>
      <c r="Q532" s="379"/>
    </row>
    <row r="533" spans="1:17">
      <c r="A533" s="377" t="s">
        <v>363</v>
      </c>
      <c r="B533" s="378" t="s">
        <v>1422</v>
      </c>
      <c r="C533" s="378" t="s">
        <v>1423</v>
      </c>
      <c r="D533" s="379">
        <v>-219383.13</v>
      </c>
      <c r="E533" s="379">
        <v>0</v>
      </c>
      <c r="F533" s="379">
        <v>0</v>
      </c>
      <c r="G533" s="379">
        <v>0</v>
      </c>
      <c r="H533" s="379">
        <v>-219383.13</v>
      </c>
      <c r="I533" s="379">
        <v>0</v>
      </c>
      <c r="J533" s="379">
        <v>0</v>
      </c>
      <c r="K533" s="379">
        <f t="shared" si="8"/>
        <v>-219383.13</v>
      </c>
      <c r="L533" s="379"/>
      <c r="M533" s="379"/>
      <c r="N533" s="379"/>
      <c r="O533" s="379"/>
      <c r="P533" s="379"/>
      <c r="Q533" s="379"/>
    </row>
    <row r="534" spans="1:17">
      <c r="A534" s="377" t="s">
        <v>363</v>
      </c>
      <c r="B534" s="378" t="s">
        <v>1424</v>
      </c>
      <c r="C534" s="378" t="s">
        <v>1425</v>
      </c>
      <c r="D534" s="379">
        <v>-229140.01</v>
      </c>
      <c r="E534" s="379">
        <v>0</v>
      </c>
      <c r="F534" s="379">
        <v>0</v>
      </c>
      <c r="G534" s="379">
        <v>0</v>
      </c>
      <c r="H534" s="379">
        <v>0</v>
      </c>
      <c r="I534" s="379">
        <v>0</v>
      </c>
      <c r="J534" s="379">
        <v>-229140.01</v>
      </c>
      <c r="K534" s="379">
        <f t="shared" si="8"/>
        <v>-229140.01</v>
      </c>
      <c r="L534" s="379"/>
      <c r="M534" s="379"/>
      <c r="N534" s="379"/>
      <c r="O534" s="379"/>
      <c r="P534" s="379"/>
      <c r="Q534" s="379"/>
    </row>
    <row r="535" spans="1:17">
      <c r="A535" s="377" t="s">
        <v>363</v>
      </c>
      <c r="B535" s="378" t="s">
        <v>1426</v>
      </c>
      <c r="C535" s="378" t="s">
        <v>1427</v>
      </c>
      <c r="D535" s="379">
        <v>-239453.52</v>
      </c>
      <c r="E535" s="379">
        <v>0</v>
      </c>
      <c r="F535" s="379">
        <v>0</v>
      </c>
      <c r="G535" s="379">
        <v>0</v>
      </c>
      <c r="H535" s="379">
        <v>0</v>
      </c>
      <c r="I535" s="379">
        <v>0</v>
      </c>
      <c r="J535" s="379">
        <v>-239453.52</v>
      </c>
      <c r="K535" s="379">
        <f t="shared" si="8"/>
        <v>-239453.52</v>
      </c>
      <c r="L535" s="379"/>
      <c r="M535" s="379"/>
      <c r="N535" s="379"/>
      <c r="O535" s="379"/>
      <c r="P535" s="379"/>
      <c r="Q535" s="379"/>
    </row>
    <row r="536" spans="1:17">
      <c r="A536" s="377" t="s">
        <v>363</v>
      </c>
      <c r="B536" s="378" t="s">
        <v>1428</v>
      </c>
      <c r="C536" s="378" t="s">
        <v>1429</v>
      </c>
      <c r="D536" s="379">
        <v>-284394.92</v>
      </c>
      <c r="E536" s="379">
        <v>0</v>
      </c>
      <c r="F536" s="379">
        <v>0</v>
      </c>
      <c r="G536" s="379">
        <v>0</v>
      </c>
      <c r="H536" s="379">
        <v>0</v>
      </c>
      <c r="I536" s="379">
        <v>0</v>
      </c>
      <c r="J536" s="379">
        <v>-284394.92</v>
      </c>
      <c r="K536" s="379">
        <f t="shared" si="8"/>
        <v>-284394.92</v>
      </c>
      <c r="L536" s="379"/>
      <c r="M536" s="379"/>
      <c r="N536" s="379"/>
      <c r="O536" s="379"/>
      <c r="P536" s="379"/>
      <c r="Q536" s="379"/>
    </row>
    <row r="537" spans="1:17">
      <c r="A537" s="377" t="s">
        <v>363</v>
      </c>
      <c r="B537" s="378" t="s">
        <v>1430</v>
      </c>
      <c r="C537" s="378" t="s">
        <v>1431</v>
      </c>
      <c r="D537" s="379">
        <v>-296387.15000000002</v>
      </c>
      <c r="E537" s="379">
        <v>0</v>
      </c>
      <c r="F537" s="379">
        <v>0</v>
      </c>
      <c r="G537" s="379">
        <v>0</v>
      </c>
      <c r="H537" s="379">
        <v>0</v>
      </c>
      <c r="I537" s="379">
        <v>0</v>
      </c>
      <c r="J537" s="379">
        <v>-296387.15000000002</v>
      </c>
      <c r="K537" s="379">
        <f t="shared" si="8"/>
        <v>-296387.15000000002</v>
      </c>
      <c r="L537" s="379"/>
      <c r="M537" s="379"/>
      <c r="N537" s="379"/>
      <c r="O537" s="379"/>
      <c r="P537" s="379"/>
      <c r="Q537" s="379"/>
    </row>
    <row r="538" spans="1:17">
      <c r="A538" s="377" t="s">
        <v>363</v>
      </c>
      <c r="B538" s="378" t="s">
        <v>1432</v>
      </c>
      <c r="C538" s="378" t="s">
        <v>1433</v>
      </c>
      <c r="D538" s="379">
        <v>-360730.06</v>
      </c>
      <c r="E538" s="379">
        <v>0</v>
      </c>
      <c r="F538" s="379">
        <v>0</v>
      </c>
      <c r="G538" s="379">
        <v>-360730.06</v>
      </c>
      <c r="H538" s="379">
        <v>0</v>
      </c>
      <c r="I538" s="379">
        <v>0</v>
      </c>
      <c r="J538" s="379">
        <v>0</v>
      </c>
      <c r="K538" s="379">
        <f t="shared" si="8"/>
        <v>-360730.06</v>
      </c>
      <c r="L538" s="379"/>
      <c r="M538" s="379"/>
      <c r="N538" s="379"/>
      <c r="O538" s="379"/>
      <c r="P538" s="379"/>
      <c r="Q538" s="379"/>
    </row>
    <row r="539" spans="1:17">
      <c r="A539" s="377" t="s">
        <v>363</v>
      </c>
      <c r="B539" s="378" t="s">
        <v>1434</v>
      </c>
      <c r="C539" s="378" t="s">
        <v>1435</v>
      </c>
      <c r="D539" s="379">
        <v>-371632.01</v>
      </c>
      <c r="E539" s="379">
        <v>0</v>
      </c>
      <c r="F539" s="379">
        <v>0</v>
      </c>
      <c r="G539" s="379">
        <v>0</v>
      </c>
      <c r="H539" s="379">
        <v>0</v>
      </c>
      <c r="I539" s="379">
        <v>0</v>
      </c>
      <c r="J539" s="379">
        <v>-371632.01</v>
      </c>
      <c r="K539" s="379">
        <f t="shared" si="8"/>
        <v>-371632.01</v>
      </c>
      <c r="L539" s="379"/>
      <c r="M539" s="379"/>
      <c r="N539" s="379"/>
      <c r="O539" s="379"/>
      <c r="P539" s="379"/>
      <c r="Q539" s="379"/>
    </row>
    <row r="540" spans="1:17">
      <c r="A540" s="377" t="s">
        <v>363</v>
      </c>
      <c r="B540" s="378" t="s">
        <v>1436</v>
      </c>
      <c r="C540" s="378" t="s">
        <v>1437</v>
      </c>
      <c r="D540" s="379">
        <v>-702196.12</v>
      </c>
      <c r="E540" s="379">
        <v>0</v>
      </c>
      <c r="F540" s="379">
        <v>-702196.12</v>
      </c>
      <c r="G540" s="379">
        <v>0</v>
      </c>
      <c r="H540" s="379">
        <v>0</v>
      </c>
      <c r="I540" s="379">
        <v>0</v>
      </c>
      <c r="J540" s="379">
        <v>0</v>
      </c>
      <c r="K540" s="379">
        <f t="shared" si="8"/>
        <v>-702196.12</v>
      </c>
      <c r="L540" s="379"/>
      <c r="M540" s="379"/>
      <c r="N540" s="379"/>
      <c r="O540" s="379"/>
      <c r="P540" s="379"/>
      <c r="Q540" s="379"/>
    </row>
    <row r="541" spans="1:17">
      <c r="A541" s="377" t="s">
        <v>363</v>
      </c>
      <c r="B541" s="378" t="s">
        <v>1438</v>
      </c>
      <c r="C541" s="378" t="s">
        <v>1439</v>
      </c>
      <c r="D541" s="379">
        <v>-901227.44</v>
      </c>
      <c r="E541" s="379">
        <v>0</v>
      </c>
      <c r="F541" s="379">
        <v>0</v>
      </c>
      <c r="G541" s="379">
        <v>0</v>
      </c>
      <c r="H541" s="379">
        <v>0</v>
      </c>
      <c r="I541" s="379">
        <v>0</v>
      </c>
      <c r="J541" s="379">
        <v>-901227.44</v>
      </c>
      <c r="K541" s="379">
        <f t="shared" si="8"/>
        <v>-901227.44</v>
      </c>
      <c r="L541" s="379"/>
      <c r="M541" s="379"/>
      <c r="N541" s="379"/>
      <c r="O541" s="379"/>
      <c r="P541" s="379"/>
      <c r="Q541" s="379"/>
    </row>
    <row r="542" spans="1:17">
      <c r="A542" s="377" t="s">
        <v>363</v>
      </c>
      <c r="B542" s="378" t="s">
        <v>1440</v>
      </c>
      <c r="C542" s="378" t="s">
        <v>1441</v>
      </c>
      <c r="D542" s="379">
        <v>-2713039.69</v>
      </c>
      <c r="E542" s="379">
        <v>0</v>
      </c>
      <c r="F542" s="379">
        <v>0</v>
      </c>
      <c r="G542" s="379">
        <v>0</v>
      </c>
      <c r="H542" s="379">
        <v>0</v>
      </c>
      <c r="I542" s="379">
        <v>-2713039.69</v>
      </c>
      <c r="J542" s="379">
        <v>0</v>
      </c>
      <c r="K542" s="379">
        <f t="shared" si="8"/>
        <v>-2713039.69</v>
      </c>
      <c r="L542" s="379"/>
      <c r="M542" s="379"/>
      <c r="N542" s="379"/>
      <c r="O542" s="379"/>
      <c r="P542" s="379"/>
      <c r="Q542" s="379"/>
    </row>
    <row r="543" spans="1:17">
      <c r="A543" s="377" t="s">
        <v>363</v>
      </c>
      <c r="B543" s="378" t="s">
        <v>1366</v>
      </c>
      <c r="C543" s="378" t="s">
        <v>1442</v>
      </c>
      <c r="D543" s="379">
        <v>-6841167.2599999998</v>
      </c>
      <c r="E543" s="379">
        <v>-57083.4</v>
      </c>
      <c r="F543" s="379">
        <v>0</v>
      </c>
      <c r="G543" s="379">
        <v>0</v>
      </c>
      <c r="H543" s="379">
        <v>0</v>
      </c>
      <c r="I543" s="379">
        <v>0</v>
      </c>
      <c r="J543" s="379">
        <v>-6784083.8600000003</v>
      </c>
      <c r="K543" s="379">
        <f t="shared" si="8"/>
        <v>-6784083.8600000003</v>
      </c>
      <c r="L543" s="379"/>
      <c r="M543" s="379"/>
      <c r="N543" s="379"/>
      <c r="O543" s="379"/>
      <c r="P543" s="379"/>
      <c r="Q543" s="379"/>
    </row>
    <row r="544" spans="1:17">
      <c r="A544" s="377"/>
      <c r="B544" s="378"/>
      <c r="C544" s="378"/>
      <c r="D544" s="379"/>
      <c r="E544" s="379"/>
      <c r="F544" s="379"/>
      <c r="G544" s="379"/>
      <c r="H544" s="379"/>
      <c r="I544" s="379"/>
      <c r="J544" s="379"/>
      <c r="K544" s="379"/>
      <c r="L544" s="379"/>
      <c r="M544" s="379"/>
      <c r="N544" s="379"/>
      <c r="O544" s="379"/>
      <c r="P544" s="379"/>
      <c r="Q544" s="379"/>
    </row>
    <row r="545" spans="1:11" ht="15">
      <c r="A545" s="380"/>
      <c r="B545" s="381" t="s">
        <v>1443</v>
      </c>
      <c r="C545" s="380"/>
      <c r="D545" s="382">
        <f t="shared" ref="D545:K545" si="9">SUM(D2:D544)</f>
        <v>2088048649.97</v>
      </c>
      <c r="E545" s="382">
        <f t="shared" si="9"/>
        <v>272291163.66000003</v>
      </c>
      <c r="F545" s="382">
        <f t="shared" si="9"/>
        <v>197772232.95000005</v>
      </c>
      <c r="G545" s="382">
        <f t="shared" si="9"/>
        <v>87251879.460000083</v>
      </c>
      <c r="H545" s="382">
        <f t="shared" si="9"/>
        <v>333886380.18999982</v>
      </c>
      <c r="I545" s="382">
        <f t="shared" si="9"/>
        <v>409795416.87999994</v>
      </c>
      <c r="J545" s="382">
        <f t="shared" si="9"/>
        <v>787051576.83000064</v>
      </c>
      <c r="K545" s="382">
        <f t="shared" si="9"/>
        <v>1815757486.3099999</v>
      </c>
    </row>
    <row r="564" spans="5:5">
      <c r="E564" s="383"/>
    </row>
  </sheetData>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00099-5F35-4337-A7A9-E557C3797612}">
  <dimension ref="A1:AZ35"/>
  <sheetViews>
    <sheetView topLeftCell="U1" workbookViewId="0">
      <selection activeCell="L763" sqref="L763"/>
    </sheetView>
  </sheetViews>
  <sheetFormatPr defaultColWidth="8.875" defaultRowHeight="15" outlineLevelCol="1"/>
  <cols>
    <col min="1" max="20" width="0" style="49" hidden="1" customWidth="1" outlineLevel="1"/>
    <col min="21" max="21" width="8.875" style="49" collapsed="1"/>
    <col min="22" max="16384" width="8.875" style="49"/>
  </cols>
  <sheetData>
    <row r="1" spans="1:52">
      <c r="A1" s="184" t="s">
        <v>75</v>
      </c>
      <c r="B1" s="185" t="s">
        <v>126</v>
      </c>
      <c r="C1" s="186"/>
      <c r="D1" s="187" t="s">
        <v>127</v>
      </c>
      <c r="E1" s="184" t="s">
        <v>75</v>
      </c>
      <c r="F1" s="185" t="s">
        <v>126</v>
      </c>
      <c r="G1" s="188"/>
      <c r="H1" s="189" t="s">
        <v>127</v>
      </c>
      <c r="I1" s="184" t="s">
        <v>75</v>
      </c>
      <c r="J1" s="185" t="s">
        <v>126</v>
      </c>
      <c r="K1" s="185"/>
      <c r="L1" s="190" t="s">
        <v>127</v>
      </c>
      <c r="M1" s="184" t="s">
        <v>75</v>
      </c>
      <c r="N1" s="185" t="s">
        <v>126</v>
      </c>
      <c r="O1" s="185"/>
      <c r="P1" s="190" t="s">
        <v>127</v>
      </c>
      <c r="Q1" s="191" t="s">
        <v>75</v>
      </c>
      <c r="R1" s="192" t="s">
        <v>126</v>
      </c>
      <c r="S1" s="192"/>
      <c r="T1" s="193" t="s">
        <v>127</v>
      </c>
      <c r="U1" s="191" t="s">
        <v>75</v>
      </c>
      <c r="V1" s="192" t="s">
        <v>126</v>
      </c>
      <c r="W1" s="192"/>
      <c r="X1" s="194" t="s">
        <v>127</v>
      </c>
      <c r="Y1" s="191" t="s">
        <v>75</v>
      </c>
      <c r="Z1" s="192" t="s">
        <v>126</v>
      </c>
      <c r="AA1" s="192"/>
      <c r="AB1" s="193" t="s">
        <v>127</v>
      </c>
      <c r="AC1" s="191" t="s">
        <v>75</v>
      </c>
      <c r="AD1" s="192" t="s">
        <v>126</v>
      </c>
      <c r="AE1" s="192"/>
      <c r="AF1" s="194" t="s">
        <v>127</v>
      </c>
      <c r="AG1" s="191" t="s">
        <v>75</v>
      </c>
      <c r="AH1" s="192" t="s">
        <v>126</v>
      </c>
      <c r="AI1" s="192"/>
      <c r="AJ1" s="193" t="s">
        <v>127</v>
      </c>
      <c r="AK1" s="191" t="s">
        <v>75</v>
      </c>
      <c r="AL1" s="192" t="s">
        <v>126</v>
      </c>
      <c r="AM1" s="192"/>
      <c r="AN1" s="193" t="s">
        <v>127</v>
      </c>
      <c r="AO1" s="191" t="s">
        <v>75</v>
      </c>
      <c r="AP1" s="192" t="s">
        <v>126</v>
      </c>
      <c r="AQ1" s="192"/>
      <c r="AR1" s="193" t="s">
        <v>127</v>
      </c>
      <c r="AS1" s="191" t="s">
        <v>75</v>
      </c>
      <c r="AT1" s="192" t="s">
        <v>126</v>
      </c>
      <c r="AU1" s="192"/>
      <c r="AV1" s="193" t="s">
        <v>127</v>
      </c>
      <c r="AW1" s="191" t="s">
        <v>75</v>
      </c>
      <c r="AX1" s="192" t="s">
        <v>126</v>
      </c>
      <c r="AY1" s="192"/>
      <c r="AZ1" s="193" t="s">
        <v>127</v>
      </c>
    </row>
    <row r="2" spans="1:52">
      <c r="A2" s="195">
        <v>1993</v>
      </c>
      <c r="B2" s="196">
        <v>0.20799999999999952</v>
      </c>
      <c r="C2" s="197">
        <v>1.208</v>
      </c>
      <c r="D2" s="198">
        <v>2.518177608771015</v>
      </c>
      <c r="E2" s="195">
        <v>1993</v>
      </c>
      <c r="F2" s="196">
        <v>0.20799999999999999</v>
      </c>
      <c r="G2" s="199">
        <v>1.208</v>
      </c>
      <c r="H2" s="200">
        <v>2.543359384858725</v>
      </c>
      <c r="I2" s="195">
        <v>1993</v>
      </c>
      <c r="J2" s="196">
        <v>0.20799999999999999</v>
      </c>
      <c r="K2" s="199">
        <v>1.208</v>
      </c>
      <c r="L2" s="201">
        <v>2.5815097756316057</v>
      </c>
      <c r="M2" s="195">
        <v>1993</v>
      </c>
      <c r="N2" s="196">
        <v>0.20799999999999999</v>
      </c>
      <c r="O2" s="202">
        <v>1.208</v>
      </c>
      <c r="P2" s="201">
        <v>2.7554100270620823</v>
      </c>
      <c r="Q2" s="195">
        <v>1993</v>
      </c>
      <c r="R2" s="203">
        <v>0.20799999999999999</v>
      </c>
      <c r="S2" s="204">
        <v>1.208</v>
      </c>
      <c r="T2" s="205">
        <v>2.7664316671703304</v>
      </c>
      <c r="U2" s="195">
        <v>1993</v>
      </c>
      <c r="V2" s="203">
        <v>0.20799999999999999</v>
      </c>
      <c r="W2" s="204">
        <f t="shared" ref="W2:W23" si="0">1+V2</f>
        <v>1.208</v>
      </c>
      <c r="X2" s="206">
        <f>W2*W3*W4*W5*W6*W7*W8*W9*W10*W11*W12*W13*W14*W15*W16*W17*W18*W19*W20*W21*W22*W23*W24*W25</f>
        <v>2.7747309621718412</v>
      </c>
      <c r="Y2" s="195">
        <v>1993</v>
      </c>
      <c r="Z2" s="203">
        <v>0.20799999999999999</v>
      </c>
      <c r="AA2" s="202">
        <f t="shared" ref="AA2:AA24" si="1">1+Z2</f>
        <v>1.208</v>
      </c>
      <c r="AB2" s="205">
        <f>AA2*AA3*AA4*AA5*AA6*AA7*AA8*AA9*AA10*AA11*AA12*AA13*AA14*AA15*AA16*AA17*AA18*AA19*AA20*AA21*AA22*AA23*AA24*AA25*AA26</f>
        <v>2.7886046169827003</v>
      </c>
      <c r="AC2" s="195">
        <v>1993</v>
      </c>
      <c r="AD2" s="203">
        <v>0.20799999999999999</v>
      </c>
      <c r="AE2" s="202">
        <v>1.208</v>
      </c>
      <c r="AF2" s="206">
        <v>2.8640079308797195</v>
      </c>
      <c r="AG2" s="195">
        <v>1993</v>
      </c>
      <c r="AH2" s="203">
        <v>0.20799999999999999</v>
      </c>
      <c r="AI2" s="202">
        <v>1.208</v>
      </c>
      <c r="AJ2" s="205">
        <v>2.9241520974281934</v>
      </c>
      <c r="AK2" s="195">
        <v>1993</v>
      </c>
      <c r="AL2" s="203">
        <v>0.20799999999999999</v>
      </c>
      <c r="AM2" s="202">
        <f>AL2+1</f>
        <v>1.208</v>
      </c>
      <c r="AN2" s="205">
        <f>AM2*AM3*AM4*AM5*AM6*AM7*AM8*AM9*AM10*AM11*AM12*AM13*AM14*AM15*AM16*AM17*AM18*AM19*AM20*AM21*AM22*AM23*AM24*AM25*AM26*AM27*AM28*AM29</f>
        <v>3.0060283561561829</v>
      </c>
      <c r="AO2" s="195">
        <v>1993</v>
      </c>
      <c r="AP2" s="203">
        <v>0.20799999999999999</v>
      </c>
      <c r="AQ2" s="202">
        <f>AP2+1</f>
        <v>1.208</v>
      </c>
      <c r="AR2" s="205">
        <f>AQ2*AQ3*AQ4*AQ5*AQ6*AQ7*AQ8*AQ9*AQ10*AQ11*AQ12*AQ13*AQ14*AQ15*AQ16*AQ17*AQ18*AQ19*AQ20*AQ21*AQ22*AQ23*AQ24*AQ25*AQ26*AQ27*AQ28*AQ29*AQ30</f>
        <v>3.1022212635531807</v>
      </c>
      <c r="AS2" s="195">
        <v>1993</v>
      </c>
      <c r="AT2" s="203">
        <v>0.20799999999999999</v>
      </c>
      <c r="AU2" s="202">
        <f>AT2+1</f>
        <v>1.208</v>
      </c>
      <c r="AV2" s="205">
        <f>AU2*AU3*AU4*AU5*AU6*AU7*AU8*AU9*AU10*AU11*AU12*AU13*AU14*AU15*AU16*AU17*AU18*AU19*AU20*AU21*AU22*AU23*AU24*AU25*AU26*AU27*AU28*AU29*AU30*AU31</f>
        <v>3.2201056715682017</v>
      </c>
      <c r="AW2" s="195">
        <v>1993</v>
      </c>
      <c r="AX2" s="203">
        <v>0.20799999999999999</v>
      </c>
      <c r="AY2" s="202">
        <f>AX2+1</f>
        <v>1.208</v>
      </c>
      <c r="AZ2" s="205">
        <f>AY2*AY3*AY4*AY5*AY6*AY7*AY8*AY9*AY10*AY11*AY12*AY13*AY14*AY15*AY16*AY17*AY18*AY19*AY20*AY21*AY22*AY23*AY24*AY25*AY26*AY27*AY28*AY29*AY30*AY31*AY32</f>
        <v>4.0093350560619561</v>
      </c>
    </row>
    <row r="3" spans="1:52">
      <c r="A3" s="195">
        <v>1994</v>
      </c>
      <c r="B3" s="196">
        <v>0.10000000000000009</v>
      </c>
      <c r="C3" s="197">
        <v>1.1000000000000001</v>
      </c>
      <c r="D3" s="198">
        <v>2.0845841132210388</v>
      </c>
      <c r="E3" s="195">
        <v>1994</v>
      </c>
      <c r="F3" s="196">
        <v>0.1</v>
      </c>
      <c r="G3" s="199">
        <v>1.1000000000000001</v>
      </c>
      <c r="H3" s="200">
        <v>2.1054299543532493</v>
      </c>
      <c r="I3" s="195">
        <v>1994</v>
      </c>
      <c r="J3" s="196">
        <v>0.1</v>
      </c>
      <c r="K3" s="199">
        <v>1.1000000000000001</v>
      </c>
      <c r="L3" s="201">
        <v>2.1370114036685477</v>
      </c>
      <c r="M3" s="195">
        <v>1994</v>
      </c>
      <c r="N3" s="196">
        <v>0.1</v>
      </c>
      <c r="O3" s="202">
        <v>1.1000000000000001</v>
      </c>
      <c r="P3" s="201">
        <v>2.2809685654487439</v>
      </c>
      <c r="Q3" s="195">
        <v>1994</v>
      </c>
      <c r="R3" s="203">
        <v>0.1</v>
      </c>
      <c r="S3" s="204">
        <v>1.1000000000000001</v>
      </c>
      <c r="T3" s="205">
        <v>2.2900924397105391</v>
      </c>
      <c r="U3" s="195">
        <v>1994</v>
      </c>
      <c r="V3" s="203">
        <v>0.1</v>
      </c>
      <c r="W3" s="204">
        <f t="shared" si="0"/>
        <v>1.1000000000000001</v>
      </c>
      <c r="X3" s="206">
        <f>W3*W4*W5*W6*W7*W8*W9*W10*W11*W12*W13*W14*W15*W16*W17*W18*W19*W20*W21*W22*W23*W24*W25</f>
        <v>2.2969627170296705</v>
      </c>
      <c r="Y3" s="195">
        <v>1994</v>
      </c>
      <c r="Z3" s="203">
        <v>0.1</v>
      </c>
      <c r="AA3" s="202">
        <f t="shared" si="1"/>
        <v>1.1000000000000001</v>
      </c>
      <c r="AB3" s="205">
        <f>AA3*AA4*AA5*AA6*AA7*AA8*AA9*AA10*AA11*AA12*AA13*AA14*AA15*AA16*AA17*AA18*AA19*AA20*AA21*AA22*AA23*AA24*AA25*AA26</f>
        <v>2.3084475306148184</v>
      </c>
      <c r="AC3" s="195">
        <v>1994</v>
      </c>
      <c r="AD3" s="203">
        <v>0.1</v>
      </c>
      <c r="AE3" s="202">
        <v>1.1000000000000001</v>
      </c>
      <c r="AF3" s="206">
        <v>2.3708674924500994</v>
      </c>
      <c r="AG3" s="195">
        <v>1994</v>
      </c>
      <c r="AH3" s="203">
        <v>0.1</v>
      </c>
      <c r="AI3" s="202">
        <v>1.1000000000000001</v>
      </c>
      <c r="AJ3" s="205">
        <v>2.4206557097915513</v>
      </c>
      <c r="AK3" s="195">
        <v>1994</v>
      </c>
      <c r="AL3" s="203">
        <v>0.1</v>
      </c>
      <c r="AM3" s="202">
        <f t="shared" ref="AM3:AM29" si="2">AL3+1</f>
        <v>1.1000000000000001</v>
      </c>
      <c r="AN3" s="205">
        <f>AM3*AM4*AM5*AM6*AM7*AM8*AM9*AM10*AM11*AM12*AM13*AM14*AM15*AM16*AM17*AM18*AM19*AM20*AM21*AM22*AM23*AM24*AM25*AM26*AM27*AM28*AM29</f>
        <v>2.4884340696657148</v>
      </c>
      <c r="AO3" s="195">
        <v>1994</v>
      </c>
      <c r="AP3" s="203">
        <v>0.1</v>
      </c>
      <c r="AQ3" s="202">
        <f t="shared" ref="AQ3:AQ30" si="3">AP3+1</f>
        <v>1.1000000000000001</v>
      </c>
      <c r="AR3" s="205">
        <f>AQ3*AQ4*AQ5*AQ6*AQ7*AQ8*AQ9*AQ10*AQ11*AQ12*AQ13*AQ14*AQ15*AQ16*AQ17*AQ18*AQ19*AQ20*AQ21*AQ22*AQ23*AQ24*AQ25*AQ26*AQ27*AQ28*AQ29*AQ30</f>
        <v>2.5680639598950177</v>
      </c>
      <c r="AS3" s="195">
        <v>1994</v>
      </c>
      <c r="AT3" s="203">
        <v>0.1</v>
      </c>
      <c r="AU3" s="202">
        <f t="shared" ref="AU3:AU31" si="4">AT3+1</f>
        <v>1.1000000000000001</v>
      </c>
      <c r="AV3" s="205">
        <f>AU3*AU4*AU5*AU6*AU7*AU8*AU9*AU10*AU11*AU12*AU13*AU14*AU15*AU16*AU17*AU18*AU19*AU20*AU21*AU22*AU23*AU24*AU25*AU26*AU27*AU28*AU29*AU30*AU31</f>
        <v>2.6656503903710282</v>
      </c>
      <c r="AW3" s="195">
        <v>1994</v>
      </c>
      <c r="AX3" s="203">
        <v>0.1</v>
      </c>
      <c r="AY3" s="202">
        <f t="shared" ref="AY3:AY31" si="5">AX3+1</f>
        <v>1.1000000000000001</v>
      </c>
      <c r="AZ3" s="205">
        <f>AY3*AY4*AY5*AY6*AY7*AY8*AY9*AY10*AY11*AY12*AY13*AY14*AY15*AY16*AY17*AY18*AY19*AY20*AY21*AY22*AY23*AY24*AY25*AY26*AY27*AY28*AY29*AY30*AY31*AY32</f>
        <v>3.3189859735612228</v>
      </c>
    </row>
    <row r="4" spans="1:52">
      <c r="A4" s="195">
        <v>1995</v>
      </c>
      <c r="B4" s="196">
        <v>9.1000000000000414E-2</v>
      </c>
      <c r="C4" s="197">
        <v>1.091</v>
      </c>
      <c r="D4" s="198">
        <v>1.8950764665645812</v>
      </c>
      <c r="E4" s="195">
        <v>1995</v>
      </c>
      <c r="F4" s="196">
        <v>9.0999999999999998E-2</v>
      </c>
      <c r="G4" s="199">
        <v>1.091</v>
      </c>
      <c r="H4" s="200">
        <v>1.9140272312302271</v>
      </c>
      <c r="I4" s="195">
        <v>1995</v>
      </c>
      <c r="J4" s="196">
        <v>9.0999999999999998E-2</v>
      </c>
      <c r="K4" s="199">
        <v>1.091</v>
      </c>
      <c r="L4" s="201">
        <v>1.9427376396986804</v>
      </c>
      <c r="M4" s="195">
        <v>1995</v>
      </c>
      <c r="N4" s="196">
        <v>9.0999999999999998E-2</v>
      </c>
      <c r="O4" s="202">
        <v>1.091</v>
      </c>
      <c r="P4" s="201">
        <v>2.0736077867715861</v>
      </c>
      <c r="Q4" s="195">
        <v>1995</v>
      </c>
      <c r="R4" s="203">
        <v>9.0999999999999998E-2</v>
      </c>
      <c r="S4" s="204">
        <v>1.091</v>
      </c>
      <c r="T4" s="205">
        <v>2.0819022179186724</v>
      </c>
      <c r="U4" s="195">
        <v>1995</v>
      </c>
      <c r="V4" s="203">
        <v>9.0999999999999998E-2</v>
      </c>
      <c r="W4" s="204">
        <f t="shared" si="0"/>
        <v>1.091</v>
      </c>
      <c r="X4" s="206">
        <f>W4*W5*W6*W7*W8*W9*W10*W11*W12*W13*W14*W15*W16*W17*W18*W19*W20*W21*W22*W23*W24*W25</f>
        <v>2.0881479245724281</v>
      </c>
      <c r="Y4" s="195">
        <v>1995</v>
      </c>
      <c r="Z4" s="203">
        <v>9.0999999999999998E-2</v>
      </c>
      <c r="AA4" s="202">
        <f t="shared" si="1"/>
        <v>1.091</v>
      </c>
      <c r="AB4" s="205">
        <f>AA4*AA5*AA6*AA7*AA8*AA9*AA10*AA11*AA12*AA13*AA14*AA15*AA16*AA17*AA18*AA19*AA20*AA21*AA22*AA23*AA24*AA25*AA26</f>
        <v>2.0985886641952902</v>
      </c>
      <c r="AC4" s="195">
        <v>1995</v>
      </c>
      <c r="AD4" s="203">
        <v>9.0999999999999998E-2</v>
      </c>
      <c r="AE4" s="202">
        <v>1.091</v>
      </c>
      <c r="AF4" s="206">
        <v>2.1553340840455459</v>
      </c>
      <c r="AG4" s="195">
        <v>1995</v>
      </c>
      <c r="AH4" s="203">
        <v>9.0999999999999998E-2</v>
      </c>
      <c r="AI4" s="202">
        <v>1.091</v>
      </c>
      <c r="AJ4" s="205">
        <v>2.2005960998105021</v>
      </c>
      <c r="AK4" s="195">
        <v>1995</v>
      </c>
      <c r="AL4" s="203">
        <v>9.0999999999999998E-2</v>
      </c>
      <c r="AM4" s="202">
        <f t="shared" si="2"/>
        <v>1.091</v>
      </c>
      <c r="AN4" s="205">
        <f>AM4*AM5*AM6*AM7*AM8*AM9*AM10*AM11*AM12*AM13*AM14*AM15*AM16*AM17*AM18*AM19*AM20*AM21*AM22*AM23*AM24*AM25*AM26*AM27*AM28*AM29</f>
        <v>2.2622127906051963</v>
      </c>
      <c r="AO4" s="195">
        <v>1995</v>
      </c>
      <c r="AP4" s="203">
        <v>9.0999999999999998E-2</v>
      </c>
      <c r="AQ4" s="202">
        <f t="shared" si="3"/>
        <v>1.091</v>
      </c>
      <c r="AR4" s="205">
        <f>AQ4*AQ5*AQ6*AQ7*AQ8*AQ9*AQ10*AQ11*AQ12*AQ13*AQ14*AQ15*AQ16*AQ17*AQ18*AQ19*AQ20*AQ21*AQ22*AQ23*AQ24*AQ25*AQ26*AQ27*AQ28*AQ29*AQ30</f>
        <v>2.3346035999045625</v>
      </c>
      <c r="AS4" s="195">
        <v>1995</v>
      </c>
      <c r="AT4" s="203">
        <v>9.0999999999999998E-2</v>
      </c>
      <c r="AU4" s="202">
        <f t="shared" si="4"/>
        <v>1.091</v>
      </c>
      <c r="AV4" s="205">
        <f>AU4*AU5*AU6*AU7*AU8*AU9*AU10*AU11*AU12*AU13*AU14*AU15*AU16*AU17*AU18*AU19*AU20*AU21*AU22*AU23*AU24*AU25*AU26*AU27*AU28*AU29*AU30*AU31</f>
        <v>2.4233185367009358</v>
      </c>
      <c r="AW4" s="195">
        <v>1995</v>
      </c>
      <c r="AX4" s="203">
        <v>9.0999999999999998E-2</v>
      </c>
      <c r="AY4" s="202">
        <f t="shared" si="5"/>
        <v>1.091</v>
      </c>
      <c r="AZ4" s="205">
        <f>AY4*AY5*AY6*AY7*AY8*AY9*AY10*AY11*AY12*AY13*AY14*AY15*AY16*AY17*AY18*AY19*AY20*AY21*AY22*AY23*AY24*AY25*AY26*AY27*AY28*AY29*AY30*AY31*AY32</f>
        <v>3.0172599759647492</v>
      </c>
    </row>
    <row r="5" spans="1:52">
      <c r="A5" s="195">
        <v>1996</v>
      </c>
      <c r="B5" s="196">
        <v>8.8000000000000078E-2</v>
      </c>
      <c r="C5" s="197">
        <v>1.0880000000000001</v>
      </c>
      <c r="D5" s="198">
        <v>1.7370086769611182</v>
      </c>
      <c r="E5" s="195">
        <v>1996</v>
      </c>
      <c r="F5" s="196">
        <v>8.7999999999999995E-2</v>
      </c>
      <c r="G5" s="199">
        <v>1.0880000000000001</v>
      </c>
      <c r="H5" s="200">
        <v>1.7543787637307293</v>
      </c>
      <c r="I5" s="195">
        <v>1996</v>
      </c>
      <c r="J5" s="196">
        <v>8.7999999999999995E-2</v>
      </c>
      <c r="K5" s="199">
        <v>1.0880000000000001</v>
      </c>
      <c r="L5" s="201">
        <v>1.7806944451866902</v>
      </c>
      <c r="M5" s="195">
        <v>1996</v>
      </c>
      <c r="N5" s="196">
        <v>8.7999999999999995E-2</v>
      </c>
      <c r="O5" s="202">
        <v>1.0880000000000001</v>
      </c>
      <c r="P5" s="201">
        <v>1.9006487504780794</v>
      </c>
      <c r="Q5" s="195">
        <v>1996</v>
      </c>
      <c r="R5" s="203">
        <v>8.7999999999999995E-2</v>
      </c>
      <c r="S5" s="204">
        <v>1.0880000000000001</v>
      </c>
      <c r="T5" s="205">
        <v>1.9082513454799916</v>
      </c>
      <c r="U5" s="195">
        <v>1996</v>
      </c>
      <c r="V5" s="203">
        <v>8.7999999999999995E-2</v>
      </c>
      <c r="W5" s="204">
        <f t="shared" si="0"/>
        <v>1.0880000000000001</v>
      </c>
      <c r="X5" s="206">
        <f>W5*W6*W7*W8*W9*W10*W11*W12*W13*W14*W15*W16*W17*W18*W19*W20*W21*W22*W23*W24*W25</f>
        <v>1.9139760995164314</v>
      </c>
      <c r="Y5" s="195">
        <v>1996</v>
      </c>
      <c r="Z5" s="203">
        <v>8.7999999999999995E-2</v>
      </c>
      <c r="AA5" s="202">
        <f t="shared" si="1"/>
        <v>1.0880000000000001</v>
      </c>
      <c r="AB5" s="205">
        <f>AA5*AA6*AA7*AA8*AA9*AA10*AA11*AA12*AA13*AA14*AA15*AA16*AA17*AA18*AA19*AA20*AA21*AA22*AA23*AA24*AA25*AA26</f>
        <v>1.9235459800140133</v>
      </c>
      <c r="AC5" s="195">
        <v>1996</v>
      </c>
      <c r="AD5" s="203">
        <v>8.7999999999999995E-2</v>
      </c>
      <c r="AE5" s="202">
        <v>1.0880000000000001</v>
      </c>
      <c r="AF5" s="206">
        <v>1.9755582805183722</v>
      </c>
      <c r="AG5" s="195">
        <v>1996</v>
      </c>
      <c r="AH5" s="203">
        <v>8.7999999999999995E-2</v>
      </c>
      <c r="AI5" s="202">
        <v>1.0880000000000001</v>
      </c>
      <c r="AJ5" s="205">
        <v>2.0170450044092578</v>
      </c>
      <c r="AK5" s="195">
        <v>1996</v>
      </c>
      <c r="AL5" s="203">
        <v>8.7999999999999995E-2</v>
      </c>
      <c r="AM5" s="202">
        <f t="shared" si="2"/>
        <v>1.0880000000000001</v>
      </c>
      <c r="AN5" s="205">
        <f>AM5*AM6*AM7*AM8*AM9*AM10*AM11*AM12*AM13*AM14*AM15*AM16*AM17*AM18*AM19*AM20*AM21*AM22*AM23*AM24*AM25*AM26*AM27*AM28*AM29</f>
        <v>2.0735222645327172</v>
      </c>
      <c r="AO5" s="195">
        <v>1996</v>
      </c>
      <c r="AP5" s="203">
        <v>8.7999999999999995E-2</v>
      </c>
      <c r="AQ5" s="202">
        <f t="shared" si="3"/>
        <v>1.0880000000000001</v>
      </c>
      <c r="AR5" s="205">
        <f>AQ5*AQ6*AQ7*AQ8*AQ9*AQ10*AQ11*AQ12*AQ13*AQ14*AQ15*AQ16*AQ17*AQ18*AQ19*AQ20*AQ21*AQ22*AQ23*AQ24*AQ25*AQ26*AQ27*AQ28*AQ29*AQ30</f>
        <v>2.1398749769977643</v>
      </c>
      <c r="AS5" s="195">
        <v>1996</v>
      </c>
      <c r="AT5" s="203">
        <v>8.7999999999999995E-2</v>
      </c>
      <c r="AU5" s="202">
        <f t="shared" si="4"/>
        <v>1.0880000000000001</v>
      </c>
      <c r="AV5" s="205">
        <f>AU5*AU6*AU7*AU8*AU9*AU10*AU11*AU12*AU13*AU14*AU15*AU16*AU17*AU18*AU19*AU20*AU21*AU22*AU23*AU24*AU25*AU26*AU27*AU28*AU29*AU30*AU31</f>
        <v>2.2211902261236793</v>
      </c>
      <c r="AW5" s="195">
        <v>1996</v>
      </c>
      <c r="AX5" s="203">
        <v>8.7999999999999995E-2</v>
      </c>
      <c r="AY5" s="202">
        <f t="shared" si="5"/>
        <v>1.0880000000000001</v>
      </c>
      <c r="AZ5" s="205">
        <f>AY5*AY6*AY7*AY8*AY9*AY10*AY11*AY12*AY13*AY14*AY15*AY16*AY17*AY18*AY19*AY20*AY21*AY22*AY23*AY24*AY25*AY26*AY27*AY28*AY29*AY30*AY31*AY32</f>
        <v>2.7655911787027927</v>
      </c>
    </row>
    <row r="6" spans="1:52">
      <c r="A6" s="195">
        <v>1997</v>
      </c>
      <c r="B6" s="196">
        <v>8.4999999999999964E-2</v>
      </c>
      <c r="C6" s="197">
        <v>1.085</v>
      </c>
      <c r="D6" s="198">
        <v>1.596515328089263</v>
      </c>
      <c r="E6" s="195">
        <v>1997</v>
      </c>
      <c r="F6" s="196">
        <v>8.5000000000000006E-2</v>
      </c>
      <c r="G6" s="199">
        <v>1.085</v>
      </c>
      <c r="H6" s="200">
        <v>1.6124804813701556</v>
      </c>
      <c r="I6" s="195">
        <v>1997</v>
      </c>
      <c r="J6" s="196">
        <v>8.5000000000000006E-2</v>
      </c>
      <c r="K6" s="199">
        <v>1.085</v>
      </c>
      <c r="L6" s="201">
        <v>1.6366676885907079</v>
      </c>
      <c r="M6" s="195">
        <v>1997</v>
      </c>
      <c r="N6" s="196">
        <v>8.5000000000000006E-2</v>
      </c>
      <c r="O6" s="202">
        <v>1.085</v>
      </c>
      <c r="P6" s="201">
        <v>1.7469198074247052</v>
      </c>
      <c r="Q6" s="195">
        <v>1997</v>
      </c>
      <c r="R6" s="203">
        <v>8.5000000000000006E-2</v>
      </c>
      <c r="S6" s="204">
        <v>1.085</v>
      </c>
      <c r="T6" s="205">
        <v>1.753907486654404</v>
      </c>
      <c r="U6" s="195">
        <v>1997</v>
      </c>
      <c r="V6" s="203">
        <v>8.5000000000000006E-2</v>
      </c>
      <c r="W6" s="204">
        <f t="shared" si="0"/>
        <v>1.085</v>
      </c>
      <c r="X6" s="206">
        <f>W6*W7*W8*W9*W10*W11*W12*W13*W14*W15*W16*W17*W18*W19*W20*W21*W22*W23*W24*W25</f>
        <v>1.7591692091143669</v>
      </c>
      <c r="Y6" s="195">
        <v>1997</v>
      </c>
      <c r="Z6" s="203">
        <v>8.5000000000000006E-2</v>
      </c>
      <c r="AA6" s="202">
        <f t="shared" si="1"/>
        <v>1.085</v>
      </c>
      <c r="AB6" s="205">
        <f>AA6*AA7*AA8*AA9*AA10*AA11*AA12*AA13*AA14*AA15*AA16*AA17*AA18*AA19*AA20*AA21*AA22*AA23*AA24*AA25*AA26</f>
        <v>1.7679650551599386</v>
      </c>
      <c r="AC6" s="195">
        <v>1997</v>
      </c>
      <c r="AD6" s="203">
        <v>8.5000000000000006E-2</v>
      </c>
      <c r="AE6" s="202">
        <v>1.085</v>
      </c>
      <c r="AF6" s="206">
        <v>1.8157704784176214</v>
      </c>
      <c r="AG6" s="195">
        <v>1997</v>
      </c>
      <c r="AH6" s="203">
        <v>8.5000000000000006E-2</v>
      </c>
      <c r="AI6" s="202">
        <v>1.085</v>
      </c>
      <c r="AJ6" s="205">
        <v>1.8539016584643913</v>
      </c>
      <c r="AK6" s="195">
        <v>1997</v>
      </c>
      <c r="AL6" s="203">
        <v>8.5000000000000006E-2</v>
      </c>
      <c r="AM6" s="202">
        <f t="shared" si="2"/>
        <v>1.085</v>
      </c>
      <c r="AN6" s="205">
        <f>AM6*AM7*AM8*AM9*AM10*AM11*AM12*AM13*AM14*AM15*AM16*AM17*AM18*AM19*AM20*AM21*AM22*AM23*AM24*AM25*AM26*AM27*AM28*AM29</f>
        <v>1.9058109049013943</v>
      </c>
      <c r="AO6" s="195">
        <v>1997</v>
      </c>
      <c r="AP6" s="203">
        <v>8.5000000000000006E-2</v>
      </c>
      <c r="AQ6" s="202">
        <f t="shared" si="3"/>
        <v>1.085</v>
      </c>
      <c r="AR6" s="205">
        <f>AQ6*AQ7*AQ8*AQ9*AQ10*AQ11*AQ12*AQ13*AQ14*AQ15*AQ16*AQ17*AQ18*AQ19*AQ20*AQ21*AQ22*AQ23*AQ24*AQ25*AQ26*AQ27*AQ28*AQ29*AQ30</f>
        <v>1.966796853858239</v>
      </c>
      <c r="AS6" s="195">
        <v>1997</v>
      </c>
      <c r="AT6" s="203">
        <v>8.5000000000000006E-2</v>
      </c>
      <c r="AU6" s="202">
        <f t="shared" si="4"/>
        <v>1.085</v>
      </c>
      <c r="AV6" s="205">
        <f>AU6*AU7*AU8*AU9*AU10*AU11*AU12*AU13*AU14*AU15*AU16*AU17*AU18*AU19*AU20*AU21*AU22*AU23*AU24*AU25*AU26*AU27*AU28*AU29*AU30*AU31</f>
        <v>2.0415351343048522</v>
      </c>
      <c r="AW6" s="195">
        <v>1997</v>
      </c>
      <c r="AX6" s="203">
        <v>8.5000000000000006E-2</v>
      </c>
      <c r="AY6" s="202">
        <f t="shared" si="5"/>
        <v>1.085</v>
      </c>
      <c r="AZ6" s="205">
        <f>AY6*AY7*AY8*AY9*AY10*AY11*AY12*AY13*AY14*AY15*AY16*AY17*AY18*AY19*AY20*AY21*AY22*AY23*AY24*AY25*AY26*AY27*AY28*AY29*AY30*AY31*AY32</f>
        <v>2.5419036568959492</v>
      </c>
    </row>
    <row r="7" spans="1:52">
      <c r="A7" s="195">
        <v>1998</v>
      </c>
      <c r="B7" s="196">
        <v>0.10699999999999998</v>
      </c>
      <c r="C7" s="197">
        <v>1.107</v>
      </c>
      <c r="D7" s="198">
        <v>1.4714426986997822</v>
      </c>
      <c r="E7" s="195">
        <v>1998</v>
      </c>
      <c r="F7" s="196">
        <v>0.107</v>
      </c>
      <c r="G7" s="199">
        <v>1.107</v>
      </c>
      <c r="H7" s="200">
        <v>1.48615712568678</v>
      </c>
      <c r="I7" s="195">
        <v>1998</v>
      </c>
      <c r="J7" s="196">
        <v>0.107</v>
      </c>
      <c r="K7" s="199">
        <v>1.107</v>
      </c>
      <c r="L7" s="201">
        <v>1.5084494825720816</v>
      </c>
      <c r="M7" s="195">
        <v>1998</v>
      </c>
      <c r="N7" s="196">
        <v>0.107</v>
      </c>
      <c r="O7" s="202">
        <v>1.107</v>
      </c>
      <c r="P7" s="201">
        <v>1.6100643386402818</v>
      </c>
      <c r="Q7" s="195">
        <v>1998</v>
      </c>
      <c r="R7" s="203">
        <v>0.107</v>
      </c>
      <c r="S7" s="204">
        <v>1.107</v>
      </c>
      <c r="T7" s="205">
        <v>1.616504595994843</v>
      </c>
      <c r="U7" s="195">
        <v>1998</v>
      </c>
      <c r="V7" s="203">
        <v>0.107</v>
      </c>
      <c r="W7" s="204">
        <f t="shared" si="0"/>
        <v>1.107</v>
      </c>
      <c r="X7" s="206">
        <f>W7*W8*W9*W10*W11*W12*W13*W14*W15*W16*W17*W18*W19*W20*W21*W22*W23*W24*W25</f>
        <v>1.6213541097828272</v>
      </c>
      <c r="Y7" s="195">
        <v>1998</v>
      </c>
      <c r="Z7" s="203">
        <v>0.107</v>
      </c>
      <c r="AA7" s="202">
        <f t="shared" si="1"/>
        <v>1.107</v>
      </c>
      <c r="AB7" s="205">
        <f>AA7*AA8*AA9*AA10*AA11*AA12*AA13*AA14*AA15*AA16*AA17*AA18*AA19*AA20*AA21*AA22*AA23*AA24*AA25*AA26</f>
        <v>1.6294608803317412</v>
      </c>
      <c r="AC7" s="195">
        <v>1998</v>
      </c>
      <c r="AD7" s="203">
        <v>0.107</v>
      </c>
      <c r="AE7" s="202">
        <v>1.107</v>
      </c>
      <c r="AF7" s="206">
        <v>1.6735211782650894</v>
      </c>
      <c r="AG7" s="195">
        <v>1998</v>
      </c>
      <c r="AH7" s="203">
        <v>0.107</v>
      </c>
      <c r="AI7" s="202">
        <v>1.107</v>
      </c>
      <c r="AJ7" s="205">
        <v>1.708665123008656</v>
      </c>
      <c r="AK7" s="195">
        <v>1998</v>
      </c>
      <c r="AL7" s="203">
        <v>0.107</v>
      </c>
      <c r="AM7" s="202">
        <f t="shared" si="2"/>
        <v>1.107</v>
      </c>
      <c r="AN7" s="205">
        <f>AM7*AM8*AM9*AM10*AM11*AM12*AM13*AM14*AM15*AM16*AM17*AM18*AM19*AM20*AM21*AM22*AM23*AM24*AM25*AM26*AM27*AM28*AM29</f>
        <v>1.7565077464528984</v>
      </c>
      <c r="AO7" s="195">
        <v>1998</v>
      </c>
      <c r="AP7" s="203">
        <v>0.107</v>
      </c>
      <c r="AQ7" s="202">
        <f t="shared" si="3"/>
        <v>1.107</v>
      </c>
      <c r="AR7" s="205">
        <f>AQ7*AQ8*AQ9*AQ10*AQ11*AQ12*AQ13*AQ14*AQ15*AQ16*AQ17*AQ18*AQ19*AQ20*AQ21*AQ22*AQ23*AQ24*AQ25*AQ26*AQ27*AQ28*AQ29*AQ30</f>
        <v>1.8127159943393911</v>
      </c>
      <c r="AS7" s="195">
        <v>1998</v>
      </c>
      <c r="AT7" s="203">
        <v>0.107</v>
      </c>
      <c r="AU7" s="202">
        <f t="shared" si="4"/>
        <v>1.107</v>
      </c>
      <c r="AV7" s="205">
        <f>AU7*AU8*AU9*AU10*AU11*AU12*AU13*AU14*AU15*AU16*AU17*AU18*AU19*AU20*AU21*AU22*AU23*AU24*AU25*AU26*AU27*AU28*AU29*AU30*AU31</f>
        <v>1.881599202124288</v>
      </c>
      <c r="AW7" s="195">
        <v>1998</v>
      </c>
      <c r="AX7" s="203">
        <v>0.107</v>
      </c>
      <c r="AY7" s="202">
        <f t="shared" si="5"/>
        <v>1.107</v>
      </c>
      <c r="AZ7" s="205">
        <f>AY7*AY8*AY9*AY10*AY11*AY12*AY13*AY14*AY15*AY16*AY17*AY18*AY19*AY20*AY21*AY22*AY23*AY24*AY25*AY26*AY27*AY28*AY29*AY30*AY31*AY32</f>
        <v>2.3427683473695384</v>
      </c>
    </row>
    <row r="8" spans="1:52">
      <c r="A8" s="195">
        <v>1999</v>
      </c>
      <c r="B8" s="196">
        <v>2.0999999999999908E-2</v>
      </c>
      <c r="C8" s="197">
        <v>1.0209999999999999</v>
      </c>
      <c r="D8" s="198">
        <v>1.3292165299907699</v>
      </c>
      <c r="E8" s="195">
        <v>1999</v>
      </c>
      <c r="F8" s="196">
        <v>2.1000000000000001E-2</v>
      </c>
      <c r="G8" s="199">
        <v>1.0209999999999999</v>
      </c>
      <c r="H8" s="200">
        <v>1.3425086952906775</v>
      </c>
      <c r="I8" s="195">
        <v>1999</v>
      </c>
      <c r="J8" s="196">
        <v>2.1000000000000001E-2</v>
      </c>
      <c r="K8" s="199">
        <v>1.0209999999999999</v>
      </c>
      <c r="L8" s="201">
        <v>1.3626463257200376</v>
      </c>
      <c r="M8" s="195">
        <v>1999</v>
      </c>
      <c r="N8" s="196">
        <v>2.1000000000000001E-2</v>
      </c>
      <c r="O8" s="202">
        <v>1.0209999999999999</v>
      </c>
      <c r="P8" s="201">
        <v>1.4544393302983578</v>
      </c>
      <c r="Q8" s="195">
        <v>1999</v>
      </c>
      <c r="R8" s="203">
        <v>2.1000000000000001E-2</v>
      </c>
      <c r="S8" s="204">
        <v>1.0209999999999999</v>
      </c>
      <c r="T8" s="205">
        <v>1.4602570876195513</v>
      </c>
      <c r="U8" s="195">
        <v>1999</v>
      </c>
      <c r="V8" s="203">
        <v>2.1000000000000001E-2</v>
      </c>
      <c r="W8" s="204">
        <f t="shared" si="0"/>
        <v>1.0209999999999999</v>
      </c>
      <c r="X8" s="206">
        <f>W8*W9*W10*W11*W12*W13*W14*W15*W16*W17*W18*W19*W20*W21*W22*W23*W24*W25</f>
        <v>1.4646378588824098</v>
      </c>
      <c r="Y8" s="195">
        <v>1999</v>
      </c>
      <c r="Z8" s="203">
        <v>2.1000000000000001E-2</v>
      </c>
      <c r="AA8" s="202">
        <f t="shared" si="1"/>
        <v>1.0209999999999999</v>
      </c>
      <c r="AB8" s="205">
        <f>AA8*AA9*AA10*AA11*AA12*AA13*AA14*AA15*AA16*AA17*AA18*AA19*AA20*AA21*AA22*AA23*AA24*AA25*AA26</f>
        <v>1.4719610481768217</v>
      </c>
      <c r="AC8" s="195">
        <v>1999</v>
      </c>
      <c r="AD8" s="203">
        <v>2.1000000000000001E-2</v>
      </c>
      <c r="AE8" s="202">
        <v>1.0209999999999999</v>
      </c>
      <c r="AF8" s="206">
        <v>1.5117625819919511</v>
      </c>
      <c r="AG8" s="195">
        <v>1999</v>
      </c>
      <c r="AH8" s="203">
        <v>2.1000000000000001E-2</v>
      </c>
      <c r="AI8" s="202">
        <v>1.0209999999999999</v>
      </c>
      <c r="AJ8" s="205">
        <v>1.5435095962137819</v>
      </c>
      <c r="AK8" s="195">
        <v>1999</v>
      </c>
      <c r="AL8" s="203">
        <v>2.1000000000000001E-2</v>
      </c>
      <c r="AM8" s="202">
        <f t="shared" si="2"/>
        <v>1.0209999999999999</v>
      </c>
      <c r="AN8" s="205">
        <f>AM8*AM9*AM10*AM11*AM12*AM13*AM14*AM15*AM16*AM17*AM18*AM19*AM20*AM21*AM22*AM23*AM24*AM25*AM26*AM27*AM28*AM29</f>
        <v>1.5867278649077678</v>
      </c>
      <c r="AO8" s="195">
        <v>1999</v>
      </c>
      <c r="AP8" s="203">
        <v>2.1000000000000001E-2</v>
      </c>
      <c r="AQ8" s="202">
        <f t="shared" si="3"/>
        <v>1.0209999999999999</v>
      </c>
      <c r="AR8" s="205">
        <f>AQ8*AQ9*AQ10*AQ11*AQ12*AQ13*AQ14*AQ15*AQ16*AQ17*AQ18*AQ19*AQ20*AQ21*AQ22*AQ23*AQ24*AQ25*AQ26*AQ27*AQ28*AQ29*AQ30</f>
        <v>1.6375031565848164</v>
      </c>
      <c r="AS8" s="195">
        <v>1999</v>
      </c>
      <c r="AT8" s="203">
        <v>2.1000000000000001E-2</v>
      </c>
      <c r="AU8" s="202">
        <f t="shared" si="4"/>
        <v>1.0209999999999999</v>
      </c>
      <c r="AV8" s="205">
        <f>AU8*AU9*AU10*AU11*AU12*AU13*AU14*AU15*AU16*AU17*AU18*AU19*AU20*AU21*AU22*AU23*AU24*AU25*AU26*AU27*AU28*AU29*AU30*AU31</f>
        <v>1.6997282765350394</v>
      </c>
      <c r="AW8" s="195">
        <v>1999</v>
      </c>
      <c r="AX8" s="203">
        <v>2.1000000000000001E-2</v>
      </c>
      <c r="AY8" s="202">
        <f t="shared" si="5"/>
        <v>1.0209999999999999</v>
      </c>
      <c r="AZ8" s="205">
        <f>AY8*AY9*AY10*AY11*AY12*AY13*AY14*AY15*AY16*AY17*AY18*AY19*AY20*AY21*AY22*AY23*AY24*AY25*AY26*AY27*AY28*AY29*AY30*AY31*AY32</f>
        <v>2.1163219036761873</v>
      </c>
    </row>
    <row r="9" spans="1:52">
      <c r="A9" s="195">
        <v>2000</v>
      </c>
      <c r="B9" s="196">
        <v>3.8999999999999924E-2</v>
      </c>
      <c r="C9" s="197">
        <v>1.0389999999999999</v>
      </c>
      <c r="D9" s="198">
        <v>1.3018771106667681</v>
      </c>
      <c r="E9" s="195">
        <v>2000</v>
      </c>
      <c r="F9" s="196">
        <v>3.9E-2</v>
      </c>
      <c r="G9" s="199">
        <v>1.0389999999999999</v>
      </c>
      <c r="H9" s="200">
        <v>1.3148958817734357</v>
      </c>
      <c r="I9" s="195">
        <v>2000</v>
      </c>
      <c r="J9" s="196">
        <v>3.9E-2</v>
      </c>
      <c r="K9" s="199">
        <v>1.0389999999999999</v>
      </c>
      <c r="L9" s="201">
        <v>1.3346193200000371</v>
      </c>
      <c r="M9" s="195">
        <v>2000</v>
      </c>
      <c r="N9" s="196">
        <v>3.9E-2</v>
      </c>
      <c r="O9" s="202">
        <v>1.0389999999999999</v>
      </c>
      <c r="P9" s="201">
        <v>1.4245243195870303</v>
      </c>
      <c r="Q9" s="195">
        <v>2000</v>
      </c>
      <c r="R9" s="203">
        <v>3.9E-2</v>
      </c>
      <c r="S9" s="204">
        <v>1.0389999999999999</v>
      </c>
      <c r="T9" s="205">
        <v>1.4302224168653783</v>
      </c>
      <c r="U9" s="195">
        <v>2000</v>
      </c>
      <c r="V9" s="203">
        <v>3.9E-2</v>
      </c>
      <c r="W9" s="204">
        <f t="shared" si="0"/>
        <v>1.0389999999999999</v>
      </c>
      <c r="X9" s="206">
        <f>W9*W10*W11*W12*W13*W14*W15*W16*W17*W18*W19*W20*W21*W22*W23*W24</f>
        <v>1.4345130841159743</v>
      </c>
      <c r="Y9" s="195">
        <v>2000</v>
      </c>
      <c r="Z9" s="203">
        <v>3.9E-2</v>
      </c>
      <c r="AA9" s="202">
        <f t="shared" si="1"/>
        <v>1.0389999999999999</v>
      </c>
      <c r="AB9" s="205">
        <f>AA9*AA10*AA11*AA12*AA13*AA14*AA15*AA16*AA17*AA18*AA19*AA20*AA21*AA22*AA23*AA24*AA25*AA26</f>
        <v>1.441685649536554</v>
      </c>
      <c r="AC9" s="195">
        <v>2000</v>
      </c>
      <c r="AD9" s="203">
        <v>3.9E-2</v>
      </c>
      <c r="AE9" s="202">
        <v>1.0389999999999999</v>
      </c>
      <c r="AF9" s="206">
        <v>1.4806685425974055</v>
      </c>
      <c r="AG9" s="195">
        <v>2000</v>
      </c>
      <c r="AH9" s="203">
        <v>3.9E-2</v>
      </c>
      <c r="AI9" s="202">
        <v>1.0389999999999999</v>
      </c>
      <c r="AJ9" s="205">
        <v>1.5117625819919509</v>
      </c>
      <c r="AK9" s="195">
        <v>2000</v>
      </c>
      <c r="AL9" s="203">
        <v>3.9E-2</v>
      </c>
      <c r="AM9" s="202">
        <f t="shared" si="2"/>
        <v>1.0389999999999999</v>
      </c>
      <c r="AN9" s="205">
        <f>AM9*AM10*AM11*AM12*AM13*AM14*AM15*AM16*AM17*AM18*AM20*AM19*AM21*AM22*AM23*AM24*AM25*AM26*AM27*AM28*AM29</f>
        <v>1.5540919342877255</v>
      </c>
      <c r="AO9" s="195">
        <v>2000</v>
      </c>
      <c r="AP9" s="203">
        <v>3.9E-2</v>
      </c>
      <c r="AQ9" s="202">
        <f t="shared" si="3"/>
        <v>1.0389999999999999</v>
      </c>
      <c r="AR9" s="205">
        <f>AQ9*AQ10*AQ11*AQ12*AQ13*AQ14*AQ15*AQ16*AQ17*AQ18*AQ20*AQ19*AQ21*AQ22*AQ23*AQ24*AQ25*AQ26*AQ27*AQ28*AQ29*AQ30</f>
        <v>1.6038228761849327</v>
      </c>
      <c r="AS9" s="195">
        <v>2000</v>
      </c>
      <c r="AT9" s="203">
        <v>3.9E-2</v>
      </c>
      <c r="AU9" s="202">
        <f t="shared" si="4"/>
        <v>1.0389999999999999</v>
      </c>
      <c r="AV9" s="205">
        <f>AU9*AU10*AU11*AU12*AU13*AU14*AU15*AU16*AU17*AU18*AU20*AU19*AU21*AU22*AU23*AU24*AU25*AU26*AU27*AU28*AU29*AU30*AU31</f>
        <v>1.6647681454799601</v>
      </c>
      <c r="AW9" s="195">
        <v>2000</v>
      </c>
      <c r="AX9" s="203">
        <v>3.9E-2</v>
      </c>
      <c r="AY9" s="202">
        <f t="shared" si="5"/>
        <v>1.0389999999999999</v>
      </c>
      <c r="AZ9" s="205">
        <f>AY9*AY10*AY11*AY12*AY13*AY14*AY15*AY16*AY17*AY18*AY20*AY19*AY21*AY22*AY23*AY24*AY25*AY26*AY27*AY28*AY29*AY30*AY31*AY32</f>
        <v>2.0727932455202618</v>
      </c>
    </row>
    <row r="10" spans="1:52">
      <c r="A10" s="195">
        <v>2001</v>
      </c>
      <c r="B10" s="196">
        <v>4.6999999999999931E-2</v>
      </c>
      <c r="C10" s="197">
        <v>1.0469999999999999</v>
      </c>
      <c r="D10" s="198">
        <v>1.253009731151846</v>
      </c>
      <c r="E10" s="195">
        <v>2001</v>
      </c>
      <c r="F10" s="196">
        <v>4.7E-2</v>
      </c>
      <c r="G10" s="199">
        <v>1.0469999999999999</v>
      </c>
      <c r="H10" s="200">
        <v>1.2655398284633645</v>
      </c>
      <c r="I10" s="195">
        <v>2001</v>
      </c>
      <c r="J10" s="196">
        <v>4.7E-2</v>
      </c>
      <c r="K10" s="199">
        <v>1.0469999999999999</v>
      </c>
      <c r="L10" s="201">
        <v>1.2845229258903148</v>
      </c>
      <c r="M10" s="195">
        <v>2001</v>
      </c>
      <c r="N10" s="196">
        <v>4.7E-2</v>
      </c>
      <c r="O10" s="202">
        <v>1.0469999999999999</v>
      </c>
      <c r="P10" s="201">
        <v>1.3710532431059004</v>
      </c>
      <c r="Q10" s="195">
        <v>2001</v>
      </c>
      <c r="R10" s="203">
        <v>4.7E-2</v>
      </c>
      <c r="S10" s="204">
        <v>1.0469999999999999</v>
      </c>
      <c r="T10" s="205">
        <v>1.3765374560783239</v>
      </c>
      <c r="U10" s="195">
        <v>2001</v>
      </c>
      <c r="V10" s="203">
        <v>4.7E-2</v>
      </c>
      <c r="W10" s="204">
        <f t="shared" si="0"/>
        <v>1.0469999999999999</v>
      </c>
      <c r="X10" s="206">
        <f>W10*W11*W12*W13*W14*W15*W16*W17*W18*W19*W20*W21*W22*W23*W24</f>
        <v>1.3806670684465587</v>
      </c>
      <c r="Y10" s="195">
        <v>2001</v>
      </c>
      <c r="Z10" s="203">
        <v>4.7E-2</v>
      </c>
      <c r="AA10" s="202">
        <f t="shared" si="1"/>
        <v>1.0469999999999999</v>
      </c>
      <c r="AB10" s="205">
        <f>AA10*AA11*AA12*AA13*AA14*AA15*AA16*AA17*AA18*AA19*AA20*AA21*AA22*AA23*AA24*AA25*AA26</f>
        <v>1.3875704037887915</v>
      </c>
      <c r="AC10" s="195">
        <v>2001</v>
      </c>
      <c r="AD10" s="203">
        <v>4.7E-2</v>
      </c>
      <c r="AE10" s="202">
        <v>1.0469999999999999</v>
      </c>
      <c r="AF10" s="206">
        <v>1.4250900313738266</v>
      </c>
      <c r="AG10" s="195">
        <v>2001</v>
      </c>
      <c r="AH10" s="203">
        <v>4.7E-2</v>
      </c>
      <c r="AI10" s="202">
        <v>1.0469999999999999</v>
      </c>
      <c r="AJ10" s="205">
        <v>1.4550169220326767</v>
      </c>
      <c r="AK10" s="195">
        <v>2001</v>
      </c>
      <c r="AL10" s="203">
        <v>4.7E-2</v>
      </c>
      <c r="AM10" s="202">
        <f t="shared" si="2"/>
        <v>1.0469999999999999</v>
      </c>
      <c r="AN10" s="205">
        <f>AM10*AM11*AM12*AM13*AM14*AM15*AM16*AM17*AM18*AM19*AM20*AM21*AM22*AM23*AM24*AM25*AM26*AM27*AM28*AM29</f>
        <v>1.4957573958495918</v>
      </c>
      <c r="AO10" s="195">
        <v>2001</v>
      </c>
      <c r="AP10" s="203">
        <v>4.7E-2</v>
      </c>
      <c r="AQ10" s="202">
        <f t="shared" si="3"/>
        <v>1.0469999999999999</v>
      </c>
      <c r="AR10" s="205">
        <f>AQ10*AQ11*AQ12*AQ13*AQ14*AQ15*AQ16*AQ17*AQ18*AQ19*AQ20*AQ21*AQ22*AQ23*AQ24*AQ25*AQ26*AQ27*AQ28*AQ29*AQ30</f>
        <v>1.5436216325167789</v>
      </c>
      <c r="AS10" s="195">
        <v>2001</v>
      </c>
      <c r="AT10" s="203">
        <v>4.7E-2</v>
      </c>
      <c r="AU10" s="202">
        <f t="shared" si="4"/>
        <v>1.0469999999999999</v>
      </c>
      <c r="AV10" s="205">
        <f>AU10*AU11*AU12*AU13*AU14*AU15*AU16*AU17*AU18*AU19*AU20*AU21*AU22*AU23*AU24*AU25*AU26*AU27*AU28*AU29*AU30*AU31</f>
        <v>1.6022792545524165</v>
      </c>
      <c r="AW10" s="195">
        <v>2001</v>
      </c>
      <c r="AX10" s="203">
        <v>4.7E-2</v>
      </c>
      <c r="AY10" s="202">
        <f t="shared" si="5"/>
        <v>1.0469999999999999</v>
      </c>
      <c r="AZ10" s="205">
        <f>AY10*AY11*AY12*AY13*AY14*AY15*AY16*AY17*AY18*AY19*AY20*AY21*AY22*AY23*AY24*AY25*AY26*AY27*AY28*AY29*AY30*AY31*AY32</f>
        <v>1.9949886867375002</v>
      </c>
    </row>
    <row r="11" spans="1:52">
      <c r="A11" s="195">
        <v>2002</v>
      </c>
      <c r="B11" s="196">
        <v>1.8000000000000016E-2</v>
      </c>
      <c r="C11" s="197">
        <v>1.018</v>
      </c>
      <c r="D11" s="198">
        <v>1.1967619208709128</v>
      </c>
      <c r="E11" s="195">
        <v>2002</v>
      </c>
      <c r="F11" s="196">
        <v>1.7999999999999999E-2</v>
      </c>
      <c r="G11" s="199">
        <v>1.018</v>
      </c>
      <c r="H11" s="200">
        <v>1.2087295400796219</v>
      </c>
      <c r="I11" s="195">
        <v>2002</v>
      </c>
      <c r="J11" s="196">
        <v>1.7999999999999999E-2</v>
      </c>
      <c r="K11" s="199">
        <v>1.018</v>
      </c>
      <c r="L11" s="201">
        <v>1.2268604831808161</v>
      </c>
      <c r="M11" s="195">
        <v>2002</v>
      </c>
      <c r="N11" s="196">
        <v>1.7999999999999999E-2</v>
      </c>
      <c r="O11" s="202">
        <v>1.018</v>
      </c>
      <c r="P11" s="201">
        <v>1.3095064404067811</v>
      </c>
      <c r="Q11" s="195">
        <v>2002</v>
      </c>
      <c r="R11" s="203">
        <v>1.7999999999999999E-2</v>
      </c>
      <c r="S11" s="204">
        <v>1.018</v>
      </c>
      <c r="T11" s="205">
        <v>1.3147444661684082</v>
      </c>
      <c r="U11" s="195">
        <v>2002</v>
      </c>
      <c r="V11" s="203">
        <v>1.7999999999999999E-2</v>
      </c>
      <c r="W11" s="204">
        <f t="shared" si="0"/>
        <v>1.018</v>
      </c>
      <c r="X11" s="206">
        <f>W11*W12*W13*W14*W15*W16*W17*W18*W19*W20*W21*W22*W23*W24*W25</f>
        <v>1.3186886995669134</v>
      </c>
      <c r="Y11" s="195">
        <v>2002</v>
      </c>
      <c r="Z11" s="203">
        <v>1.7999999999999999E-2</v>
      </c>
      <c r="AA11" s="202">
        <f t="shared" si="1"/>
        <v>1.018</v>
      </c>
      <c r="AB11" s="205">
        <f>AA11*AA12*AA13*AA14*AA15*AA16*AA17*AA18*AA19*AA20*AA21*AA22*AA23*AA24*AA25*AA26</f>
        <v>1.3252821430647479</v>
      </c>
      <c r="AC11" s="195">
        <v>2002</v>
      </c>
      <c r="AD11" s="203">
        <v>1.7999999999999999E-2</v>
      </c>
      <c r="AE11" s="202">
        <v>1.018</v>
      </c>
      <c r="AF11" s="206">
        <v>1.3611175084754785</v>
      </c>
      <c r="AG11" s="195">
        <v>2002</v>
      </c>
      <c r="AH11" s="203">
        <v>1.7999999999999999E-2</v>
      </c>
      <c r="AI11" s="202">
        <v>1.018</v>
      </c>
      <c r="AJ11" s="205">
        <v>1.3897009761534636</v>
      </c>
      <c r="AK11" s="195">
        <v>2002</v>
      </c>
      <c r="AL11" s="203">
        <v>1.7999999999999999E-2</v>
      </c>
      <c r="AM11" s="202">
        <f t="shared" si="2"/>
        <v>1.018</v>
      </c>
      <c r="AN11" s="205">
        <f>AM11*AM12*AM13*AM14*AM15*AM16*AM17*AM18*AM19*AM20*AM21*AM22*AM23*AM24*AM25*AM26*AM27*AM28*AM29</f>
        <v>1.4286126034857605</v>
      </c>
      <c r="AO11" s="195">
        <v>2002</v>
      </c>
      <c r="AP11" s="203">
        <v>1.7999999999999999E-2</v>
      </c>
      <c r="AQ11" s="202">
        <f t="shared" si="3"/>
        <v>1.018</v>
      </c>
      <c r="AR11" s="205">
        <f>AQ11*AQ12*AQ13*AQ14*AQ15*AQ16*AQ17*AQ18*AQ19*AQ20*AQ21*AQ22*AQ23*AQ24*AQ25*AQ26*AQ27*AQ28*AQ29*AQ30</f>
        <v>1.4743282067973049</v>
      </c>
      <c r="AS11" s="195">
        <v>2002</v>
      </c>
      <c r="AT11" s="203">
        <v>1.7999999999999999E-2</v>
      </c>
      <c r="AU11" s="202">
        <f t="shared" si="4"/>
        <v>1.018</v>
      </c>
      <c r="AV11" s="205">
        <f>AU11*AU12*AU13*AU14*AU15*AU16*AU17*AU18*AU19*AU20*AU21*AU22*AU23*AU24*AU25*AU26*AU27*AU28*AU29*AU30*AU31</f>
        <v>1.5303526786556025</v>
      </c>
      <c r="AW11" s="195">
        <v>2002</v>
      </c>
      <c r="AX11" s="203">
        <v>1.7999999999999999E-2</v>
      </c>
      <c r="AY11" s="202">
        <f t="shared" si="5"/>
        <v>1.018</v>
      </c>
      <c r="AZ11" s="205">
        <f>AY11*AY12*AY13*AY14*AY15*AY16*AY17*AY18*AY19*AY20*AY21*AY22*AY23*AY24*AY25*AY26*AY27*AY28*AY29*AY30*AY31*AY32</f>
        <v>1.9054333206661884</v>
      </c>
    </row>
    <row r="12" spans="1:52">
      <c r="A12" s="195">
        <v>2003</v>
      </c>
      <c r="B12" s="196">
        <v>9.9999999999988987E-4</v>
      </c>
      <c r="C12" s="197">
        <v>1.0009999999999999</v>
      </c>
      <c r="D12" s="198">
        <v>1.1756011010519773</v>
      </c>
      <c r="E12" s="195">
        <v>2003</v>
      </c>
      <c r="F12" s="196">
        <v>1E-3</v>
      </c>
      <c r="G12" s="199">
        <v>1.0009999999999999</v>
      </c>
      <c r="H12" s="200">
        <v>1.1873571120624971</v>
      </c>
      <c r="I12" s="195">
        <v>2003</v>
      </c>
      <c r="J12" s="196">
        <v>1E-3</v>
      </c>
      <c r="K12" s="199">
        <v>1.0009999999999999</v>
      </c>
      <c r="L12" s="201">
        <v>1.2051674687434344</v>
      </c>
      <c r="M12" s="195">
        <v>2003</v>
      </c>
      <c r="N12" s="196">
        <v>1E-3</v>
      </c>
      <c r="O12" s="202">
        <v>1.0009999999999999</v>
      </c>
      <c r="P12" s="201">
        <v>1.2863521025606888</v>
      </c>
      <c r="Q12" s="195">
        <v>2003</v>
      </c>
      <c r="R12" s="203">
        <v>1E-3</v>
      </c>
      <c r="S12" s="204">
        <v>1.0009999999999999</v>
      </c>
      <c r="T12" s="205">
        <v>1.2914975109709315</v>
      </c>
      <c r="U12" s="195">
        <v>2003</v>
      </c>
      <c r="V12" s="203">
        <v>1E-3</v>
      </c>
      <c r="W12" s="204">
        <f t="shared" si="0"/>
        <v>1.0009999999999999</v>
      </c>
      <c r="X12" s="206">
        <f>W12*W13*W14*W15*W16*W17*W18*W19*W20*W21*W22*W23*W24*W25</f>
        <v>1.2953720035038441</v>
      </c>
      <c r="Y12" s="195">
        <v>2003</v>
      </c>
      <c r="Z12" s="203">
        <v>1E-3</v>
      </c>
      <c r="AA12" s="202">
        <f t="shared" si="1"/>
        <v>1.0009999999999999</v>
      </c>
      <c r="AB12" s="205">
        <f>AA12*AA13*AA14*AA15*AA16*AA17*AA18*AA19*AA20*AA21*AA22*AA23*AA24*AA25*AA26</f>
        <v>1.3018488635213632</v>
      </c>
      <c r="AC12" s="195">
        <v>2003</v>
      </c>
      <c r="AD12" s="203">
        <v>1E-3</v>
      </c>
      <c r="AE12" s="202">
        <v>1.0009999999999999</v>
      </c>
      <c r="AF12" s="206">
        <v>1.3370505977165801</v>
      </c>
      <c r="AG12" s="195">
        <v>2003</v>
      </c>
      <c r="AH12" s="203">
        <v>1E-3</v>
      </c>
      <c r="AI12" s="202">
        <v>1.0009999999999999</v>
      </c>
      <c r="AJ12" s="205">
        <v>1.3651286602686281</v>
      </c>
      <c r="AK12" s="195">
        <v>2003</v>
      </c>
      <c r="AL12" s="203">
        <v>1E-3</v>
      </c>
      <c r="AM12" s="202">
        <f t="shared" si="2"/>
        <v>1.0009999999999999</v>
      </c>
      <c r="AN12" s="205">
        <f>AM12*AM13*AM14*AM15*AM16*AM17*AM18*AM19*AM20*AM21*AM22*AM23*AM24*AM25*AM26*AM27*AM28*AM29</f>
        <v>1.4033522627561497</v>
      </c>
      <c r="AO12" s="195">
        <v>2003</v>
      </c>
      <c r="AP12" s="203">
        <v>1E-3</v>
      </c>
      <c r="AQ12" s="202">
        <f t="shared" si="3"/>
        <v>1.0009999999999999</v>
      </c>
      <c r="AR12" s="205">
        <f>AQ12*AQ13*AQ14*AQ15*AQ16*AQ17*AQ18*AQ19*AQ20*AQ21*AQ22*AQ23*AQ24*AQ25*AQ26*AQ27*AQ28*AQ29*AQ30</f>
        <v>1.4482595351643466</v>
      </c>
      <c r="AS12" s="195">
        <v>2003</v>
      </c>
      <c r="AT12" s="203">
        <v>1E-3</v>
      </c>
      <c r="AU12" s="202">
        <f t="shared" si="4"/>
        <v>1.0009999999999999</v>
      </c>
      <c r="AV12" s="205">
        <f>AU12*AU13*AU14*AU15*AU16*AU17*AU18*AU19*AU20*AU21*AU22*AU23*AU24*AU25*AU26*AU27*AU28*AU29*AU30*AU31</f>
        <v>1.5032933975005918</v>
      </c>
      <c r="AW12" s="195">
        <v>2003</v>
      </c>
      <c r="AX12" s="203">
        <v>1E-3</v>
      </c>
      <c r="AY12" s="202">
        <f t="shared" si="5"/>
        <v>1.0009999999999999</v>
      </c>
      <c r="AZ12" s="205">
        <f>AY12*AY13*AY14*AY15*AY16*AY17*AY18*AY19*AY20*AY21*AY22*AY23*AY24*AY25*AY26*AY27*AY28*AY29*AY30*AY31*AY32</f>
        <v>1.8717419652909513</v>
      </c>
    </row>
    <row r="13" spans="1:52">
      <c r="A13" s="195">
        <v>2004</v>
      </c>
      <c r="B13" s="196">
        <v>2.8000000000000001E-2</v>
      </c>
      <c r="C13" s="197">
        <v>1.028</v>
      </c>
      <c r="D13" s="198">
        <v>1.1744266743775997</v>
      </c>
      <c r="E13" s="195">
        <v>2004</v>
      </c>
      <c r="F13" s="196">
        <v>2.8000000000000001E-2</v>
      </c>
      <c r="G13" s="199">
        <v>1.028</v>
      </c>
      <c r="H13" s="200">
        <v>1.1861709411213757</v>
      </c>
      <c r="I13" s="195">
        <v>2004</v>
      </c>
      <c r="J13" s="196">
        <v>2.8000000000000001E-2</v>
      </c>
      <c r="K13" s="199">
        <v>1.028</v>
      </c>
      <c r="L13" s="201">
        <v>1.2039635052381963</v>
      </c>
      <c r="M13" s="195">
        <v>2004</v>
      </c>
      <c r="N13" s="196">
        <v>2.8000000000000001E-2</v>
      </c>
      <c r="O13" s="202">
        <v>1.028</v>
      </c>
      <c r="P13" s="201">
        <v>1.2850670355251637</v>
      </c>
      <c r="Q13" s="195">
        <v>2004</v>
      </c>
      <c r="R13" s="203">
        <v>2.8000000000000001E-2</v>
      </c>
      <c r="S13" s="204">
        <v>1.028</v>
      </c>
      <c r="T13" s="205">
        <v>1.2902073036672643</v>
      </c>
      <c r="U13" s="195">
        <v>2004</v>
      </c>
      <c r="V13" s="203">
        <v>2.8000000000000001E-2</v>
      </c>
      <c r="W13" s="204">
        <f t="shared" si="0"/>
        <v>1.028</v>
      </c>
      <c r="X13" s="206">
        <f>W13*W14*W15*W16*W17*W18*W19*W20*W21*W22*W23*W24*W25</f>
        <v>1.294077925578266</v>
      </c>
      <c r="Y13" s="195">
        <v>2004</v>
      </c>
      <c r="Z13" s="203">
        <v>2.8000000000000001E-2</v>
      </c>
      <c r="AA13" s="202">
        <f t="shared" si="1"/>
        <v>1.028</v>
      </c>
      <c r="AB13" s="205">
        <f>AA13*AA14*AA15*AA16*AA17*AA18*AA19*AA20*AA21*AA22*AA23*AA24*AA25*AA26</f>
        <v>1.3005483152061572</v>
      </c>
      <c r="AC13" s="195">
        <v>2004</v>
      </c>
      <c r="AD13" s="203">
        <v>2.8000000000000001E-2</v>
      </c>
      <c r="AE13" s="202">
        <v>1.028</v>
      </c>
      <c r="AF13" s="206">
        <v>1.3357148828337464</v>
      </c>
      <c r="AG13" s="195">
        <v>2004</v>
      </c>
      <c r="AH13" s="203">
        <v>2.8000000000000001E-2</v>
      </c>
      <c r="AI13" s="202">
        <v>1.028</v>
      </c>
      <c r="AJ13" s="205">
        <v>1.3637648953732548</v>
      </c>
      <c r="AK13" s="195">
        <v>2004</v>
      </c>
      <c r="AL13" s="203">
        <v>2.8000000000000001E-2</v>
      </c>
      <c r="AM13" s="202">
        <f t="shared" si="2"/>
        <v>1.028</v>
      </c>
      <c r="AN13" s="205">
        <f>AM13*AM14*AM15*AM16*AM17*AM18*AM19*AM20*AM21*AM22*AM23*AM24*AM25*AM26*AM27*AM28*AM29</f>
        <v>1.401950312443706</v>
      </c>
      <c r="AO13" s="195">
        <v>2004</v>
      </c>
      <c r="AP13" s="203">
        <v>2.8000000000000001E-2</v>
      </c>
      <c r="AQ13" s="202">
        <f t="shared" si="3"/>
        <v>1.028</v>
      </c>
      <c r="AR13" s="205">
        <f>AQ13*AQ14*AQ15*AQ16*AQ17*AQ18*AQ19*AQ20*AQ21*AQ22*AQ23*AQ24*AQ25*AQ26*AQ27*AQ28*AQ29*AQ30</f>
        <v>1.4468127224419047</v>
      </c>
      <c r="AS13" s="195">
        <v>2004</v>
      </c>
      <c r="AT13" s="203">
        <v>2.8000000000000001E-2</v>
      </c>
      <c r="AU13" s="202">
        <f t="shared" si="4"/>
        <v>1.028</v>
      </c>
      <c r="AV13" s="205">
        <f>AU13*AU14*AU15*AU16*AU17*AU18*AU19*AU20*AU21*AU22*AU23*AU24*AU25*AU26*AU27*AU28*AU29*AU30*AU31</f>
        <v>1.5017916058946972</v>
      </c>
      <c r="AW13" s="195">
        <v>2004</v>
      </c>
      <c r="AX13" s="203">
        <v>2.8000000000000001E-2</v>
      </c>
      <c r="AY13" s="202">
        <f t="shared" si="5"/>
        <v>1.028</v>
      </c>
      <c r="AZ13" s="205">
        <f>AY13*AY14*AY15*AY16*AY17*AY18*AY19*AY20*AY21*AY22*AY23*AY24*AY25*AY26*AY27*AY28*AY29*AY30*AY31*AY32</f>
        <v>1.8698720931977535</v>
      </c>
    </row>
    <row r="14" spans="1:52">
      <c r="A14" s="195">
        <v>2005</v>
      </c>
      <c r="B14" s="196">
        <v>1.9E-2</v>
      </c>
      <c r="C14" s="197">
        <v>1.0189999999999999</v>
      </c>
      <c r="D14" s="198">
        <v>1.1424383991999998</v>
      </c>
      <c r="E14" s="195">
        <v>2005</v>
      </c>
      <c r="F14" s="196">
        <v>1.9E-2</v>
      </c>
      <c r="G14" s="199">
        <v>1.0189999999999999</v>
      </c>
      <c r="H14" s="200">
        <v>1.1538627831919999</v>
      </c>
      <c r="I14" s="195">
        <v>2005</v>
      </c>
      <c r="J14" s="196">
        <v>1.9E-2</v>
      </c>
      <c r="K14" s="199">
        <v>1.0189999999999999</v>
      </c>
      <c r="L14" s="201">
        <v>1.1711707249398797</v>
      </c>
      <c r="M14" s="195">
        <v>2005</v>
      </c>
      <c r="N14" s="196">
        <v>1.9E-2</v>
      </c>
      <c r="O14" s="202">
        <v>1.0189999999999999</v>
      </c>
      <c r="P14" s="201">
        <v>1.2500652096548288</v>
      </c>
      <c r="Q14" s="195">
        <v>2005</v>
      </c>
      <c r="R14" s="203">
        <v>1.9E-2</v>
      </c>
      <c r="S14" s="204">
        <v>1.0189999999999999</v>
      </c>
      <c r="T14" s="205">
        <v>1.2550654704934481</v>
      </c>
      <c r="U14" s="195">
        <v>2005</v>
      </c>
      <c r="V14" s="203">
        <v>1.9E-2</v>
      </c>
      <c r="W14" s="204">
        <f t="shared" si="0"/>
        <v>1.0189999999999999</v>
      </c>
      <c r="X14" s="206">
        <f>W14*W15*W16*W17*W18*W19*W20*W21*W22*W23*W24*W25</f>
        <v>1.2588306669049283</v>
      </c>
      <c r="Y14" s="195">
        <v>2005</v>
      </c>
      <c r="Z14" s="203">
        <v>1.9E-2</v>
      </c>
      <c r="AA14" s="202">
        <f t="shared" si="1"/>
        <v>1.0189999999999999</v>
      </c>
      <c r="AB14" s="205">
        <f>AA14*AA15*AA16*AA17*AA18*AA19*AA20*AA21*AA22*AA23*AA24*AA25*AA26</f>
        <v>1.2651248202394527</v>
      </c>
      <c r="AC14" s="195">
        <v>2005</v>
      </c>
      <c r="AD14" s="203">
        <v>1.9E-2</v>
      </c>
      <c r="AE14" s="202">
        <v>1.0189999999999999</v>
      </c>
      <c r="AF14" s="206">
        <v>1.2993335436125941</v>
      </c>
      <c r="AG14" s="195">
        <v>2005</v>
      </c>
      <c r="AH14" s="203">
        <v>1.9E-2</v>
      </c>
      <c r="AI14" s="202">
        <v>1.0189999999999999</v>
      </c>
      <c r="AJ14" s="205">
        <v>1.3266195480284584</v>
      </c>
      <c r="AK14" s="195">
        <v>2005</v>
      </c>
      <c r="AL14" s="203">
        <v>1.9E-2</v>
      </c>
      <c r="AM14" s="202">
        <f t="shared" si="2"/>
        <v>1.0189999999999999</v>
      </c>
      <c r="AN14" s="205">
        <f>AM14*AM15*AM16*AM17*AM18*AM19*AM20*AM21*AM22*AM23*AM24*AM25*AM26*AM27*AM28*AM29</f>
        <v>1.3637648953732553</v>
      </c>
      <c r="AO14" s="195">
        <v>2005</v>
      </c>
      <c r="AP14" s="203">
        <v>1.9E-2</v>
      </c>
      <c r="AQ14" s="202">
        <f t="shared" si="3"/>
        <v>1.0189999999999999</v>
      </c>
      <c r="AR14" s="205">
        <f>AQ14*AQ15*AQ16*AQ17*AQ18*AQ19*AQ20*AQ21*AQ22*AQ23*AQ24*AQ25*AQ26*AQ27*AQ28*AQ29*AQ30</f>
        <v>1.4074053720251996</v>
      </c>
      <c r="AS14" s="195">
        <v>2005</v>
      </c>
      <c r="AT14" s="203">
        <v>1.9E-2</v>
      </c>
      <c r="AU14" s="202">
        <f t="shared" si="4"/>
        <v>1.0189999999999999</v>
      </c>
      <c r="AV14" s="205">
        <f>AU14*AU15*AU16*AU17*AU18*AU19*AU20*AU21*AU22*AU23*AU24*AU25*AU26*AU27*AU28*AU29*AU30*AU31</f>
        <v>1.4608867761621571</v>
      </c>
      <c r="AW14" s="195">
        <v>2005</v>
      </c>
      <c r="AX14" s="203">
        <v>1.9E-2</v>
      </c>
      <c r="AY14" s="202">
        <f t="shared" si="5"/>
        <v>1.0189999999999999</v>
      </c>
      <c r="AZ14" s="205">
        <f>AY14*AY15*AY16*AY17*AY18*AY19*AY20*AY21*AY22*AY23*AY24*AY25*AY26*AY27*AY28*AY29*AY30*AY31*AY32</f>
        <v>1.8189417249005388</v>
      </c>
    </row>
    <row r="15" spans="1:52">
      <c r="A15" s="195">
        <v>2006</v>
      </c>
      <c r="B15" s="196">
        <v>2.5000000000000001E-2</v>
      </c>
      <c r="C15" s="197">
        <v>1.0249999999999999</v>
      </c>
      <c r="D15" s="198">
        <v>1.1211367999999999</v>
      </c>
      <c r="E15" s="195">
        <v>2006</v>
      </c>
      <c r="F15" s="196">
        <v>2.5000000000000001E-2</v>
      </c>
      <c r="G15" s="199">
        <v>1.0249999999999999</v>
      </c>
      <c r="H15" s="200">
        <v>1.132348168</v>
      </c>
      <c r="I15" s="195">
        <v>2006</v>
      </c>
      <c r="J15" s="196">
        <v>2.5000000000000001E-2</v>
      </c>
      <c r="K15" s="199">
        <v>1.0249999999999999</v>
      </c>
      <c r="L15" s="201">
        <v>1.1493333905199998</v>
      </c>
      <c r="M15" s="195">
        <v>2006</v>
      </c>
      <c r="N15" s="196">
        <v>2.5000000000000001E-2</v>
      </c>
      <c r="O15" s="202">
        <v>1.0249999999999999</v>
      </c>
      <c r="P15" s="201">
        <v>1.2267568298869762</v>
      </c>
      <c r="Q15" s="195">
        <v>2006</v>
      </c>
      <c r="R15" s="203">
        <v>2.5000000000000001E-2</v>
      </c>
      <c r="S15" s="204">
        <v>1.0249999999999999</v>
      </c>
      <c r="T15" s="205">
        <v>1.2316638572065242</v>
      </c>
      <c r="U15" s="195">
        <v>2006</v>
      </c>
      <c r="V15" s="203">
        <v>2.5000000000000001E-2</v>
      </c>
      <c r="W15" s="204">
        <f t="shared" si="0"/>
        <v>1.0249999999999999</v>
      </c>
      <c r="X15" s="206">
        <f>W15*W16*W17*W18*W19*W20*W21*W22*W23*W24*W25</f>
        <v>1.2353588487781435</v>
      </c>
      <c r="Y15" s="195">
        <v>2006</v>
      </c>
      <c r="Z15" s="203">
        <v>2.5000000000000001E-2</v>
      </c>
      <c r="AA15" s="202">
        <f t="shared" si="1"/>
        <v>1.0249999999999999</v>
      </c>
      <c r="AB15" s="205">
        <f>AA15*AA16*AA17*AA18*AA19*AA20*AA21*AA22*AA23*AA24*AA25*AA26</f>
        <v>1.2415356430220341</v>
      </c>
      <c r="AC15" s="195">
        <v>2006</v>
      </c>
      <c r="AD15" s="203">
        <v>2.5000000000000001E-2</v>
      </c>
      <c r="AE15" s="202">
        <v>1.0249999999999999</v>
      </c>
      <c r="AF15" s="206">
        <v>1.2751065197375799</v>
      </c>
      <c r="AG15" s="195">
        <v>2006</v>
      </c>
      <c r="AH15" s="203">
        <v>2.5000000000000001E-2</v>
      </c>
      <c r="AI15" s="202">
        <v>1.0249999999999999</v>
      </c>
      <c r="AJ15" s="205">
        <v>1.3018837566520689</v>
      </c>
      <c r="AK15" s="195">
        <v>2006</v>
      </c>
      <c r="AL15" s="203">
        <v>2.5000000000000001E-2</v>
      </c>
      <c r="AM15" s="202">
        <f t="shared" si="2"/>
        <v>1.0249999999999999</v>
      </c>
      <c r="AN15" s="205">
        <f>AM15*AM16*AM17*AM18*AM19*AM20*AM21*AM22*AM23*AM24*AM25*AM26*AM27*AM28*AM29</f>
        <v>1.3383365018383269</v>
      </c>
      <c r="AO15" s="195">
        <v>2006</v>
      </c>
      <c r="AP15" s="203">
        <v>2.5000000000000001E-2</v>
      </c>
      <c r="AQ15" s="202">
        <f t="shared" si="3"/>
        <v>1.0249999999999999</v>
      </c>
      <c r="AR15" s="205">
        <f>AQ15*AQ16*AQ17*AQ18*AQ19*AQ20*AQ21*AQ22*AQ23*AQ24*AQ25*AQ26*AQ27*AQ28*AQ29*AQ30</f>
        <v>1.3811632698971534</v>
      </c>
      <c r="AS15" s="195">
        <v>2006</v>
      </c>
      <c r="AT15" s="203">
        <v>2.5000000000000001E-2</v>
      </c>
      <c r="AU15" s="202">
        <f t="shared" si="4"/>
        <v>1.0249999999999999</v>
      </c>
      <c r="AV15" s="205">
        <f>AU15*AU16*AU17*AU18*AU19*AU20*AU21*AU22*AU23*AU24*AU25*AU26*AU27*AU28*AU29*AU30*AU31</f>
        <v>1.4336474741532452</v>
      </c>
      <c r="AW15" s="195">
        <v>2006</v>
      </c>
      <c r="AX15" s="203">
        <v>2.5000000000000001E-2</v>
      </c>
      <c r="AY15" s="202">
        <f t="shared" si="5"/>
        <v>1.0249999999999999</v>
      </c>
      <c r="AZ15" s="205">
        <f>AY15*AY16*AY17*AY18*AY19*AY20*AY21*AY22*AY23*AY24*AY25*AY26*AY27*AY28*AY29*AY30*AY31*AY32</f>
        <v>1.7850262265952295</v>
      </c>
    </row>
    <row r="16" spans="1:52">
      <c r="A16" s="195">
        <v>2007</v>
      </c>
      <c r="B16" s="196">
        <v>2.8000000000000001E-2</v>
      </c>
      <c r="C16" s="197">
        <v>1.028</v>
      </c>
      <c r="D16" s="198">
        <v>1.0937920000000001</v>
      </c>
      <c r="E16" s="195">
        <v>2007</v>
      </c>
      <c r="F16" s="196">
        <v>2.8000000000000001E-2</v>
      </c>
      <c r="G16" s="199">
        <v>1.028</v>
      </c>
      <c r="H16" s="200">
        <v>1.10472992</v>
      </c>
      <c r="I16" s="195">
        <v>2007</v>
      </c>
      <c r="J16" s="196">
        <v>2.8000000000000001E-2</v>
      </c>
      <c r="K16" s="199">
        <v>1.028</v>
      </c>
      <c r="L16" s="201">
        <v>1.1213008687999999</v>
      </c>
      <c r="M16" s="195">
        <v>2007</v>
      </c>
      <c r="N16" s="196">
        <v>2.8000000000000001E-2</v>
      </c>
      <c r="O16" s="202">
        <v>1.028</v>
      </c>
      <c r="P16" s="201">
        <v>1.1968359315970498</v>
      </c>
      <c r="Q16" s="195">
        <v>2007</v>
      </c>
      <c r="R16" s="203">
        <v>2.8000000000000001E-2</v>
      </c>
      <c r="S16" s="204">
        <v>1.028</v>
      </c>
      <c r="T16" s="205">
        <v>1.2016232753234379</v>
      </c>
      <c r="U16" s="195">
        <v>2007</v>
      </c>
      <c r="V16" s="203">
        <v>2.8000000000000001E-2</v>
      </c>
      <c r="W16" s="204">
        <f t="shared" si="0"/>
        <v>1.028</v>
      </c>
      <c r="X16" s="206">
        <f>W16*W17*W18*W19*W20*W21*W22*W23*W24*W25</f>
        <v>1.205228145149408</v>
      </c>
      <c r="Y16" s="195">
        <v>2007</v>
      </c>
      <c r="Z16" s="203">
        <v>2.8000000000000001E-2</v>
      </c>
      <c r="AA16" s="202">
        <f t="shared" si="1"/>
        <v>1.028</v>
      </c>
      <c r="AB16" s="205">
        <f>AA16*AA17*AA18*AA19*AA20*AA21*AA22*AA23*AA24*AA25*AA26</f>
        <v>1.2112542858751549</v>
      </c>
      <c r="AC16" s="195">
        <v>2007</v>
      </c>
      <c r="AD16" s="203">
        <v>2.8000000000000001E-2</v>
      </c>
      <c r="AE16" s="202">
        <v>1.028</v>
      </c>
      <c r="AF16" s="206">
        <v>1.2440063607195901</v>
      </c>
      <c r="AG16" s="195">
        <v>2007</v>
      </c>
      <c r="AH16" s="203">
        <v>2.8000000000000001E-2</v>
      </c>
      <c r="AI16" s="202">
        <v>1.028</v>
      </c>
      <c r="AJ16" s="205">
        <v>1.2701304942947014</v>
      </c>
      <c r="AK16" s="195">
        <v>2007</v>
      </c>
      <c r="AL16" s="203">
        <v>2.8000000000000001E-2</v>
      </c>
      <c r="AM16" s="202">
        <f t="shared" si="2"/>
        <v>1.028</v>
      </c>
      <c r="AN16" s="205">
        <f>AM16*AM17*AM18*AM19*AM20*AM21*AM22*AM23*AM24*AM25*AM26*AM27*AM28*AM29</f>
        <v>1.3056941481349531</v>
      </c>
      <c r="AO16" s="195">
        <v>2007</v>
      </c>
      <c r="AP16" s="203">
        <v>2.8000000000000001E-2</v>
      </c>
      <c r="AQ16" s="202">
        <f t="shared" si="3"/>
        <v>1.028</v>
      </c>
      <c r="AR16" s="205">
        <f>AQ16*AQ17*AQ18*AQ19*AQ20*AQ21*AQ22*AQ23*AQ24*AQ25*AQ26*AQ27*AQ28*AQ29*AQ30</f>
        <v>1.3474763608752716</v>
      </c>
      <c r="AS16" s="195">
        <v>2007</v>
      </c>
      <c r="AT16" s="203">
        <v>2.8000000000000001E-2</v>
      </c>
      <c r="AU16" s="202">
        <f t="shared" si="4"/>
        <v>1.028</v>
      </c>
      <c r="AV16" s="205">
        <f>AU16*AU17*AU18*AU19*AU20*AU21*AU22*AU23*AU24*AU25*AU26*AU27*AU28*AU29*AU30*AU31</f>
        <v>1.3986804625885318</v>
      </c>
      <c r="AW16" s="195">
        <v>2007</v>
      </c>
      <c r="AX16" s="203">
        <v>2.8000000000000001E-2</v>
      </c>
      <c r="AY16" s="202">
        <f t="shared" si="5"/>
        <v>1.028</v>
      </c>
      <c r="AZ16" s="205">
        <f>AY16*AY17*AY18*AY19*AY20*AY21*AY22*AY23*AY24*AY25*AY26*AY27*AY28*AY29*AY30*AY31*AY32</f>
        <v>1.7414890015563211</v>
      </c>
    </row>
    <row r="17" spans="1:52">
      <c r="A17" s="195">
        <v>2008</v>
      </c>
      <c r="B17" s="196">
        <v>6.4000000000000001E-2</v>
      </c>
      <c r="C17" s="197">
        <v>1.0640000000000001</v>
      </c>
      <c r="D17" s="198">
        <v>1.0640000000000001</v>
      </c>
      <c r="E17" s="195">
        <v>2008</v>
      </c>
      <c r="F17" s="196">
        <v>6.4000000000000001E-2</v>
      </c>
      <c r="G17" s="199">
        <v>1.0640000000000001</v>
      </c>
      <c r="H17" s="200">
        <v>1.07464</v>
      </c>
      <c r="I17" s="195">
        <v>2008</v>
      </c>
      <c r="J17" s="196">
        <v>6.4000000000000001E-2</v>
      </c>
      <c r="K17" s="199">
        <v>1.0640000000000001</v>
      </c>
      <c r="L17" s="201">
        <v>1.0907595999999999</v>
      </c>
      <c r="M17" s="195">
        <v>2008</v>
      </c>
      <c r="N17" s="196">
        <v>6.4000000000000001E-2</v>
      </c>
      <c r="O17" s="202">
        <v>1.0640000000000001</v>
      </c>
      <c r="P17" s="201">
        <v>1.1642372875457687</v>
      </c>
      <c r="Q17" s="195">
        <v>2008</v>
      </c>
      <c r="R17" s="203">
        <v>6.4000000000000001E-2</v>
      </c>
      <c r="S17" s="204">
        <v>1.0640000000000001</v>
      </c>
      <c r="T17" s="205">
        <v>1.1688942366959518</v>
      </c>
      <c r="U17" s="195">
        <v>2008</v>
      </c>
      <c r="V17" s="203">
        <v>6.4000000000000001E-2</v>
      </c>
      <c r="W17" s="204">
        <f t="shared" si="0"/>
        <v>1.0640000000000001</v>
      </c>
      <c r="X17" s="206">
        <f>W17*W18*W19*W20*W21*W22*W23*W24*W25</f>
        <v>1.1724009194060396</v>
      </c>
      <c r="Y17" s="195">
        <v>2008</v>
      </c>
      <c r="Z17" s="203">
        <v>6.4000000000000001E-2</v>
      </c>
      <c r="AA17" s="202">
        <f t="shared" si="1"/>
        <v>1.0640000000000001</v>
      </c>
      <c r="AB17" s="205">
        <f>AA17*AA18*AA19*AA20*AA21*AA22*AA23*AA24*AA25*AA26</f>
        <v>1.1782629240030698</v>
      </c>
      <c r="AC17" s="195">
        <v>2008</v>
      </c>
      <c r="AD17" s="203">
        <v>6.4000000000000001E-2</v>
      </c>
      <c r="AE17" s="202">
        <v>1.0640000000000001</v>
      </c>
      <c r="AF17" s="206">
        <v>1.2101229189879288</v>
      </c>
      <c r="AG17" s="195">
        <v>2008</v>
      </c>
      <c r="AH17" s="203">
        <v>6.4000000000000001E-2</v>
      </c>
      <c r="AI17" s="202">
        <v>1.0640000000000001</v>
      </c>
      <c r="AJ17" s="205">
        <v>1.2355355002866752</v>
      </c>
      <c r="AK17" s="195">
        <v>2008</v>
      </c>
      <c r="AL17" s="203">
        <v>6.4000000000000001E-2</v>
      </c>
      <c r="AM17" s="202">
        <f t="shared" si="2"/>
        <v>1.0640000000000001</v>
      </c>
      <c r="AN17" s="205">
        <f>AM17*AM18*AM19*AM20*AM21*AM22*AM23*AM24*AM25*AM26*AM27*AM28*AM29</f>
        <v>1.2701304942947023</v>
      </c>
      <c r="AO17" s="195">
        <v>2008</v>
      </c>
      <c r="AP17" s="203">
        <v>6.4000000000000001E-2</v>
      </c>
      <c r="AQ17" s="202">
        <f t="shared" si="3"/>
        <v>1.0640000000000001</v>
      </c>
      <c r="AR17" s="205">
        <f>AQ17*AQ18*AQ19*AQ20*AQ21*AQ22*AQ23*AQ24*AQ25*AQ26*AQ27*AQ28*AQ29*AQ30</f>
        <v>1.3107746701121328</v>
      </c>
      <c r="AS17" s="195">
        <v>2008</v>
      </c>
      <c r="AT17" s="203">
        <v>6.4000000000000001E-2</v>
      </c>
      <c r="AU17" s="202">
        <f t="shared" si="4"/>
        <v>1.0640000000000001</v>
      </c>
      <c r="AV17" s="205">
        <f>AU17*AU18*AU19*AU20*AU21*AU22*AU23*AU24*AU25*AU26*AU27*AU28*AU29*AU30*AU31</f>
        <v>1.3605841075763938</v>
      </c>
      <c r="AW17" s="195">
        <v>2008</v>
      </c>
      <c r="AX17" s="203">
        <v>6.4000000000000001E-2</v>
      </c>
      <c r="AY17" s="202">
        <f t="shared" si="5"/>
        <v>1.0640000000000001</v>
      </c>
      <c r="AZ17" s="205">
        <f>AY17*AY18*AY19*AY20*AY21*AY22*AY23*AY24*AY25*AY26*AY27*AY28*AY29*AY30*AY31*AY32</f>
        <v>1.6940554489847492</v>
      </c>
    </row>
    <row r="18" spans="1:52" ht="15.75" thickBot="1">
      <c r="A18" s="207">
        <v>2009</v>
      </c>
      <c r="B18" s="208">
        <v>0</v>
      </c>
      <c r="C18" s="209">
        <v>1</v>
      </c>
      <c r="D18" s="210">
        <v>1</v>
      </c>
      <c r="E18" s="195">
        <v>2009</v>
      </c>
      <c r="F18" s="196">
        <v>0.01</v>
      </c>
      <c r="G18" s="199">
        <v>1.01</v>
      </c>
      <c r="H18" s="200">
        <v>1.01</v>
      </c>
      <c r="I18" s="195">
        <v>2009</v>
      </c>
      <c r="J18" s="196">
        <v>0.01</v>
      </c>
      <c r="K18" s="199">
        <v>1.01</v>
      </c>
      <c r="L18" s="201">
        <v>1.02515</v>
      </c>
      <c r="M18" s="195">
        <v>2009</v>
      </c>
      <c r="N18" s="196">
        <v>0.01</v>
      </c>
      <c r="O18" s="202">
        <v>1.01</v>
      </c>
      <c r="P18" s="201">
        <v>1.0942079770166997</v>
      </c>
      <c r="Q18" s="195">
        <v>2009</v>
      </c>
      <c r="R18" s="203">
        <v>0.01</v>
      </c>
      <c r="S18" s="204">
        <v>1.01</v>
      </c>
      <c r="T18" s="205">
        <v>1.0985848089247665</v>
      </c>
      <c r="U18" s="195">
        <v>2009</v>
      </c>
      <c r="V18" s="203">
        <v>0.01</v>
      </c>
      <c r="W18" s="204">
        <f t="shared" si="0"/>
        <v>1.01</v>
      </c>
      <c r="X18" s="206">
        <f>W18*W19*W20*W21*W22*W23*W24*W25</f>
        <v>1.1018805633515407</v>
      </c>
      <c r="Y18" s="195">
        <v>2009</v>
      </c>
      <c r="Z18" s="203">
        <v>0.01</v>
      </c>
      <c r="AA18" s="202">
        <f t="shared" si="1"/>
        <v>1.01</v>
      </c>
      <c r="AB18" s="205">
        <f>AA18*AA19*AA20*AA21*AA22*AA23*AA24*AA25*AA26</f>
        <v>1.1073899661682982</v>
      </c>
      <c r="AC18" s="195">
        <v>2009</v>
      </c>
      <c r="AD18" s="203">
        <v>0.01</v>
      </c>
      <c r="AE18" s="202">
        <v>1.01</v>
      </c>
      <c r="AF18" s="206">
        <v>1.1373335704773764</v>
      </c>
      <c r="AG18" s="195">
        <v>2009</v>
      </c>
      <c r="AH18" s="203">
        <v>0.01</v>
      </c>
      <c r="AI18" s="202">
        <v>1.01</v>
      </c>
      <c r="AJ18" s="205">
        <v>1.1612175754574012</v>
      </c>
      <c r="AK18" s="195">
        <v>2009</v>
      </c>
      <c r="AL18" s="203">
        <v>0.01</v>
      </c>
      <c r="AM18" s="202">
        <f t="shared" si="2"/>
        <v>1.01</v>
      </c>
      <c r="AN18" s="205">
        <f>AM18*AM19*AM20*AM21*AM22*AM23*AM24*AM25*AM26*AM27*AM28*AM29</f>
        <v>1.1937316675702085</v>
      </c>
      <c r="AO18" s="195">
        <v>2009</v>
      </c>
      <c r="AP18" s="203">
        <v>0.01</v>
      </c>
      <c r="AQ18" s="202">
        <f t="shared" si="3"/>
        <v>1.01</v>
      </c>
      <c r="AR18" s="205">
        <f>AQ18*AQ19*AQ20*AQ21*AQ22*AQ23*AQ24*AQ25*AQ26*AQ27*AQ28*AQ29*AQ30</f>
        <v>1.2319310809324553</v>
      </c>
      <c r="AS18" s="195">
        <v>2009</v>
      </c>
      <c r="AT18" s="203">
        <v>0.01</v>
      </c>
      <c r="AU18" s="202">
        <f t="shared" si="4"/>
        <v>1.01</v>
      </c>
      <c r="AV18" s="205">
        <f>AU18*AU19*AU20*AU21*AU22*AU23*AU24*AU25*AU26*AU27*AU28*AU29*AU30*AU31</f>
        <v>1.2787444620078887</v>
      </c>
      <c r="AW18" s="195">
        <v>2009</v>
      </c>
      <c r="AX18" s="203">
        <v>0.01</v>
      </c>
      <c r="AY18" s="202">
        <f t="shared" si="5"/>
        <v>1.01</v>
      </c>
      <c r="AZ18" s="205">
        <f>AY18*AY19*AY20*AY21*AY22*AY23*AY24*AY25*AY26*AY27*AY28*AY29*AY30*AY31*AY32</f>
        <v>1.5921573768653656</v>
      </c>
    </row>
    <row r="19" spans="1:52" ht="15.75" thickBot="1">
      <c r="A19" s="211"/>
      <c r="B19" s="211"/>
      <c r="C19" s="211"/>
      <c r="D19" s="211"/>
      <c r="E19" s="207">
        <v>2010</v>
      </c>
      <c r="F19" s="208">
        <v>0</v>
      </c>
      <c r="G19" s="212">
        <v>1</v>
      </c>
      <c r="H19" s="213">
        <v>1</v>
      </c>
      <c r="I19" s="195">
        <v>2010</v>
      </c>
      <c r="J19" s="196">
        <v>1.4999999999999999E-2</v>
      </c>
      <c r="K19" s="199">
        <v>1.0149999999999999</v>
      </c>
      <c r="L19" s="201">
        <v>1.0149999999999999</v>
      </c>
      <c r="M19" s="195">
        <v>2010</v>
      </c>
      <c r="N19" s="196">
        <v>1.4999999999999999E-2</v>
      </c>
      <c r="O19" s="202">
        <v>1.0149999999999999</v>
      </c>
      <c r="P19" s="201">
        <v>1.0833742346699997</v>
      </c>
      <c r="Q19" s="195">
        <v>2010</v>
      </c>
      <c r="R19" s="203">
        <v>1.4999999999999999E-2</v>
      </c>
      <c r="S19" s="204">
        <v>1.0149999999999999</v>
      </c>
      <c r="T19" s="205">
        <v>1.0877077316086796</v>
      </c>
      <c r="U19" s="195">
        <v>2010</v>
      </c>
      <c r="V19" s="203">
        <v>1.4999999999999999E-2</v>
      </c>
      <c r="W19" s="204">
        <f t="shared" si="0"/>
        <v>1.0149999999999999</v>
      </c>
      <c r="X19" s="206">
        <f>W19*W20*W21*W22*W23*W24*W25</f>
        <v>1.0909708548035055</v>
      </c>
      <c r="Y19" s="195">
        <v>2010</v>
      </c>
      <c r="Z19" s="203">
        <v>1.4999999999999999E-2</v>
      </c>
      <c r="AA19" s="202">
        <f t="shared" si="1"/>
        <v>1.0149999999999999</v>
      </c>
      <c r="AB19" s="205">
        <f>AA19*AA20*AA21*AA22*AA23*AA24*AA25*AA26</f>
        <v>1.0964257090775229</v>
      </c>
      <c r="AC19" s="195">
        <v>2010</v>
      </c>
      <c r="AD19" s="203">
        <v>1.4999999999999999E-2</v>
      </c>
      <c r="AE19" s="202">
        <v>1.0149999999999999</v>
      </c>
      <c r="AF19" s="206">
        <v>1.126072842056808</v>
      </c>
      <c r="AG19" s="195">
        <v>2010</v>
      </c>
      <c r="AH19" s="203">
        <v>1.4999999999999999E-2</v>
      </c>
      <c r="AI19" s="202">
        <v>1.0149999999999999</v>
      </c>
      <c r="AJ19" s="205">
        <v>1.1497203717400009</v>
      </c>
      <c r="AK19" s="195">
        <v>2010</v>
      </c>
      <c r="AL19" s="203">
        <v>1.4999999999999999E-2</v>
      </c>
      <c r="AM19" s="202">
        <f t="shared" si="2"/>
        <v>1.0149999999999999</v>
      </c>
      <c r="AN19" s="205">
        <f>AM19*AM20*AM21*AM22*AM23*AM24*AM25*AM26*AM27*AM28*AM29</f>
        <v>1.1819125421487209</v>
      </c>
      <c r="AO19" s="195">
        <v>2010</v>
      </c>
      <c r="AP19" s="203">
        <v>1.4999999999999999E-2</v>
      </c>
      <c r="AQ19" s="202">
        <f t="shared" si="3"/>
        <v>1.0149999999999999</v>
      </c>
      <c r="AR19" s="205">
        <f>AQ19*AQ20*AQ21*AQ22*AQ23*AQ24*AQ25*AQ26*AQ27*AQ28*AQ29*AQ30</f>
        <v>1.21973374349748</v>
      </c>
      <c r="AS19" s="195">
        <v>2010</v>
      </c>
      <c r="AT19" s="203">
        <v>1.4999999999999999E-2</v>
      </c>
      <c r="AU19" s="202">
        <f t="shared" si="4"/>
        <v>1.0149999999999999</v>
      </c>
      <c r="AV19" s="205">
        <f>AU19*AU20*AU21*AU22*AU23*AU24*AU25*AU26*AU27*AU28*AU29*AU30*AU31</f>
        <v>1.2660836257503842</v>
      </c>
      <c r="AW19" s="195">
        <v>2010</v>
      </c>
      <c r="AX19" s="203">
        <v>1.4999999999999999E-2</v>
      </c>
      <c r="AY19" s="202">
        <f t="shared" si="5"/>
        <v>1.0149999999999999</v>
      </c>
      <c r="AZ19" s="205">
        <f>AY19*AY20*AY21*AY22*AY23*AY24*AY25*AY26*AY27*AY28*AY29*AY30*AY31*AY32</f>
        <v>1.5763934424409554</v>
      </c>
    </row>
    <row r="20" spans="1:52" ht="15.75" thickBot="1">
      <c r="A20" s="211"/>
      <c r="B20" s="211"/>
      <c r="C20" s="214"/>
      <c r="D20" s="211"/>
      <c r="E20" s="211"/>
      <c r="F20" s="211"/>
      <c r="G20" s="211"/>
      <c r="H20" s="211"/>
      <c r="I20" s="207">
        <v>2011</v>
      </c>
      <c r="J20" s="208">
        <v>0</v>
      </c>
      <c r="K20" s="212">
        <v>1</v>
      </c>
      <c r="L20" s="215">
        <v>1</v>
      </c>
      <c r="M20" s="195">
        <v>2011</v>
      </c>
      <c r="N20" s="196">
        <v>1.9E-2</v>
      </c>
      <c r="O20" s="202">
        <v>1.0189999999999999</v>
      </c>
      <c r="P20" s="201">
        <v>1.0673637779999998</v>
      </c>
      <c r="Q20" s="195">
        <v>2011</v>
      </c>
      <c r="R20" s="203">
        <v>1.9E-2</v>
      </c>
      <c r="S20" s="204">
        <v>1.0189999999999999</v>
      </c>
      <c r="T20" s="205">
        <v>1.0716332331119998</v>
      </c>
      <c r="U20" s="195">
        <v>2011</v>
      </c>
      <c r="V20" s="203">
        <v>1.9E-2</v>
      </c>
      <c r="W20" s="204">
        <f t="shared" si="0"/>
        <v>1.0189999999999999</v>
      </c>
      <c r="X20" s="206">
        <f>W20*W21*W22*W23*W24*W25</f>
        <v>1.0748481328113357</v>
      </c>
      <c r="Y20" s="195">
        <v>2011</v>
      </c>
      <c r="Z20" s="203">
        <v>1.9E-2</v>
      </c>
      <c r="AA20" s="202">
        <f t="shared" si="1"/>
        <v>1.0189999999999999</v>
      </c>
      <c r="AB20" s="205">
        <f>AA20*AA21*AA22*AA23*AA24*AA25*AA26</f>
        <v>1.0802223734753924</v>
      </c>
      <c r="AC20" s="195">
        <v>2011</v>
      </c>
      <c r="AD20" s="203">
        <v>1.9E-2</v>
      </c>
      <c r="AE20" s="202">
        <v>1.0189999999999999</v>
      </c>
      <c r="AF20" s="206">
        <v>1.1094313714845403</v>
      </c>
      <c r="AG20" s="195">
        <v>2011</v>
      </c>
      <c r="AH20" s="203">
        <v>1.9E-2</v>
      </c>
      <c r="AI20" s="202">
        <v>1.0189999999999999</v>
      </c>
      <c r="AJ20" s="205">
        <v>1.1327294302857156</v>
      </c>
      <c r="AK20" s="195">
        <v>2011</v>
      </c>
      <c r="AL20" s="203">
        <v>1.9E-2</v>
      </c>
      <c r="AM20" s="202">
        <f t="shared" si="2"/>
        <v>1.0189999999999999</v>
      </c>
      <c r="AN20" s="205">
        <f>AM20*AM21*AM22*AM23*AM24*AM25*AM26*AM27*AM28*AM29</f>
        <v>1.1644458543337157</v>
      </c>
      <c r="AO20" s="195">
        <v>2011</v>
      </c>
      <c r="AP20" s="203">
        <v>1.9E-2</v>
      </c>
      <c r="AQ20" s="202">
        <f t="shared" si="3"/>
        <v>1.0189999999999999</v>
      </c>
      <c r="AR20" s="205">
        <f>AQ20*AQ21*AQ22*AQ23*AQ24*AQ25*AQ26*AQ27*AQ28*AQ29*AQ30</f>
        <v>1.2017081216723946</v>
      </c>
      <c r="AS20" s="195">
        <v>2011</v>
      </c>
      <c r="AT20" s="203">
        <v>1.9E-2</v>
      </c>
      <c r="AU20" s="202">
        <f t="shared" si="4"/>
        <v>1.0189999999999999</v>
      </c>
      <c r="AV20" s="205">
        <f>AU20*AU21*AU22*AU23*AU24*AU25*AU26*AU27*AU28*AU29*AU30*AU31</f>
        <v>1.2473730302959456</v>
      </c>
      <c r="AW20" s="195">
        <v>2011</v>
      </c>
      <c r="AX20" s="203">
        <v>1.9E-2</v>
      </c>
      <c r="AY20" s="202">
        <f t="shared" si="5"/>
        <v>1.0189999999999999</v>
      </c>
      <c r="AZ20" s="205">
        <f>AY20*AY21*AY22*AY23*AY24*AY25*AY26*AY27*AY28*AY29*AY30*AY31*AY32</f>
        <v>1.5530969876265577</v>
      </c>
    </row>
    <row r="21" spans="1:52">
      <c r="A21" s="211"/>
      <c r="B21" s="211"/>
      <c r="C21" s="211"/>
      <c r="D21" s="211"/>
      <c r="E21" s="211"/>
      <c r="F21" s="211"/>
      <c r="G21" s="211"/>
      <c r="H21" s="211"/>
      <c r="I21" s="211"/>
      <c r="J21" s="211"/>
      <c r="K21" s="211"/>
      <c r="L21" s="211"/>
      <c r="M21" s="195">
        <v>2012</v>
      </c>
      <c r="N21" s="196">
        <v>3.3000000000000002E-2</v>
      </c>
      <c r="O21" s="202">
        <v>1.0329999999999999</v>
      </c>
      <c r="P21" s="201">
        <v>1.0474619999999999</v>
      </c>
      <c r="Q21" s="195">
        <v>2012</v>
      </c>
      <c r="R21" s="203">
        <v>3.3000000000000002E-2</v>
      </c>
      <c r="S21" s="204">
        <v>1.0329999999999999</v>
      </c>
      <c r="T21" s="205">
        <v>1.0516518479999999</v>
      </c>
      <c r="U21" s="195">
        <v>2012</v>
      </c>
      <c r="V21" s="203">
        <v>3.3000000000000002E-2</v>
      </c>
      <c r="W21" s="204">
        <f t="shared" si="0"/>
        <v>1.0329999999999999</v>
      </c>
      <c r="X21" s="206">
        <f>W21*W22*W23*W24*W25</f>
        <v>1.0548068035439997</v>
      </c>
      <c r="Y21" s="195">
        <v>2012</v>
      </c>
      <c r="Z21" s="203">
        <v>3.3000000000000002E-2</v>
      </c>
      <c r="AA21" s="202">
        <f t="shared" si="1"/>
        <v>1.0329999999999999</v>
      </c>
      <c r="AB21" s="205">
        <f>AA21*AA22*AA23*AA24*AA25*AA26</f>
        <v>1.0600808375617197</v>
      </c>
      <c r="AC21" s="195">
        <v>2012</v>
      </c>
      <c r="AD21" s="203">
        <v>3.3000000000000002E-2</v>
      </c>
      <c r="AE21" s="202">
        <v>1.0329999999999999</v>
      </c>
      <c r="AF21" s="206">
        <v>1.0887452124480277</v>
      </c>
      <c r="AG21" s="195">
        <v>2012</v>
      </c>
      <c r="AH21" s="203">
        <v>3.3000000000000002E-2</v>
      </c>
      <c r="AI21" s="202">
        <v>1.0329999999999999</v>
      </c>
      <c r="AJ21" s="205">
        <v>1.1116088619094362</v>
      </c>
      <c r="AK21" s="195">
        <v>2012</v>
      </c>
      <c r="AL21" s="203">
        <v>3.3000000000000002E-2</v>
      </c>
      <c r="AM21" s="202">
        <f t="shared" si="2"/>
        <v>1.0329999999999999</v>
      </c>
      <c r="AN21" s="205">
        <f>AM21*AM22*AM23*AM24*AM25*AM26*AM27*AM28*AM29</f>
        <v>1.1427339100429004</v>
      </c>
      <c r="AO21" s="195">
        <v>2012</v>
      </c>
      <c r="AP21" s="203">
        <v>3.3000000000000002E-2</v>
      </c>
      <c r="AQ21" s="202">
        <f t="shared" si="3"/>
        <v>1.0329999999999999</v>
      </c>
      <c r="AR21" s="205">
        <f>AQ21*AQ22*AQ23*AQ24*AQ25*AQ26*AQ27*AQ28*AQ29*AQ30</f>
        <v>1.1793013951642732</v>
      </c>
      <c r="AS21" s="195">
        <v>2012</v>
      </c>
      <c r="AT21" s="203">
        <v>3.3000000000000002E-2</v>
      </c>
      <c r="AU21" s="202">
        <f t="shared" si="4"/>
        <v>1.0329999999999999</v>
      </c>
      <c r="AV21" s="205">
        <f>AU21*AU22*AU23*AU24*AU25*AU26*AU27*AU28*AU29*AU30*AU31</f>
        <v>1.2241148481805157</v>
      </c>
      <c r="AW21" s="195">
        <v>2012</v>
      </c>
      <c r="AX21" s="203">
        <v>3.3000000000000002E-2</v>
      </c>
      <c r="AY21" s="202">
        <f t="shared" si="5"/>
        <v>1.0329999999999999</v>
      </c>
      <c r="AZ21" s="205">
        <f>AY21*AY22*AY23*AY24*AY25*AY26*AY27*AY28*AY29*AY30*AY31*AY32</f>
        <v>1.5241383588091832</v>
      </c>
    </row>
    <row r="22" spans="1:52">
      <c r="A22" s="211"/>
      <c r="B22" s="211"/>
      <c r="C22" s="211"/>
      <c r="D22" s="211"/>
      <c r="E22" s="211"/>
      <c r="F22" s="211"/>
      <c r="G22" s="211"/>
      <c r="H22" s="211"/>
      <c r="I22" s="211"/>
      <c r="J22" s="211"/>
      <c r="K22" s="211"/>
      <c r="L22" s="211"/>
      <c r="M22" s="195">
        <v>2013</v>
      </c>
      <c r="N22" s="196">
        <v>1.4E-2</v>
      </c>
      <c r="O22" s="202">
        <v>1.014</v>
      </c>
      <c r="P22" s="201">
        <v>1.014</v>
      </c>
      <c r="Q22" s="195">
        <v>2013</v>
      </c>
      <c r="R22" s="203">
        <v>1.4E-2</v>
      </c>
      <c r="S22" s="204">
        <v>1.014</v>
      </c>
      <c r="T22" s="205">
        <v>1.0180560000000001</v>
      </c>
      <c r="U22" s="195">
        <v>2013</v>
      </c>
      <c r="V22" s="203">
        <v>1.4E-2</v>
      </c>
      <c r="W22" s="204">
        <f t="shared" si="0"/>
        <v>1.014</v>
      </c>
      <c r="X22" s="206">
        <f>W22*W23*W24*W25</f>
        <v>1.0211101679999999</v>
      </c>
      <c r="Y22" s="195">
        <v>2013</v>
      </c>
      <c r="Z22" s="203">
        <v>1.4E-2</v>
      </c>
      <c r="AA22" s="202">
        <f t="shared" si="1"/>
        <v>1.014</v>
      </c>
      <c r="AB22" s="205">
        <f>AA22*AA23*AA24*AA25*AA26</f>
        <v>1.0262157188399998</v>
      </c>
      <c r="AC22" s="195">
        <v>2013</v>
      </c>
      <c r="AD22" s="203">
        <v>1.4E-2</v>
      </c>
      <c r="AE22" s="202">
        <v>1.014</v>
      </c>
      <c r="AF22" s="206">
        <v>1.0539643876553997</v>
      </c>
      <c r="AG22" s="195">
        <v>2013</v>
      </c>
      <c r="AH22" s="203">
        <v>1.4E-2</v>
      </c>
      <c r="AI22" s="202">
        <v>1.014</v>
      </c>
      <c r="AJ22" s="205">
        <v>1.076097639796163</v>
      </c>
      <c r="AK22" s="195">
        <v>2013</v>
      </c>
      <c r="AL22" s="203">
        <v>1.4E-2</v>
      </c>
      <c r="AM22" s="202">
        <f t="shared" si="2"/>
        <v>1.014</v>
      </c>
      <c r="AN22" s="205">
        <f>AM22*AM23*AM24*AM25*AM26*AM27*AM28*AM29</f>
        <v>1.1062283737104557</v>
      </c>
      <c r="AO22" s="195">
        <v>2013</v>
      </c>
      <c r="AP22" s="203">
        <v>1.4E-2</v>
      </c>
      <c r="AQ22" s="202">
        <f t="shared" si="3"/>
        <v>1.014</v>
      </c>
      <c r="AR22" s="205">
        <f>AQ22*AQ23*AQ24*AQ25*AQ26*AQ27*AQ28*AQ29*AQ30</f>
        <v>1.1416276816691904</v>
      </c>
      <c r="AS22" s="195">
        <v>2013</v>
      </c>
      <c r="AT22" s="203">
        <v>1.4E-2</v>
      </c>
      <c r="AU22" s="202">
        <f t="shared" si="4"/>
        <v>1.014</v>
      </c>
      <c r="AV22" s="205">
        <f>AU22*AU23*AU24*AU25*AU26*AU27*AU28*AU29*AU30*AU31</f>
        <v>1.1850095335726196</v>
      </c>
      <c r="AW22" s="195">
        <v>2013</v>
      </c>
      <c r="AX22" s="203">
        <v>1.4E-2</v>
      </c>
      <c r="AY22" s="202">
        <f t="shared" si="5"/>
        <v>1.014</v>
      </c>
      <c r="AZ22" s="205">
        <f>AY22*AY23*AY24*AY25*AY26*AY27*AY28*AY29*AY30*AY31*AY32</f>
        <v>1.4754485564464508</v>
      </c>
    </row>
    <row r="23" spans="1:52" ht="15.75" thickBot="1">
      <c r="A23" s="211"/>
      <c r="B23" s="211"/>
      <c r="C23" s="211"/>
      <c r="D23" s="211"/>
      <c r="E23" s="211"/>
      <c r="F23" s="211"/>
      <c r="G23" s="211"/>
      <c r="H23" s="211"/>
      <c r="I23" s="211"/>
      <c r="J23" s="211"/>
      <c r="K23" s="211"/>
      <c r="L23" s="211"/>
      <c r="M23" s="207">
        <v>2014</v>
      </c>
      <c r="N23" s="208">
        <v>0</v>
      </c>
      <c r="O23" s="216">
        <v>1</v>
      </c>
      <c r="P23" s="215">
        <v>1</v>
      </c>
      <c r="Q23" s="195">
        <v>2014</v>
      </c>
      <c r="R23" s="203">
        <v>4.0000000000000001E-3</v>
      </c>
      <c r="S23" s="204">
        <v>1.004</v>
      </c>
      <c r="T23" s="205">
        <v>1.004</v>
      </c>
      <c r="U23" s="195">
        <v>2014</v>
      </c>
      <c r="V23" s="203">
        <v>4.0000000000000001E-3</v>
      </c>
      <c r="W23" s="204">
        <f t="shared" si="0"/>
        <v>1.004</v>
      </c>
      <c r="X23" s="206">
        <f>W23*W24*W25</f>
        <v>1.0070119999999998</v>
      </c>
      <c r="Y23" s="195">
        <v>2014</v>
      </c>
      <c r="Z23" s="203">
        <v>4.0000000000000001E-3</v>
      </c>
      <c r="AA23" s="202">
        <f t="shared" si="1"/>
        <v>1.004</v>
      </c>
      <c r="AB23" s="205">
        <f>AA23*AA24*AA25*AA26</f>
        <v>1.0120470599999998</v>
      </c>
      <c r="AC23" s="195">
        <v>2014</v>
      </c>
      <c r="AD23" s="203">
        <v>4.0000000000000001E-3</v>
      </c>
      <c r="AE23" s="202">
        <v>1.004</v>
      </c>
      <c r="AF23" s="206">
        <v>1.0394126110999997</v>
      </c>
      <c r="AG23" s="195">
        <v>2014</v>
      </c>
      <c r="AH23" s="203">
        <v>4.0000000000000001E-3</v>
      </c>
      <c r="AI23" s="202">
        <v>1.004</v>
      </c>
      <c r="AJ23" s="205">
        <v>1.0612402759330997</v>
      </c>
      <c r="AK23" s="195">
        <v>2014</v>
      </c>
      <c r="AL23" s="203">
        <v>4.0000000000000001E-3</v>
      </c>
      <c r="AM23" s="202">
        <f t="shared" si="2"/>
        <v>1.004</v>
      </c>
      <c r="AN23" s="205">
        <f>AM23*AM24*AM25*AM26*AM27*AM28*AM29</f>
        <v>1.0909550036592264</v>
      </c>
      <c r="AO23" s="195">
        <v>2014</v>
      </c>
      <c r="AP23" s="203">
        <v>4.0000000000000001E-3</v>
      </c>
      <c r="AQ23" s="202">
        <f t="shared" si="3"/>
        <v>1.004</v>
      </c>
      <c r="AR23" s="205">
        <f>AQ23*AQ24*AQ25*AQ26*AQ27*AQ28*AQ29*AQ30</f>
        <v>1.1258655637763217</v>
      </c>
      <c r="AS23" s="195">
        <v>2014</v>
      </c>
      <c r="AT23" s="203">
        <v>4.0000000000000001E-3</v>
      </c>
      <c r="AU23" s="202">
        <f t="shared" si="4"/>
        <v>1.004</v>
      </c>
      <c r="AV23" s="205">
        <f>AU23*AU24*AU25*AU26*AU27*AU28*AU29*AU30*AU31</f>
        <v>1.168648455199822</v>
      </c>
      <c r="AW23" s="195">
        <v>2014</v>
      </c>
      <c r="AX23" s="203">
        <v>4.0000000000000001E-3</v>
      </c>
      <c r="AY23" s="202">
        <f t="shared" si="5"/>
        <v>1.004</v>
      </c>
      <c r="AZ23" s="205">
        <f>AY23*AY24*AY25*AY26*AY27*AY28*AY29*AY30*AY31*AY32</f>
        <v>1.4550774718406809</v>
      </c>
    </row>
    <row r="24" spans="1:52" ht="15.75" thickBot="1">
      <c r="A24" s="211"/>
      <c r="B24" s="211"/>
      <c r="C24" s="211"/>
      <c r="D24" s="211"/>
      <c r="E24" s="211"/>
      <c r="F24" s="211"/>
      <c r="G24" s="211"/>
      <c r="H24" s="211"/>
      <c r="I24" s="211"/>
      <c r="J24" s="211"/>
      <c r="K24" s="211"/>
      <c r="L24" s="211"/>
      <c r="M24" s="211"/>
      <c r="N24" s="211"/>
      <c r="O24" s="211"/>
      <c r="P24" s="211"/>
      <c r="Q24" s="207">
        <v>2015</v>
      </c>
      <c r="R24" s="208">
        <v>5.0000000000000001E-3</v>
      </c>
      <c r="S24" s="216">
        <v>1</v>
      </c>
      <c r="T24" s="215">
        <v>1</v>
      </c>
      <c r="U24" s="195">
        <v>2015</v>
      </c>
      <c r="V24" s="203">
        <v>3.0000000000000001E-3</v>
      </c>
      <c r="W24" s="204">
        <f>1+V24</f>
        <v>1.0029999999999999</v>
      </c>
      <c r="X24" s="206">
        <f>W24*W25</f>
        <v>1.0029999999999999</v>
      </c>
      <c r="Y24" s="195">
        <v>2015</v>
      </c>
      <c r="Z24" s="203">
        <v>3.0000000000000001E-3</v>
      </c>
      <c r="AA24" s="202">
        <f t="shared" si="1"/>
        <v>1.0029999999999999</v>
      </c>
      <c r="AB24" s="205">
        <f>AA24*AA25*AA26</f>
        <v>1.0080149999999999</v>
      </c>
      <c r="AC24" s="195">
        <v>2015</v>
      </c>
      <c r="AD24" s="203">
        <v>3.0000000000000001E-3</v>
      </c>
      <c r="AE24" s="202">
        <v>1.0029999999999999</v>
      </c>
      <c r="AF24" s="206">
        <v>1.0352715249999997</v>
      </c>
      <c r="AG24" s="195">
        <v>2015</v>
      </c>
      <c r="AH24" s="203">
        <v>3.0000000000000001E-3</v>
      </c>
      <c r="AI24" s="202">
        <v>1.0029999999999999</v>
      </c>
      <c r="AJ24" s="205">
        <v>1.0570122270249998</v>
      </c>
      <c r="AK24" s="195">
        <v>2015</v>
      </c>
      <c r="AL24" s="203">
        <v>3.0000000000000001E-3</v>
      </c>
      <c r="AM24" s="202">
        <f t="shared" si="2"/>
        <v>1.0029999999999999</v>
      </c>
      <c r="AN24" s="205">
        <f>AM24*AM25*AM26*AM27*AM28*AM29</f>
        <v>1.0866085693816998</v>
      </c>
      <c r="AO24" s="195">
        <v>2015</v>
      </c>
      <c r="AP24" s="203">
        <v>3.0000000000000001E-3</v>
      </c>
      <c r="AQ24" s="202">
        <f t="shared" si="3"/>
        <v>1.0029999999999999</v>
      </c>
      <c r="AR24" s="205">
        <f>AQ24*AQ25*AQ26*AQ27*AQ28*AQ29*AQ30</f>
        <v>1.1213800436019141</v>
      </c>
      <c r="AS24" s="195">
        <v>2015</v>
      </c>
      <c r="AT24" s="203">
        <v>3.0000000000000001E-3</v>
      </c>
      <c r="AU24" s="202">
        <f t="shared" si="4"/>
        <v>1.0029999999999999</v>
      </c>
      <c r="AV24" s="205">
        <f>AU24*AU25*AU26*AU27*AU28*AU29*AU30*AU31</f>
        <v>1.1639924852587868</v>
      </c>
      <c r="AW24" s="195">
        <v>2015</v>
      </c>
      <c r="AX24" s="203">
        <v>3.0000000000000001E-3</v>
      </c>
      <c r="AY24" s="202">
        <f t="shared" si="5"/>
        <v>1.0029999999999999</v>
      </c>
      <c r="AZ24" s="205">
        <f>AY24*AY25*AY26*AY27*AY28*AY29*AY30*AY31*AY32</f>
        <v>1.4492803504389253</v>
      </c>
    </row>
    <row r="25" spans="1:52" ht="15.75" thickBot="1">
      <c r="A25" s="211"/>
      <c r="B25" s="211"/>
      <c r="C25" s="211"/>
      <c r="D25" s="211"/>
      <c r="E25" s="211"/>
      <c r="F25" s="211"/>
      <c r="G25" s="211"/>
      <c r="H25" s="211"/>
      <c r="I25" s="211"/>
      <c r="J25" s="211"/>
      <c r="K25" s="211"/>
      <c r="L25" s="211"/>
      <c r="M25" s="211"/>
      <c r="N25" s="211"/>
      <c r="O25" s="211"/>
      <c r="P25" s="211"/>
      <c r="Q25" s="211"/>
      <c r="R25" s="211"/>
      <c r="S25" s="211"/>
      <c r="T25" s="211"/>
      <c r="U25" s="207">
        <v>2016</v>
      </c>
      <c r="V25" s="208">
        <v>0</v>
      </c>
      <c r="W25" s="216">
        <f>1+V25</f>
        <v>1</v>
      </c>
      <c r="X25" s="213">
        <f>W25</f>
        <v>1</v>
      </c>
      <c r="Y25" s="195">
        <v>2016</v>
      </c>
      <c r="Z25" s="196">
        <v>5.0000000000000001E-3</v>
      </c>
      <c r="AA25" s="202">
        <f>1+Z25</f>
        <v>1.0049999999999999</v>
      </c>
      <c r="AB25" s="201">
        <f>AA25*AA26</f>
        <v>1.0049999999999999</v>
      </c>
      <c r="AC25" s="195">
        <v>2016</v>
      </c>
      <c r="AD25" s="203">
        <v>7.0000000000000001E-3</v>
      </c>
      <c r="AE25" s="202">
        <v>1.0069999999999999</v>
      </c>
      <c r="AF25" s="206">
        <v>1.0321749999999998</v>
      </c>
      <c r="AG25" s="195">
        <v>2016</v>
      </c>
      <c r="AH25" s="203">
        <v>7.0000000000000001E-3</v>
      </c>
      <c r="AI25" s="202">
        <v>1.0069999999999999</v>
      </c>
      <c r="AJ25" s="205">
        <v>1.0538506749999998</v>
      </c>
      <c r="AK25" s="195">
        <v>2016</v>
      </c>
      <c r="AL25" s="203">
        <v>7.0000000000000001E-3</v>
      </c>
      <c r="AM25" s="202">
        <f t="shared" si="2"/>
        <v>1.0069999999999999</v>
      </c>
      <c r="AN25" s="205">
        <f>AM25*AM26*AM27*AM28*AM29</f>
        <v>1.0833584938999998</v>
      </c>
      <c r="AO25" s="195">
        <v>2016</v>
      </c>
      <c r="AP25" s="203">
        <v>7.0000000000000001E-3</v>
      </c>
      <c r="AQ25" s="202">
        <f t="shared" si="3"/>
        <v>1.0069999999999999</v>
      </c>
      <c r="AR25" s="205">
        <f>AQ25*AQ26*AQ27*AQ28*AQ29*AQ30</f>
        <v>1.1180259657048</v>
      </c>
      <c r="AS25" s="195">
        <v>2016</v>
      </c>
      <c r="AT25" s="203">
        <v>7.0000000000000001E-3</v>
      </c>
      <c r="AU25" s="202">
        <f t="shared" si="4"/>
        <v>1.0069999999999999</v>
      </c>
      <c r="AV25" s="205">
        <f>AU25*AU26*AU27*AU28*AU29*AU30*AU31</f>
        <v>1.1605109524015824</v>
      </c>
      <c r="AW25" s="195">
        <v>2016</v>
      </c>
      <c r="AX25" s="203">
        <v>7.0000000000000001E-3</v>
      </c>
      <c r="AY25" s="202">
        <f t="shared" si="5"/>
        <v>1.0069999999999999</v>
      </c>
      <c r="AZ25" s="205">
        <f>AY25*AY26*AY27*AY28*AY29*AY30*AY31*AY32</f>
        <v>1.444945513897234</v>
      </c>
    </row>
    <row r="26" spans="1:52" ht="15.75" thickBot="1">
      <c r="Y26" s="207">
        <v>2017</v>
      </c>
      <c r="Z26" s="208">
        <v>0</v>
      </c>
      <c r="AA26" s="216">
        <v>1</v>
      </c>
      <c r="AB26" s="215">
        <f>AA26</f>
        <v>1</v>
      </c>
      <c r="AC26" s="195">
        <v>2017</v>
      </c>
      <c r="AD26" s="196">
        <v>2.5000000000000001E-2</v>
      </c>
      <c r="AE26" s="202">
        <v>1.0249999999999999</v>
      </c>
      <c r="AF26" s="206">
        <v>1.0249999999999999</v>
      </c>
      <c r="AG26" s="195">
        <v>2017</v>
      </c>
      <c r="AH26" s="196">
        <v>2.5000000000000001E-2</v>
      </c>
      <c r="AI26" s="202">
        <v>1.0249999999999999</v>
      </c>
      <c r="AJ26" s="205">
        <v>1.0465249999999997</v>
      </c>
      <c r="AK26" s="195">
        <v>2017</v>
      </c>
      <c r="AL26" s="196">
        <v>2.5000000000000001E-2</v>
      </c>
      <c r="AM26" s="202">
        <f t="shared" si="2"/>
        <v>1.0249999999999999</v>
      </c>
      <c r="AN26" s="205">
        <f>AM26*AM27*AM28*AM29</f>
        <v>1.0758276999999998</v>
      </c>
      <c r="AO26" s="195">
        <v>2017</v>
      </c>
      <c r="AP26" s="196">
        <v>2.5000000000000001E-2</v>
      </c>
      <c r="AQ26" s="202">
        <f t="shared" si="3"/>
        <v>1.0249999999999999</v>
      </c>
      <c r="AR26" s="205">
        <f>AQ26*AQ27*AQ28*AQ29*AQ30</f>
        <v>1.1102541864</v>
      </c>
      <c r="AS26" s="195">
        <v>2017</v>
      </c>
      <c r="AT26" s="196">
        <v>2.5000000000000001E-2</v>
      </c>
      <c r="AU26" s="202">
        <f t="shared" si="4"/>
        <v>1.0249999999999999</v>
      </c>
      <c r="AV26" s="205">
        <f>AU26*AU27*AU28*AU29*AU30*AU31</f>
        <v>1.1524438454832</v>
      </c>
      <c r="AW26" s="195">
        <v>2017</v>
      </c>
      <c r="AX26" s="196">
        <v>2.5000000000000001E-2</v>
      </c>
      <c r="AY26" s="202">
        <f t="shared" si="5"/>
        <v>1.0249999999999999</v>
      </c>
      <c r="AZ26" s="205">
        <f>AY26*AY27*AY28*AY29*AY30*AY31*AY32</f>
        <v>1.4349012054590209</v>
      </c>
    </row>
    <row r="27" spans="1:52" ht="15.75" thickBot="1">
      <c r="AC27" s="207">
        <v>2018</v>
      </c>
      <c r="AD27" s="208">
        <v>0</v>
      </c>
      <c r="AE27" s="216">
        <v>1</v>
      </c>
      <c r="AF27" s="213">
        <v>1</v>
      </c>
      <c r="AG27" s="195">
        <v>2018</v>
      </c>
      <c r="AH27" s="196">
        <v>2.1000000000000001E-2</v>
      </c>
      <c r="AI27" s="202">
        <v>1.0209999999999999</v>
      </c>
      <c r="AJ27" s="205">
        <v>1.0209999999999999</v>
      </c>
      <c r="AK27" s="195">
        <v>2018</v>
      </c>
      <c r="AL27" s="196">
        <v>2.1000000000000001E-2</v>
      </c>
      <c r="AM27" s="202">
        <f t="shared" si="2"/>
        <v>1.0209999999999999</v>
      </c>
      <c r="AN27" s="205">
        <f>AM27*AM28*AM29</f>
        <v>1.049588</v>
      </c>
      <c r="AO27" s="195">
        <v>2018</v>
      </c>
      <c r="AP27" s="196">
        <v>2.1000000000000001E-2</v>
      </c>
      <c r="AQ27" s="202">
        <f t="shared" si="3"/>
        <v>1.0209999999999999</v>
      </c>
      <c r="AR27" s="205">
        <f>AQ27*AQ28*AQ29*AQ30</f>
        <v>1.0831748160000001</v>
      </c>
      <c r="AS27" s="195">
        <v>2018</v>
      </c>
      <c r="AT27" s="196">
        <v>2.1000000000000001E-2</v>
      </c>
      <c r="AU27" s="202">
        <f t="shared" si="4"/>
        <v>1.0209999999999999</v>
      </c>
      <c r="AV27" s="205">
        <f>AU27*AU28*AU29*AU30*AU31</f>
        <v>1.1243354590080001</v>
      </c>
      <c r="AW27" s="195">
        <v>2018</v>
      </c>
      <c r="AX27" s="196">
        <v>2.1000000000000001E-2</v>
      </c>
      <c r="AY27" s="202">
        <f t="shared" si="5"/>
        <v>1.0209999999999999</v>
      </c>
      <c r="AZ27" s="205">
        <f>AY27*AY28*AY29*AY30*AY31*AY32</f>
        <v>1.3999036150819717</v>
      </c>
    </row>
    <row r="28" spans="1:52" ht="15.75" thickBot="1">
      <c r="AG28" s="207">
        <v>2019</v>
      </c>
      <c r="AH28" s="208">
        <v>0</v>
      </c>
      <c r="AI28" s="216">
        <v>1</v>
      </c>
      <c r="AJ28" s="215">
        <v>1</v>
      </c>
      <c r="AK28" s="195">
        <v>2019</v>
      </c>
      <c r="AL28" s="196">
        <v>2.8000000000000001E-2</v>
      </c>
      <c r="AM28" s="202">
        <f t="shared" si="2"/>
        <v>1.028</v>
      </c>
      <c r="AN28" s="205">
        <f>AM28*AM29</f>
        <v>1.028</v>
      </c>
      <c r="AO28" s="195">
        <v>2019</v>
      </c>
      <c r="AP28" s="196">
        <v>2.8000000000000001E-2</v>
      </c>
      <c r="AQ28" s="202">
        <f t="shared" si="3"/>
        <v>1.028</v>
      </c>
      <c r="AR28" s="205">
        <f>AQ28*AQ29*AQ30</f>
        <v>1.0608960000000001</v>
      </c>
      <c r="AS28" s="195">
        <v>2019</v>
      </c>
      <c r="AT28" s="196">
        <v>2.8000000000000001E-2</v>
      </c>
      <c r="AU28" s="202">
        <f t="shared" si="4"/>
        <v>1.028</v>
      </c>
      <c r="AV28" s="205">
        <f>AU28*AU29*AU30*AU31</f>
        <v>1.101210048</v>
      </c>
      <c r="AW28" s="195">
        <v>2019</v>
      </c>
      <c r="AX28" s="196">
        <v>2.8000000000000001E-2</v>
      </c>
      <c r="AY28" s="202">
        <f t="shared" si="5"/>
        <v>1.028</v>
      </c>
      <c r="AZ28" s="205">
        <f>AY28*AY29*AY30*AY31*AY32</f>
        <v>1.3711102988070238</v>
      </c>
    </row>
    <row r="29" spans="1:52" ht="15.75" thickBot="1">
      <c r="AK29" s="207">
        <v>2020</v>
      </c>
      <c r="AL29" s="208">
        <v>0</v>
      </c>
      <c r="AM29" s="216">
        <f t="shared" si="2"/>
        <v>1</v>
      </c>
      <c r="AN29" s="215">
        <v>1</v>
      </c>
      <c r="AO29" s="195">
        <v>2020</v>
      </c>
      <c r="AP29" s="196">
        <v>3.2000000000000001E-2</v>
      </c>
      <c r="AQ29" s="202">
        <f t="shared" si="3"/>
        <v>1.032</v>
      </c>
      <c r="AR29" s="205">
        <f>AQ29*AQ30</f>
        <v>1.032</v>
      </c>
      <c r="AS29" s="195">
        <v>2020</v>
      </c>
      <c r="AT29" s="196">
        <v>3.2000000000000001E-2</v>
      </c>
      <c r="AU29" s="202">
        <f t="shared" si="4"/>
        <v>1.032</v>
      </c>
      <c r="AV29" s="205">
        <f>AU29*AU30*AU31</f>
        <v>1.0712160000000002</v>
      </c>
      <c r="AW29" s="195">
        <v>2020</v>
      </c>
      <c r="AX29" s="196">
        <v>3.2000000000000001E-2</v>
      </c>
      <c r="AY29" s="202">
        <f t="shared" si="5"/>
        <v>1.032</v>
      </c>
      <c r="AZ29" s="205">
        <f>AY29*AY30*AY31*AY32</f>
        <v>1.3337648821080004</v>
      </c>
    </row>
    <row r="30" spans="1:52" ht="15.75" thickBot="1">
      <c r="AO30" s="207">
        <v>2021</v>
      </c>
      <c r="AP30" s="208">
        <v>0</v>
      </c>
      <c r="AQ30" s="216">
        <f t="shared" si="3"/>
        <v>1</v>
      </c>
      <c r="AR30" s="215">
        <v>1</v>
      </c>
      <c r="AS30" s="195">
        <v>2021</v>
      </c>
      <c r="AT30" s="196">
        <v>3.7999999999999999E-2</v>
      </c>
      <c r="AU30" s="202">
        <f t="shared" si="4"/>
        <v>1.038</v>
      </c>
      <c r="AV30" s="205">
        <f>AU30*AU31</f>
        <v>1.038</v>
      </c>
      <c r="AW30" s="195">
        <v>2021</v>
      </c>
      <c r="AX30" s="196">
        <v>3.7999999999999999E-2</v>
      </c>
      <c r="AY30" s="202">
        <f t="shared" si="5"/>
        <v>1.038</v>
      </c>
      <c r="AZ30" s="205">
        <f>AY30*AY31*AY32</f>
        <v>1.2924078315</v>
      </c>
    </row>
    <row r="31" spans="1:52" ht="15.75" thickBot="1">
      <c r="AS31" s="207">
        <v>2022</v>
      </c>
      <c r="AT31" s="208">
        <v>0</v>
      </c>
      <c r="AU31" s="216">
        <f t="shared" si="4"/>
        <v>1</v>
      </c>
      <c r="AV31" s="215">
        <v>1</v>
      </c>
      <c r="AW31" s="195">
        <v>2022</v>
      </c>
      <c r="AX31" s="196">
        <v>0.151</v>
      </c>
      <c r="AY31" s="202">
        <f t="shared" si="5"/>
        <v>1.151</v>
      </c>
      <c r="AZ31" s="205">
        <f t="shared" ref="AZ31:AZ32" si="6">AY31*AY32</f>
        <v>1.24509425</v>
      </c>
    </row>
    <row r="32" spans="1:52">
      <c r="AW32" s="195">
        <v>2023</v>
      </c>
      <c r="AX32" s="196">
        <f>AY35/100</f>
        <v>8.1750000000000003E-2</v>
      </c>
      <c r="AY32" s="202">
        <f>AX32+1</f>
        <v>1.08175</v>
      </c>
      <c r="AZ32" s="205">
        <f t="shared" si="6"/>
        <v>1.08175</v>
      </c>
    </row>
    <row r="33" spans="49:52" ht="15.75" thickBot="1">
      <c r="AW33" s="207"/>
      <c r="AX33" s="208"/>
      <c r="AY33" s="216">
        <v>1</v>
      </c>
      <c r="AZ33" s="215"/>
    </row>
    <row r="35" spans="49:52">
      <c r="AW35" s="217">
        <v>10.9</v>
      </c>
      <c r="AX35" s="218" t="s">
        <v>128</v>
      </c>
      <c r="AY35" s="49">
        <f>AW35/12*9</f>
        <v>8.1750000000000007</v>
      </c>
    </row>
  </sheetData>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498EE-57BD-47C3-A218-AAD355E9BCA9}">
  <dimension ref="B1:BK315"/>
  <sheetViews>
    <sheetView showGridLines="0" topLeftCell="A44" workbookViewId="0">
      <selection activeCell="O51" sqref="O51"/>
    </sheetView>
  </sheetViews>
  <sheetFormatPr defaultRowHeight="15"/>
  <cols>
    <col min="1" max="1" width="3.5" customWidth="1"/>
    <col min="2" max="2" width="63.5" style="2" customWidth="1"/>
    <col min="3" max="4" width="12" style="2" customWidth="1"/>
    <col min="5" max="5" width="11.125" style="2" bestFit="1" customWidth="1"/>
    <col min="6" max="6" width="11.75" style="2" customWidth="1"/>
    <col min="7" max="7" width="3" style="2" customWidth="1"/>
    <col min="8" max="8" width="12.5" style="2" hidden="1" customWidth="1"/>
    <col min="9" max="11" width="9.125" style="2"/>
  </cols>
  <sheetData>
    <row r="1" spans="2:63">
      <c r="L1" s="2"/>
      <c r="M1" s="2"/>
      <c r="N1" s="2"/>
      <c r="O1" s="2"/>
      <c r="P1" s="2"/>
      <c r="Q1" s="2"/>
      <c r="R1" s="2"/>
      <c r="S1" s="2"/>
      <c r="T1" s="2"/>
      <c r="U1" s="2"/>
      <c r="V1" s="2"/>
      <c r="W1" s="2"/>
      <c r="X1" s="2"/>
      <c r="Y1" s="2"/>
      <c r="Z1" s="2"/>
      <c r="AA1" s="2"/>
      <c r="AB1" s="2"/>
      <c r="AC1" s="2"/>
      <c r="AD1" s="2"/>
      <c r="AE1" s="2"/>
      <c r="AF1" s="2"/>
      <c r="AG1" s="2"/>
      <c r="AH1" s="2"/>
      <c r="AI1" s="2"/>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row>
    <row r="2" spans="2:63" ht="15.75" customHeight="1">
      <c r="B2" s="471" t="s">
        <v>0</v>
      </c>
      <c r="C2" s="471"/>
      <c r="D2" s="471"/>
      <c r="E2" s="471"/>
      <c r="F2" s="471"/>
      <c r="G2" s="471"/>
      <c r="H2" s="471"/>
      <c r="I2" s="471"/>
      <c r="J2" s="471"/>
      <c r="L2" s="2"/>
      <c r="M2" s="2"/>
      <c r="N2" s="2"/>
      <c r="O2" s="2"/>
      <c r="P2" s="2"/>
      <c r="Q2" s="2"/>
      <c r="R2" s="2"/>
      <c r="S2" s="2"/>
      <c r="T2" s="2"/>
      <c r="U2" s="2"/>
      <c r="V2" s="2"/>
      <c r="W2" s="2"/>
      <c r="X2" s="2"/>
      <c r="Y2" s="2"/>
      <c r="Z2" s="2"/>
      <c r="AA2" s="2"/>
      <c r="AB2" s="2"/>
      <c r="AC2" s="2"/>
      <c r="AD2" s="2"/>
      <c r="AE2" s="2"/>
      <c r="AF2" s="2"/>
      <c r="AG2" s="2"/>
      <c r="AH2" s="2"/>
      <c r="AI2" s="2"/>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row>
    <row r="3" spans="2:63">
      <c r="B3" s="391" t="s">
        <v>1</v>
      </c>
      <c r="L3" s="2"/>
      <c r="M3" s="2"/>
      <c r="N3" s="2"/>
      <c r="O3" s="2"/>
      <c r="P3" s="2"/>
      <c r="Q3" s="2"/>
      <c r="R3" s="2"/>
      <c r="S3" s="2"/>
      <c r="T3" s="2"/>
      <c r="U3" s="2"/>
      <c r="V3" s="2"/>
      <c r="W3" s="2"/>
      <c r="X3" s="2"/>
      <c r="Y3" s="2"/>
      <c r="Z3" s="2"/>
      <c r="AA3" s="2"/>
      <c r="AB3" s="2"/>
      <c r="AC3" s="2"/>
      <c r="AD3" s="2"/>
      <c r="AE3" s="2"/>
      <c r="AF3" s="2"/>
      <c r="AG3" s="2"/>
      <c r="AH3" s="2"/>
      <c r="AI3" s="2"/>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row>
    <row r="4" spans="2:63">
      <c r="B4" s="2" t="s">
        <v>2</v>
      </c>
      <c r="L4" s="2"/>
      <c r="M4" s="2"/>
      <c r="N4" s="2"/>
      <c r="O4" s="2"/>
      <c r="P4" s="2"/>
      <c r="Q4" s="2"/>
      <c r="R4" s="2"/>
      <c r="S4" s="2"/>
      <c r="T4" s="2"/>
      <c r="U4" s="2"/>
      <c r="V4" s="2"/>
      <c r="W4" s="2"/>
      <c r="X4" s="2"/>
      <c r="Y4" s="2"/>
      <c r="Z4" s="2"/>
      <c r="AA4" s="2"/>
      <c r="AB4" s="2"/>
      <c r="AC4" s="2"/>
      <c r="AD4" s="2"/>
      <c r="AE4" s="2"/>
      <c r="AF4" s="2"/>
      <c r="AG4" s="2"/>
      <c r="AH4" s="2"/>
      <c r="AI4" s="2"/>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row>
    <row r="5" spans="2:63">
      <c r="B5" s="2" t="s">
        <v>3</v>
      </c>
      <c r="L5" s="2"/>
      <c r="M5" s="2"/>
      <c r="N5" s="2"/>
      <c r="O5" s="2"/>
      <c r="P5" s="2"/>
      <c r="Q5" s="2"/>
      <c r="R5" s="2"/>
      <c r="S5" s="2"/>
      <c r="T5" s="2"/>
      <c r="U5" s="2"/>
      <c r="V5" s="2"/>
      <c r="W5" s="2"/>
      <c r="X5" s="2"/>
      <c r="Y5" s="2"/>
      <c r="Z5" s="2"/>
      <c r="AA5" s="2"/>
      <c r="AB5" s="2"/>
      <c r="AC5" s="2"/>
      <c r="AD5" s="2"/>
      <c r="AE5" s="2"/>
      <c r="AF5" s="2"/>
      <c r="AG5" s="2"/>
      <c r="AH5" s="2"/>
      <c r="AI5" s="2"/>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row>
    <row r="6" spans="2:63">
      <c r="B6" s="2" t="s">
        <v>1512</v>
      </c>
      <c r="L6" s="2"/>
      <c r="M6" s="2"/>
      <c r="N6" s="2"/>
      <c r="O6" s="2"/>
      <c r="P6" s="2"/>
      <c r="Q6" s="2"/>
      <c r="R6" s="2"/>
      <c r="S6" s="2"/>
      <c r="T6" s="2"/>
      <c r="U6" s="2"/>
      <c r="V6" s="2"/>
      <c r="W6" s="2"/>
      <c r="X6" s="2"/>
      <c r="Y6" s="2"/>
      <c r="Z6" s="2"/>
      <c r="AA6" s="2"/>
      <c r="AB6" s="2"/>
      <c r="AC6" s="2"/>
      <c r="AD6" s="2"/>
      <c r="AE6" s="2"/>
      <c r="AF6" s="2"/>
      <c r="AG6" s="2"/>
      <c r="AH6" s="2"/>
      <c r="AI6" s="2"/>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row>
    <row r="7" spans="2:63">
      <c r="B7" s="2" t="s">
        <v>1529</v>
      </c>
      <c r="L7" s="2"/>
      <c r="M7" s="2"/>
      <c r="N7" s="2"/>
      <c r="O7" s="2"/>
      <c r="P7" s="2"/>
      <c r="Q7" s="2"/>
      <c r="R7" s="2"/>
      <c r="S7" s="2"/>
      <c r="T7" s="2"/>
      <c r="U7" s="2"/>
      <c r="V7" s="2"/>
      <c r="W7" s="2"/>
      <c r="X7" s="2"/>
      <c r="Y7" s="2"/>
      <c r="Z7" s="2"/>
      <c r="AA7" s="2"/>
      <c r="AB7" s="2"/>
      <c r="AC7" s="2"/>
      <c r="AD7" s="2"/>
      <c r="AE7" s="2"/>
      <c r="AF7" s="2"/>
      <c r="AG7" s="2"/>
      <c r="AH7" s="2"/>
      <c r="AI7" s="2"/>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row>
    <row r="8" spans="2:63">
      <c r="L8" s="2"/>
      <c r="M8" s="2"/>
      <c r="N8" s="2"/>
      <c r="O8" s="2"/>
      <c r="P8" s="2"/>
      <c r="Q8" s="2"/>
      <c r="R8" s="2"/>
      <c r="S8" s="2"/>
      <c r="T8" s="2"/>
      <c r="U8" s="2"/>
      <c r="V8" s="2"/>
      <c r="W8" s="2"/>
      <c r="X8" s="2"/>
      <c r="Y8" s="2"/>
      <c r="Z8" s="2"/>
      <c r="AA8" s="2"/>
      <c r="AB8" s="2"/>
      <c r="AC8" s="2"/>
      <c r="AD8" s="2"/>
      <c r="AE8" s="2"/>
      <c r="AF8" s="2"/>
      <c r="AG8" s="2"/>
      <c r="AH8" s="2"/>
      <c r="AI8" s="2"/>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row>
    <row r="9" spans="2:63">
      <c r="B9" s="283" t="s">
        <v>129</v>
      </c>
      <c r="L9" s="2"/>
      <c r="M9" s="2"/>
      <c r="N9" s="2"/>
      <c r="O9" s="2"/>
      <c r="P9" s="2"/>
      <c r="Q9" s="2"/>
      <c r="R9" s="2"/>
      <c r="S9" s="2"/>
      <c r="T9" s="2"/>
      <c r="U9" s="2"/>
      <c r="V9" s="2"/>
      <c r="W9" s="2"/>
      <c r="X9" s="2"/>
      <c r="Y9" s="2"/>
      <c r="Z9" s="2"/>
      <c r="AA9" s="2"/>
      <c r="AB9" s="2"/>
      <c r="AC9" s="2"/>
      <c r="AD9" s="2"/>
      <c r="AE9" s="2"/>
      <c r="AF9" s="2"/>
      <c r="AG9" s="2"/>
      <c r="AH9" s="2"/>
      <c r="AI9" s="2"/>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row>
    <row r="10" spans="2:63">
      <c r="L10" s="2"/>
      <c r="M10" s="2"/>
      <c r="N10" s="2"/>
      <c r="O10" s="2"/>
      <c r="P10" s="2"/>
      <c r="Q10" s="2"/>
      <c r="R10" s="2"/>
      <c r="S10" s="2"/>
      <c r="T10" s="2"/>
      <c r="U10" s="2"/>
      <c r="V10" s="2"/>
      <c r="W10" s="2"/>
      <c r="X10" s="2"/>
      <c r="Y10" s="2"/>
      <c r="Z10" s="2"/>
      <c r="AA10" s="2"/>
      <c r="AB10" s="2"/>
      <c r="AC10" s="2"/>
      <c r="AD10" s="2"/>
      <c r="AE10" s="2"/>
      <c r="AF10" s="2"/>
      <c r="AG10" s="2"/>
      <c r="AH10" s="2"/>
      <c r="AI10" s="2"/>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row>
    <row r="11" spans="2:63" ht="15" customHeight="1">
      <c r="B11" s="490" t="s">
        <v>9</v>
      </c>
      <c r="C11" s="492" t="s">
        <v>25</v>
      </c>
      <c r="D11" s="493"/>
      <c r="E11" s="494"/>
      <c r="F11" s="472" t="s">
        <v>131</v>
      </c>
      <c r="G11"/>
      <c r="H11" s="496" t="s">
        <v>296</v>
      </c>
      <c r="L11" s="2"/>
      <c r="M11" s="2"/>
      <c r="N11" s="2"/>
      <c r="O11" s="2"/>
      <c r="P11" s="2"/>
      <c r="Q11" s="2"/>
      <c r="R11" s="2"/>
      <c r="S11" s="2"/>
      <c r="T11" s="2"/>
      <c r="U11" s="2"/>
      <c r="V11" s="2"/>
      <c r="W11" s="2"/>
      <c r="X11" s="2"/>
      <c r="Y11" s="2"/>
      <c r="Z11" s="2"/>
      <c r="AA11" s="2"/>
      <c r="AB11" s="2"/>
      <c r="AC11" s="2"/>
      <c r="AD11" s="2"/>
      <c r="AE11" s="2"/>
      <c r="AF11" s="2"/>
      <c r="AG11" s="2"/>
      <c r="AH11" s="2"/>
      <c r="AI11" s="2"/>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row>
    <row r="12" spans="2:63">
      <c r="B12" s="491"/>
      <c r="C12" s="244" t="s">
        <v>132</v>
      </c>
      <c r="D12" s="245" t="s">
        <v>133</v>
      </c>
      <c r="E12" s="245" t="s">
        <v>134</v>
      </c>
      <c r="F12" s="495"/>
      <c r="G12"/>
      <c r="H12" s="473"/>
      <c r="L12" s="2"/>
      <c r="M12" s="2"/>
      <c r="N12" s="2"/>
      <c r="O12" s="2"/>
      <c r="P12" s="2"/>
      <c r="Q12" s="2"/>
      <c r="R12" s="2"/>
      <c r="S12" s="2"/>
      <c r="T12" s="2"/>
      <c r="U12" s="2"/>
      <c r="V12" s="2"/>
      <c r="W12" s="2"/>
      <c r="X12" s="2"/>
      <c r="Y12" s="2"/>
      <c r="Z12" s="2"/>
      <c r="AA12" s="2"/>
      <c r="AB12" s="2"/>
      <c r="AC12" s="2"/>
      <c r="AD12" s="2"/>
      <c r="AE12" s="2"/>
      <c r="AF12" s="2"/>
      <c r="AG12" s="2"/>
      <c r="AH12" s="2"/>
      <c r="AI12" s="2"/>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row>
    <row r="13" spans="2:63">
      <c r="B13" s="219" t="s">
        <v>135</v>
      </c>
      <c r="C13" s="220">
        <v>74826190</v>
      </c>
      <c r="D13" s="221">
        <v>-43989768</v>
      </c>
      <c r="E13" s="222">
        <f>E14+E25+E35</f>
        <v>30836422</v>
      </c>
      <c r="F13" s="223">
        <f>F14+F25+F35+F36</f>
        <v>19391001.106166653</v>
      </c>
      <c r="G13"/>
      <c r="H13" s="278">
        <f>H14+H25+H35+H36</f>
        <v>32633481.832061663</v>
      </c>
      <c r="L13" s="2"/>
      <c r="M13" s="2"/>
      <c r="N13" s="2"/>
      <c r="O13" s="2"/>
      <c r="P13" s="2"/>
      <c r="Q13" s="2"/>
      <c r="R13" s="2"/>
      <c r="S13" s="2"/>
      <c r="T13" s="2"/>
      <c r="U13" s="2"/>
      <c r="V13" s="2"/>
      <c r="W13" s="2"/>
      <c r="X13" s="2"/>
      <c r="Y13" s="2"/>
      <c r="Z13" s="2"/>
      <c r="AA13" s="2"/>
      <c r="AB13" s="2"/>
      <c r="AC13" s="2"/>
      <c r="AD13" s="2"/>
      <c r="AE13" s="2"/>
      <c r="AF13" s="2"/>
      <c r="AG13" s="2"/>
      <c r="AH13" s="2"/>
      <c r="AI13" s="2"/>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row>
    <row r="14" spans="2:63">
      <c r="B14" s="224" t="s">
        <v>136</v>
      </c>
      <c r="C14" s="225">
        <v>51948697</v>
      </c>
      <c r="D14" s="226">
        <v>-41824262</v>
      </c>
      <c r="E14" s="227">
        <f>E15+E19+E24</f>
        <v>10124435</v>
      </c>
      <c r="F14" s="228">
        <f>F15+F19+F24</f>
        <v>8870797.4504718054</v>
      </c>
      <c r="G14"/>
      <c r="H14" s="279">
        <f>H15+H19+H24</f>
        <v>13483934.152029367</v>
      </c>
      <c r="L14" s="2"/>
      <c r="M14" s="2"/>
      <c r="N14" s="2"/>
      <c r="O14" s="2"/>
      <c r="P14" s="2"/>
      <c r="Q14" s="2"/>
      <c r="R14" s="2"/>
      <c r="S14" s="2"/>
      <c r="T14" s="2"/>
      <c r="U14" s="2"/>
      <c r="V14" s="2"/>
      <c r="W14" s="2"/>
      <c r="X14" s="2"/>
      <c r="Y14" s="2"/>
      <c r="Z14" s="2"/>
      <c r="AA14" s="2"/>
      <c r="AB14" s="2"/>
      <c r="AC14" s="2"/>
      <c r="AD14" s="2"/>
      <c r="AE14" s="2"/>
      <c r="AF14" s="2"/>
      <c r="AG14" s="2"/>
      <c r="AH14" s="2"/>
      <c r="AI14" s="2"/>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row>
    <row r="15" spans="2:63">
      <c r="B15" s="229" t="s">
        <v>137</v>
      </c>
      <c r="C15" s="230">
        <f>SUM(C16:C18)</f>
        <v>407557</v>
      </c>
      <c r="D15" s="231">
        <f>SUM(D16:D18)</f>
        <v>-373251</v>
      </c>
      <c r="E15" s="232">
        <f>SUM(E16:E18)</f>
        <v>34306</v>
      </c>
      <c r="F15" s="233">
        <f>SUM(F16:F18)</f>
        <v>34306</v>
      </c>
      <c r="G15"/>
      <c r="H15" s="280">
        <f>SUM(H16:H18)</f>
        <v>34306</v>
      </c>
      <c r="L15" s="2"/>
      <c r="M15" s="2"/>
      <c r="N15" s="2"/>
      <c r="O15" s="2"/>
      <c r="P15" s="2"/>
      <c r="Q15" s="2"/>
      <c r="R15" s="2"/>
      <c r="S15" s="2"/>
      <c r="T15" s="2"/>
      <c r="U15" s="2"/>
      <c r="V15" s="2"/>
      <c r="W15" s="2"/>
      <c r="X15" s="2"/>
      <c r="Y15" s="2"/>
      <c r="Z15" s="2"/>
      <c r="AA15" s="2"/>
      <c r="AB15" s="2"/>
      <c r="AC15" s="2"/>
      <c r="AD15" s="2"/>
      <c r="AE15" s="2"/>
      <c r="AF15" s="2"/>
      <c r="AG15" s="2"/>
      <c r="AH15" s="2"/>
      <c r="AI15" s="2"/>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row>
    <row r="16" spans="2:63">
      <c r="B16" s="234" t="s">
        <v>149</v>
      </c>
      <c r="C16" s="235">
        <v>371</v>
      </c>
      <c r="D16" s="236">
        <v>-371</v>
      </c>
      <c r="E16" s="237">
        <f>C16+D16</f>
        <v>0</v>
      </c>
      <c r="F16" s="238">
        <v>0</v>
      </c>
      <c r="G16"/>
      <c r="H16" s="281">
        <v>0</v>
      </c>
      <c r="L16" s="2"/>
      <c r="M16" s="2"/>
      <c r="N16" s="2"/>
      <c r="O16" s="2"/>
      <c r="P16" s="2"/>
      <c r="Q16" s="2"/>
      <c r="R16" s="2"/>
      <c r="S16" s="2"/>
      <c r="T16" s="2"/>
      <c r="U16" s="2"/>
      <c r="V16" s="2"/>
      <c r="W16" s="2"/>
      <c r="X16" s="2"/>
      <c r="Y16" s="2"/>
      <c r="Z16" s="2"/>
      <c r="AA16" s="2"/>
      <c r="AB16" s="2"/>
      <c r="AC16" s="2"/>
      <c r="AD16" s="2"/>
      <c r="AE16" s="2"/>
      <c r="AF16" s="2"/>
      <c r="AG16" s="2"/>
      <c r="AH16" s="2"/>
      <c r="AI16" s="2"/>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row>
    <row r="17" spans="2:63">
      <c r="B17" s="234" t="s">
        <v>150</v>
      </c>
      <c r="C17" s="235">
        <v>378582</v>
      </c>
      <c r="D17" s="236">
        <v>-372800</v>
      </c>
      <c r="E17" s="237">
        <f>C17+D17</f>
        <v>5782</v>
      </c>
      <c r="F17" s="238">
        <f>Majetek!E6</f>
        <v>5782</v>
      </c>
      <c r="G17"/>
      <c r="H17" s="281">
        <v>5782</v>
      </c>
      <c r="L17" s="2"/>
      <c r="M17" s="2"/>
      <c r="N17" s="2"/>
      <c r="O17" s="2"/>
      <c r="P17" s="2"/>
      <c r="Q17" s="2"/>
      <c r="R17" s="2"/>
      <c r="S17" s="2"/>
      <c r="T17" s="2"/>
      <c r="U17" s="2"/>
      <c r="V17" s="2"/>
      <c r="W17" s="2"/>
      <c r="X17" s="2"/>
      <c r="Y17" s="2"/>
      <c r="Z17" s="2"/>
      <c r="AA17" s="2"/>
      <c r="AB17" s="2"/>
      <c r="AC17" s="2"/>
      <c r="AD17" s="2"/>
      <c r="AE17" s="2"/>
      <c r="AF17" s="2"/>
      <c r="AG17" s="2"/>
      <c r="AH17" s="2"/>
      <c r="AI17" s="2"/>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row>
    <row r="18" spans="2:63">
      <c r="B18" s="234" t="s">
        <v>138</v>
      </c>
      <c r="C18" s="235">
        <v>28604</v>
      </c>
      <c r="D18" s="236">
        <v>-80</v>
      </c>
      <c r="E18" s="237">
        <f>C18+D18</f>
        <v>28524</v>
      </c>
      <c r="F18" s="238">
        <f>Majetek!D10</f>
        <v>28524</v>
      </c>
      <c r="G18"/>
      <c r="H18" s="281">
        <v>28524</v>
      </c>
      <c r="L18" s="2"/>
      <c r="M18" s="2"/>
      <c r="N18" s="2"/>
      <c r="O18" s="2"/>
      <c r="P18" s="2"/>
      <c r="Q18" s="2"/>
      <c r="R18" s="2"/>
      <c r="S18" s="2"/>
      <c r="T18" s="2"/>
      <c r="U18" s="2"/>
      <c r="V18" s="2"/>
      <c r="W18" s="2"/>
      <c r="X18" s="2"/>
      <c r="Y18" s="2"/>
      <c r="Z18" s="2"/>
      <c r="AA18" s="2"/>
      <c r="AB18" s="2"/>
      <c r="AC18" s="2"/>
      <c r="AD18" s="2"/>
      <c r="AE18" s="2"/>
      <c r="AF18" s="2"/>
      <c r="AG18" s="2"/>
      <c r="AH18" s="2"/>
      <c r="AI18" s="2"/>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row>
    <row r="19" spans="2:63">
      <c r="B19" s="229" t="s">
        <v>139</v>
      </c>
      <c r="C19" s="230">
        <f>SUM(C20:C23)</f>
        <v>50744131</v>
      </c>
      <c r="D19" s="231">
        <f>SUM(D20:D23)</f>
        <v>-41329991</v>
      </c>
      <c r="E19" s="232">
        <f>SUM(E20:E23)</f>
        <v>9414140</v>
      </c>
      <c r="F19" s="233">
        <f>SUM(F20:F23)</f>
        <v>7640219.4920691373</v>
      </c>
      <c r="G19"/>
      <c r="H19" s="280">
        <f>SUM(H20:H23)</f>
        <v>12253356.193626698</v>
      </c>
      <c r="L19" s="2"/>
      <c r="M19" s="2"/>
      <c r="N19" s="2"/>
      <c r="O19" s="2"/>
      <c r="P19" s="2"/>
      <c r="Q19" s="2"/>
      <c r="R19" s="2"/>
      <c r="S19" s="2"/>
      <c r="T19" s="2"/>
      <c r="U19" s="2"/>
      <c r="V19" s="2"/>
      <c r="W19" s="2"/>
      <c r="X19" s="2"/>
      <c r="Y19" s="2"/>
      <c r="Z19" s="2"/>
      <c r="AA19" s="2"/>
      <c r="AB19" s="2"/>
      <c r="AC19" s="2"/>
      <c r="AD19" s="2"/>
      <c r="AE19" s="2"/>
      <c r="AF19" s="2"/>
      <c r="AG19" s="2"/>
      <c r="AH19" s="2"/>
      <c r="AI19" s="2"/>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row>
    <row r="20" spans="2:63">
      <c r="B20" s="234" t="s">
        <v>152</v>
      </c>
      <c r="C20" s="235">
        <v>14315716</v>
      </c>
      <c r="D20" s="236">
        <v>-10429001</v>
      </c>
      <c r="E20" s="237">
        <f t="shared" ref="E20:E24" si="0">C20+D20</f>
        <v>3886715</v>
      </c>
      <c r="F20" s="238">
        <f>Majetek!E17</f>
        <v>4146537.4197498052</v>
      </c>
      <c r="G20"/>
      <c r="H20" s="281">
        <f>Nemovitosti_souhrn!C26/1000</f>
        <v>5610021.2149556186</v>
      </c>
      <c r="L20" s="2"/>
      <c r="M20" s="2"/>
      <c r="N20" s="2"/>
      <c r="O20" s="2"/>
      <c r="P20" s="2"/>
      <c r="Q20" s="2"/>
      <c r="R20" s="2"/>
      <c r="S20" s="2"/>
      <c r="T20" s="2"/>
      <c r="U20" s="2"/>
      <c r="V20" s="2"/>
      <c r="W20" s="2"/>
      <c r="X20" s="2"/>
      <c r="Y20" s="2"/>
      <c r="Z20" s="2"/>
      <c r="AA20" s="2"/>
      <c r="AB20" s="2"/>
      <c r="AC20" s="2"/>
      <c r="AD20" s="2"/>
      <c r="AE20" s="2"/>
      <c r="AF20" s="2"/>
      <c r="AG20" s="2"/>
      <c r="AH20" s="2"/>
      <c r="AI20" s="2"/>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row>
    <row r="21" spans="2:63">
      <c r="B21" s="234" t="s">
        <v>153</v>
      </c>
      <c r="C21" s="235">
        <v>34727113</v>
      </c>
      <c r="D21" s="236">
        <v>-30838672</v>
      </c>
      <c r="E21" s="237">
        <f t="shared" si="0"/>
        <v>3888441</v>
      </c>
      <c r="F21" s="238">
        <f>Majetek!E20</f>
        <v>2129956.2723193318</v>
      </c>
      <c r="G21"/>
      <c r="H21" s="281">
        <v>5004350.9786710795</v>
      </c>
      <c r="L21" s="2"/>
      <c r="M21" s="2"/>
      <c r="N21" s="2"/>
      <c r="O21" s="2"/>
      <c r="P21" s="2"/>
      <c r="Q21" s="2"/>
      <c r="R21" s="2"/>
      <c r="S21" s="2"/>
      <c r="T21" s="2"/>
      <c r="U21" s="2"/>
      <c r="V21" s="2"/>
      <c r="W21" s="2"/>
      <c r="X21" s="2"/>
      <c r="Y21" s="2"/>
      <c r="Z21" s="2"/>
      <c r="AA21" s="2"/>
      <c r="AB21" s="2"/>
      <c r="AC21" s="2"/>
      <c r="AD21" s="2"/>
      <c r="AE21" s="2"/>
      <c r="AF21" s="2"/>
      <c r="AG21" s="2"/>
      <c r="AH21" s="2"/>
      <c r="AI21" s="2"/>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row>
    <row r="22" spans="2:63">
      <c r="B22" s="234" t="s">
        <v>155</v>
      </c>
      <c r="C22" s="235">
        <v>1448</v>
      </c>
      <c r="D22" s="236">
        <v>0</v>
      </c>
      <c r="E22" s="237">
        <f t="shared" si="0"/>
        <v>1448</v>
      </c>
      <c r="F22" s="238">
        <f>Majetek!E22</f>
        <v>1448</v>
      </c>
      <c r="G22"/>
      <c r="H22" s="281">
        <v>1448</v>
      </c>
      <c r="L22" s="2"/>
      <c r="M22" s="2"/>
      <c r="N22" s="2"/>
      <c r="O22" s="2"/>
      <c r="P22" s="2"/>
      <c r="Q22" s="2"/>
      <c r="R22" s="2"/>
      <c r="S22" s="2"/>
      <c r="T22" s="2"/>
      <c r="U22" s="2"/>
      <c r="V22" s="2"/>
      <c r="W22" s="2"/>
      <c r="X22" s="2"/>
      <c r="Y22" s="2"/>
      <c r="Z22" s="2"/>
      <c r="AA22" s="2"/>
      <c r="AB22" s="2"/>
      <c r="AC22" s="2"/>
      <c r="AD22" s="2"/>
      <c r="AE22" s="2"/>
      <c r="AF22" s="2"/>
      <c r="AG22" s="2"/>
      <c r="AH22" s="2"/>
      <c r="AI22" s="2"/>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row>
    <row r="23" spans="2:63">
      <c r="B23" s="234" t="s">
        <v>140</v>
      </c>
      <c r="C23" s="235">
        <v>1699854</v>
      </c>
      <c r="D23" s="236">
        <v>-62318</v>
      </c>
      <c r="E23" s="237">
        <f t="shared" si="0"/>
        <v>1637536</v>
      </c>
      <c r="F23" s="238">
        <f>Majetek!E26</f>
        <v>1362277.8</v>
      </c>
      <c r="G23"/>
      <c r="H23" s="281">
        <v>1637536</v>
      </c>
      <c r="L23" s="2"/>
      <c r="M23" s="2"/>
      <c r="N23" s="2"/>
      <c r="O23" s="2"/>
      <c r="P23" s="2"/>
      <c r="Q23" s="2"/>
      <c r="R23" s="2"/>
      <c r="S23" s="2"/>
      <c r="T23" s="2"/>
      <c r="U23" s="2"/>
      <c r="V23" s="2"/>
      <c r="W23" s="2"/>
      <c r="X23" s="2"/>
      <c r="Y23" s="2"/>
      <c r="Z23" s="2"/>
      <c r="AA23" s="2"/>
      <c r="AB23" s="2"/>
      <c r="AC23" s="2"/>
      <c r="AD23" s="2"/>
      <c r="AE23" s="2"/>
      <c r="AF23" s="2"/>
      <c r="AG23" s="2"/>
      <c r="AH23" s="2"/>
      <c r="AI23" s="2"/>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row>
    <row r="24" spans="2:63">
      <c r="B24" s="229" t="s">
        <v>141</v>
      </c>
      <c r="C24" s="230">
        <v>797009</v>
      </c>
      <c r="D24" s="231">
        <v>-121020</v>
      </c>
      <c r="E24" s="232">
        <f t="shared" si="0"/>
        <v>675989</v>
      </c>
      <c r="F24" s="233">
        <f>Majetek!E33</f>
        <v>1196271.9584026688</v>
      </c>
      <c r="G24"/>
      <c r="H24" s="280">
        <v>1196271.9584026688</v>
      </c>
      <c r="L24" s="2"/>
      <c r="M24" s="2"/>
      <c r="N24" s="2"/>
      <c r="O24" s="2"/>
      <c r="P24" s="2"/>
      <c r="Q24" s="2"/>
      <c r="R24" s="2"/>
      <c r="S24" s="2"/>
      <c r="T24" s="2"/>
      <c r="U24" s="2"/>
      <c r="V24" s="2"/>
      <c r="W24" s="2"/>
      <c r="X24" s="2"/>
      <c r="Y24" s="2"/>
      <c r="Z24" s="2"/>
      <c r="AA24" s="2"/>
      <c r="AB24" s="2"/>
      <c r="AC24" s="2"/>
      <c r="AD24" s="2"/>
      <c r="AE24" s="2"/>
      <c r="AF24" s="2"/>
      <c r="AG24" s="2"/>
      <c r="AH24" s="2"/>
      <c r="AI24" s="2"/>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row>
    <row r="25" spans="2:63">
      <c r="B25" s="224" t="s">
        <v>142</v>
      </c>
      <c r="C25" s="225">
        <v>22846008</v>
      </c>
      <c r="D25" s="226">
        <v>-2165506</v>
      </c>
      <c r="E25" s="227">
        <f>E26+E31+E34</f>
        <v>20680502</v>
      </c>
      <c r="F25" s="228">
        <f>F26+F31+F34</f>
        <v>10488718.65569485</v>
      </c>
      <c r="G25"/>
      <c r="H25" s="279">
        <f>H26+H31+H34</f>
        <v>19118062.680032298</v>
      </c>
      <c r="L25" s="2"/>
      <c r="M25" s="2"/>
      <c r="N25" s="2"/>
      <c r="O25" s="2"/>
      <c r="P25" s="2"/>
      <c r="Q25" s="2"/>
      <c r="R25" s="2"/>
      <c r="S25" s="2"/>
      <c r="T25" s="2"/>
      <c r="U25" s="2"/>
      <c r="V25" s="2"/>
      <c r="W25" s="2"/>
      <c r="X25" s="2"/>
      <c r="Y25" s="2"/>
      <c r="Z25" s="2"/>
      <c r="AA25" s="2"/>
      <c r="AB25" s="2"/>
      <c r="AC25" s="2"/>
      <c r="AD25" s="2"/>
      <c r="AE25" s="2"/>
      <c r="AF25" s="2"/>
      <c r="AG25" s="2"/>
      <c r="AH25" s="2"/>
      <c r="AI25" s="2"/>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row>
    <row r="26" spans="2:63">
      <c r="B26" s="229" t="s">
        <v>143</v>
      </c>
      <c r="C26" s="389">
        <f>SUM(C27:C30)</f>
        <v>5910612</v>
      </c>
      <c r="D26" s="388">
        <f>SUM(D27:D30)</f>
        <v>-1519692</v>
      </c>
      <c r="E26" s="232">
        <f>SUM(E27:E30)</f>
        <v>4390920</v>
      </c>
      <c r="F26" s="232">
        <f>SUM(F27:F30)</f>
        <v>3245536.0999999996</v>
      </c>
      <c r="G26"/>
      <c r="H26" s="280">
        <f>SUM(H27:H30)</f>
        <v>4390920</v>
      </c>
      <c r="L26" s="2"/>
      <c r="M26" s="2"/>
      <c r="N26" s="2"/>
      <c r="O26" s="2"/>
      <c r="P26" s="2"/>
      <c r="Q26" s="2"/>
      <c r="R26" s="2"/>
      <c r="S26" s="2"/>
      <c r="T26" s="2"/>
      <c r="U26" s="2"/>
      <c r="V26" s="2"/>
      <c r="W26" s="2"/>
      <c r="X26" s="2"/>
      <c r="Y26" s="2"/>
      <c r="Z26" s="2"/>
      <c r="AA26" s="2"/>
      <c r="AB26" s="2"/>
      <c r="AC26" s="2"/>
      <c r="AD26" s="2"/>
      <c r="AE26" s="2"/>
      <c r="AF26" s="2"/>
      <c r="AG26" s="2"/>
      <c r="AH26" s="2"/>
      <c r="AI26" s="2"/>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row>
    <row r="27" spans="2:63">
      <c r="B27" s="234" t="s">
        <v>156</v>
      </c>
      <c r="C27" s="235">
        <v>3176024</v>
      </c>
      <c r="D27" s="236">
        <v>-738191</v>
      </c>
      <c r="E27" s="237">
        <f>C27+D27</f>
        <v>2437833</v>
      </c>
      <c r="F27" s="237">
        <f>Majetek!E42</f>
        <v>1706483.0999999999</v>
      </c>
      <c r="G27"/>
      <c r="H27" s="238">
        <f>Majetek!F42</f>
        <v>2437833</v>
      </c>
      <c r="L27" s="2"/>
      <c r="M27" s="2"/>
      <c r="N27" s="2"/>
      <c r="O27" s="2"/>
      <c r="P27" s="2"/>
      <c r="Q27" s="2"/>
      <c r="R27" s="2"/>
      <c r="S27" s="2"/>
      <c r="T27" s="2"/>
      <c r="U27" s="2"/>
      <c r="V27" s="2"/>
      <c r="W27" s="2"/>
      <c r="X27" s="2"/>
      <c r="Y27" s="2"/>
      <c r="Z27" s="2"/>
      <c r="AA27" s="2"/>
      <c r="AB27" s="2"/>
      <c r="AC27" s="2"/>
      <c r="AD27" s="2"/>
      <c r="AE27" s="2"/>
      <c r="AF27" s="2"/>
      <c r="AG27" s="2"/>
      <c r="AH27" s="2"/>
      <c r="AI27" s="2"/>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row>
    <row r="28" spans="2:63">
      <c r="B28" s="234" t="s">
        <v>157</v>
      </c>
      <c r="C28" s="235">
        <v>1503245</v>
      </c>
      <c r="D28" s="236">
        <v>-201769</v>
      </c>
      <c r="E28" s="237">
        <f>C28+D28</f>
        <v>1301476</v>
      </c>
      <c r="F28" s="237">
        <f>Majetek!E43</f>
        <v>911033.2</v>
      </c>
      <c r="G28"/>
      <c r="H28" s="238">
        <f>Majetek!F43</f>
        <v>1301476</v>
      </c>
      <c r="L28" s="2"/>
      <c r="M28" s="2"/>
      <c r="N28" s="2"/>
      <c r="O28" s="2"/>
      <c r="P28" s="2"/>
      <c r="Q28" s="2"/>
      <c r="R28" s="2"/>
      <c r="S28" s="2"/>
      <c r="T28" s="2"/>
      <c r="U28" s="2"/>
      <c r="V28" s="2"/>
      <c r="W28" s="2"/>
      <c r="X28" s="2"/>
      <c r="Y28" s="2"/>
      <c r="Z28" s="2"/>
      <c r="AA28" s="2"/>
      <c r="AB28" s="2"/>
      <c r="AC28" s="2"/>
      <c r="AD28" s="2"/>
      <c r="AE28" s="2"/>
      <c r="AF28" s="2"/>
      <c r="AG28" s="2"/>
      <c r="AH28" s="2"/>
      <c r="AI28" s="2"/>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row>
    <row r="29" spans="2:63">
      <c r="B29" s="234" t="s">
        <v>158</v>
      </c>
      <c r="C29" s="235">
        <v>303001</v>
      </c>
      <c r="D29" s="236">
        <v>-185045</v>
      </c>
      <c r="E29" s="237">
        <f>C29+D29</f>
        <v>117956</v>
      </c>
      <c r="F29" s="237">
        <f>Majetek!E45+Majetek!E46</f>
        <v>94364.800000000017</v>
      </c>
      <c r="G29"/>
      <c r="H29" s="238">
        <f>Majetek!F45+Majetek!F46</f>
        <v>117956</v>
      </c>
      <c r="L29" s="2"/>
      <c r="M29" s="2"/>
      <c r="N29" s="2"/>
      <c r="O29" s="2"/>
      <c r="P29" s="2"/>
      <c r="Q29" s="2"/>
      <c r="R29" s="2"/>
      <c r="S29" s="2"/>
      <c r="T29" s="2"/>
      <c r="U29" s="2"/>
      <c r="V29" s="2"/>
      <c r="W29" s="2"/>
      <c r="X29" s="2"/>
      <c r="Y29" s="2"/>
      <c r="Z29" s="2"/>
      <c r="AA29" s="2"/>
      <c r="AB29" s="2"/>
      <c r="AC29" s="2"/>
      <c r="AD29" s="2"/>
      <c r="AE29" s="2"/>
      <c r="AF29" s="2"/>
      <c r="AG29" s="2"/>
      <c r="AH29" s="2"/>
      <c r="AI29" s="2"/>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row>
    <row r="30" spans="2:63">
      <c r="B30" s="234" t="s">
        <v>159</v>
      </c>
      <c r="C30" s="235">
        <v>928342</v>
      </c>
      <c r="D30" s="236">
        <v>-394687</v>
      </c>
      <c r="E30" s="237">
        <f>C30+D30</f>
        <v>533655</v>
      </c>
      <c r="F30" s="237">
        <f>Majetek!E47</f>
        <v>533655</v>
      </c>
      <c r="G30"/>
      <c r="H30" s="238">
        <f>Majetek!F47</f>
        <v>533655</v>
      </c>
      <c r="L30" s="2"/>
      <c r="M30" s="2"/>
      <c r="N30" s="2"/>
      <c r="O30" s="2"/>
      <c r="P30" s="2"/>
      <c r="Q30" s="2"/>
      <c r="R30" s="2"/>
      <c r="S30" s="2"/>
      <c r="T30" s="2"/>
      <c r="U30" s="2"/>
      <c r="V30" s="2"/>
      <c r="W30" s="2"/>
      <c r="X30" s="2"/>
      <c r="Y30" s="2"/>
      <c r="Z30" s="2"/>
      <c r="AA30" s="2"/>
      <c r="AB30" s="2"/>
      <c r="AC30" s="2"/>
      <c r="AD30" s="2"/>
      <c r="AE30" s="2"/>
      <c r="AF30" s="2"/>
      <c r="AG30" s="2"/>
      <c r="AH30" s="2"/>
      <c r="AI30" s="2"/>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row>
    <row r="31" spans="2:63">
      <c r="B31" s="229" t="s">
        <v>160</v>
      </c>
      <c r="C31" s="230">
        <f>C32+C33</f>
        <v>16915991</v>
      </c>
      <c r="D31" s="231">
        <f>D32+D33</f>
        <v>-645814</v>
      </c>
      <c r="E31" s="232">
        <f t="shared" ref="E31" si="1">SUM(E32:E33)</f>
        <v>16270177</v>
      </c>
      <c r="F31" s="232">
        <f>SUM(F32:F33)</f>
        <v>7223777.5556948502</v>
      </c>
      <c r="G31"/>
      <c r="H31" s="280">
        <f>SUM(H32:H33)</f>
        <v>14707737.6800323</v>
      </c>
      <c r="L31" s="2"/>
      <c r="M31" s="2"/>
      <c r="N31" s="2"/>
      <c r="O31" s="2"/>
      <c r="P31" s="2"/>
      <c r="Q31" s="2"/>
      <c r="R31" s="2"/>
      <c r="S31" s="2"/>
      <c r="T31" s="2"/>
      <c r="U31" s="2"/>
      <c r="V31" s="2"/>
      <c r="W31" s="2"/>
      <c r="X31" s="2"/>
      <c r="Y31" s="2"/>
      <c r="Z31" s="2"/>
      <c r="AA31" s="2"/>
      <c r="AB31" s="2"/>
      <c r="AC31" s="2"/>
      <c r="AD31" s="2"/>
      <c r="AE31" s="2"/>
      <c r="AF31" s="2"/>
      <c r="AG31" s="2"/>
      <c r="AH31" s="2"/>
      <c r="AI31" s="2"/>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row>
    <row r="32" spans="2:63">
      <c r="B32" s="234" t="s">
        <v>144</v>
      </c>
      <c r="C32" s="235">
        <v>1786312</v>
      </c>
      <c r="D32" s="236">
        <v>-1634</v>
      </c>
      <c r="E32" s="237">
        <f>C32+D32</f>
        <v>1784678</v>
      </c>
      <c r="F32" s="237">
        <f>Majetek!E52</f>
        <v>733859</v>
      </c>
      <c r="G32"/>
      <c r="H32" s="281">
        <f>Majetek!F52</f>
        <v>1784678</v>
      </c>
      <c r="L32" s="2"/>
      <c r="M32" s="2"/>
      <c r="N32" s="2"/>
      <c r="O32" s="2"/>
      <c r="P32" s="2"/>
      <c r="Q32" s="2"/>
      <c r="R32" s="2"/>
      <c r="S32" s="2"/>
      <c r="T32" s="2"/>
      <c r="U32" s="2"/>
      <c r="V32" s="2"/>
      <c r="W32" s="2"/>
      <c r="X32" s="2"/>
      <c r="Y32" s="2"/>
      <c r="Z32" s="2"/>
      <c r="AA32" s="2"/>
      <c r="AB32" s="2"/>
      <c r="AC32" s="2"/>
      <c r="AD32" s="2"/>
      <c r="AE32" s="2"/>
      <c r="AF32" s="2"/>
      <c r="AG32" s="2"/>
      <c r="AH32" s="2"/>
      <c r="AI32" s="2"/>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row>
    <row r="33" spans="2:63">
      <c r="B33" s="234" t="s">
        <v>145</v>
      </c>
      <c r="C33" s="235">
        <v>15129679</v>
      </c>
      <c r="D33" s="236">
        <v>-644180</v>
      </c>
      <c r="E33" s="237">
        <f>C33+D33</f>
        <v>14485499</v>
      </c>
      <c r="F33" s="237">
        <f>Majetek!E62</f>
        <v>6489918.5556948502</v>
      </c>
      <c r="G33"/>
      <c r="H33" s="281">
        <f>Majetek!F62</f>
        <v>12923059.6800323</v>
      </c>
      <c r="L33" s="2"/>
      <c r="M33" s="2"/>
      <c r="N33" s="2"/>
      <c r="O33" s="2"/>
      <c r="P33" s="2"/>
      <c r="Q33" s="2"/>
      <c r="R33" s="2"/>
      <c r="S33" s="2"/>
      <c r="T33" s="2"/>
      <c r="U33" s="2"/>
      <c r="V33" s="2"/>
      <c r="W33" s="2"/>
      <c r="X33" s="2"/>
      <c r="Y33" s="2"/>
      <c r="Z33" s="2"/>
      <c r="AA33" s="2"/>
      <c r="AB33" s="2"/>
      <c r="AC33" s="2"/>
      <c r="AD33" s="2"/>
      <c r="AE33" s="2"/>
      <c r="AF33" s="2"/>
      <c r="AG33" s="2"/>
      <c r="AH33" s="2"/>
      <c r="AI33" s="2"/>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row>
    <row r="34" spans="2:63">
      <c r="B34" s="229" t="s">
        <v>146</v>
      </c>
      <c r="C34" s="230">
        <v>19405</v>
      </c>
      <c r="D34" s="231">
        <v>0</v>
      </c>
      <c r="E34" s="232">
        <f>C34+D34</f>
        <v>19405</v>
      </c>
      <c r="F34" s="232">
        <f>Majetek!E70</f>
        <v>19405</v>
      </c>
      <c r="G34"/>
      <c r="H34" s="280">
        <v>19405</v>
      </c>
      <c r="L34" s="2"/>
      <c r="M34" s="2"/>
      <c r="N34" s="2"/>
      <c r="O34" s="2"/>
      <c r="P34" s="2"/>
      <c r="Q34" s="2"/>
      <c r="R34" s="2"/>
      <c r="S34" s="2"/>
      <c r="T34" s="2"/>
      <c r="U34" s="2"/>
      <c r="V34" s="2"/>
      <c r="W34" s="2"/>
      <c r="X34" s="2"/>
      <c r="Y34" s="2"/>
      <c r="Z34" s="2"/>
      <c r="AA34" s="2"/>
      <c r="AB34" s="2"/>
      <c r="AC34" s="2"/>
      <c r="AD34" s="2"/>
      <c r="AE34" s="2"/>
      <c r="AF34" s="2"/>
      <c r="AG34" s="2"/>
      <c r="AH34" s="2"/>
      <c r="AI34" s="2"/>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row>
    <row r="35" spans="2:63">
      <c r="B35" s="224" t="s">
        <v>147</v>
      </c>
      <c r="C35" s="225">
        <v>31485</v>
      </c>
      <c r="D35" s="226">
        <v>0</v>
      </c>
      <c r="E35" s="227">
        <f>C35+D35</f>
        <v>31485</v>
      </c>
      <c r="F35" s="227">
        <f>Majetek!E75</f>
        <v>31485</v>
      </c>
      <c r="G35"/>
      <c r="H35" s="279">
        <v>31485</v>
      </c>
      <c r="L35" s="2"/>
      <c r="M35" s="2"/>
      <c r="N35" s="2"/>
      <c r="O35" s="2"/>
      <c r="P35" s="2"/>
      <c r="Q35" s="2"/>
      <c r="R35" s="2"/>
      <c r="S35" s="2"/>
      <c r="T35" s="2"/>
      <c r="U35" s="2"/>
      <c r="V35" s="2"/>
      <c r="W35" s="2"/>
      <c r="X35" s="2"/>
      <c r="Y35" s="2"/>
      <c r="Z35" s="2"/>
      <c r="AA35" s="2"/>
      <c r="AB35" s="2"/>
      <c r="AC35" s="2"/>
      <c r="AD35" s="2"/>
      <c r="AE35" s="2"/>
      <c r="AF35" s="2"/>
      <c r="AG35" s="2"/>
      <c r="AH35" s="2"/>
      <c r="AI35" s="2"/>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row>
    <row r="36" spans="2:63">
      <c r="B36" s="239" t="s">
        <v>148</v>
      </c>
      <c r="C36" s="240">
        <v>0</v>
      </c>
      <c r="D36" s="241">
        <v>0</v>
      </c>
      <c r="E36" s="242">
        <v>0</v>
      </c>
      <c r="F36" s="242">
        <v>0</v>
      </c>
      <c r="G36"/>
      <c r="H36" s="392">
        <v>0</v>
      </c>
      <c r="L36" s="2"/>
      <c r="M36" s="2"/>
      <c r="N36" s="2"/>
      <c r="O36" s="2"/>
      <c r="P36" s="2"/>
      <c r="Q36" s="2"/>
      <c r="R36" s="2"/>
      <c r="S36" s="2"/>
      <c r="T36" s="2"/>
      <c r="U36" s="2"/>
      <c r="V36" s="2"/>
      <c r="W36" s="2"/>
      <c r="X36" s="2"/>
      <c r="Y36" s="2"/>
      <c r="Z36" s="2"/>
      <c r="AA36" s="2"/>
      <c r="AB36" s="2"/>
      <c r="AC36" s="2"/>
      <c r="AD36" s="2"/>
      <c r="AE36" s="2"/>
      <c r="AF36" s="2"/>
      <c r="AG36" s="2"/>
      <c r="AH36" s="2"/>
      <c r="AI36" s="2"/>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row>
    <row r="37" spans="2:63">
      <c r="L37" s="2"/>
      <c r="M37" s="2"/>
      <c r="N37" s="2"/>
      <c r="O37" s="2"/>
      <c r="P37" s="2"/>
      <c r="Q37" s="2"/>
      <c r="R37" s="2"/>
      <c r="S37" s="2"/>
      <c r="T37" s="2"/>
      <c r="U37" s="2"/>
      <c r="V37" s="2"/>
      <c r="W37" s="2"/>
      <c r="X37" s="2"/>
      <c r="Y37" s="2"/>
      <c r="Z37" s="2"/>
      <c r="AA37" s="2"/>
      <c r="AB37" s="2"/>
      <c r="AC37" s="2"/>
      <c r="AD37" s="2"/>
      <c r="AE37" s="2"/>
      <c r="AF37" s="2"/>
      <c r="AG37" s="2"/>
      <c r="AH37" s="2"/>
      <c r="AI37" s="2"/>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row>
    <row r="38" spans="2:63">
      <c r="B38" s="283" t="s">
        <v>130</v>
      </c>
      <c r="L38" s="2"/>
      <c r="M38" s="2"/>
      <c r="N38" s="2"/>
      <c r="O38" s="2"/>
      <c r="P38" s="2"/>
      <c r="Q38" s="2"/>
      <c r="R38" s="2"/>
      <c r="S38" s="2"/>
      <c r="T38" s="2"/>
      <c r="U38" s="2"/>
      <c r="V38" s="2"/>
      <c r="W38" s="2"/>
      <c r="X38" s="2"/>
      <c r="Y38" s="2"/>
      <c r="Z38" s="2"/>
      <c r="AA38" s="2"/>
      <c r="AB38" s="2"/>
      <c r="AC38" s="2"/>
      <c r="AD38" s="2"/>
      <c r="AE38" s="2"/>
      <c r="AF38" s="2"/>
      <c r="AG38" s="2"/>
      <c r="AH38" s="2"/>
      <c r="AI38" s="2"/>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row>
    <row r="39" spans="2:63">
      <c r="B39" s="283"/>
      <c r="L39" s="2"/>
      <c r="M39" s="2"/>
      <c r="N39" s="2"/>
      <c r="O39" s="2"/>
      <c r="P39" s="2"/>
      <c r="Q39" s="2"/>
      <c r="R39" s="2"/>
      <c r="S39" s="2"/>
      <c r="T39" s="2"/>
      <c r="U39" s="2"/>
      <c r="V39" s="2"/>
      <c r="W39" s="2"/>
      <c r="X39" s="2"/>
      <c r="Y39" s="2"/>
      <c r="Z39" s="2"/>
      <c r="AA39" s="2"/>
      <c r="AB39" s="2"/>
      <c r="AC39" s="2"/>
      <c r="AD39" s="2"/>
      <c r="AE39" s="2"/>
      <c r="AF39" s="2"/>
      <c r="AG39" s="2"/>
      <c r="AH39" s="2"/>
      <c r="AI39" s="2"/>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row>
    <row r="40" spans="2:63" ht="24">
      <c r="B40" s="247" t="s">
        <v>9</v>
      </c>
      <c r="C40" s="248" t="s">
        <v>161</v>
      </c>
      <c r="D40" s="248" t="s">
        <v>131</v>
      </c>
      <c r="L40" s="2"/>
      <c r="M40" s="2"/>
      <c r="N40" s="2"/>
      <c r="O40" s="2"/>
      <c r="P40" s="2"/>
      <c r="Q40" s="2"/>
      <c r="R40" s="2"/>
      <c r="S40" s="2"/>
      <c r="T40" s="2"/>
      <c r="U40" s="2"/>
      <c r="V40" s="2"/>
      <c r="W40" s="2"/>
      <c r="X40" s="2"/>
      <c r="Y40" s="2"/>
      <c r="Z40" s="2"/>
      <c r="AA40" s="2"/>
      <c r="AB40" s="2"/>
      <c r="AC40" s="2"/>
      <c r="AD40" s="2"/>
      <c r="AE40" s="2"/>
      <c r="AF40" s="2"/>
      <c r="AG40" s="2"/>
      <c r="AH40" s="2"/>
      <c r="AI40" s="2"/>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row>
    <row r="41" spans="2:63">
      <c r="B41" s="249" t="s">
        <v>162</v>
      </c>
      <c r="C41" s="250">
        <v>16934647</v>
      </c>
      <c r="D41" s="250">
        <v>16934647</v>
      </c>
      <c r="L41" s="2"/>
      <c r="M41" s="2"/>
      <c r="N41" s="2"/>
      <c r="O41" s="2"/>
      <c r="P41" s="2"/>
      <c r="Q41" s="2"/>
      <c r="R41" s="2"/>
      <c r="S41" s="2"/>
      <c r="T41" s="2"/>
      <c r="U41" s="2"/>
      <c r="V41" s="2"/>
      <c r="W41" s="2"/>
      <c r="X41" s="2"/>
      <c r="Y41" s="2"/>
      <c r="Z41" s="2"/>
      <c r="AA41" s="2"/>
      <c r="AB41" s="2"/>
      <c r="AC41" s="2"/>
      <c r="AD41" s="2"/>
      <c r="AE41" s="2"/>
      <c r="AF41" s="2"/>
      <c r="AG41" s="2"/>
      <c r="AH41" s="2"/>
      <c r="AI41" s="2"/>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row>
    <row r="42" spans="2:63">
      <c r="B42" s="251" t="s">
        <v>163</v>
      </c>
      <c r="C42" s="233">
        <v>16934623</v>
      </c>
      <c r="D42" s="233">
        <v>16934623</v>
      </c>
      <c r="L42" s="2"/>
      <c r="M42" s="2"/>
      <c r="N42" s="2"/>
      <c r="O42" s="2"/>
      <c r="P42" s="2"/>
      <c r="Q42" s="2"/>
      <c r="R42" s="2"/>
      <c r="S42" s="2"/>
      <c r="T42" s="2"/>
      <c r="U42" s="2"/>
      <c r="V42" s="2"/>
      <c r="W42" s="2"/>
      <c r="X42" s="2"/>
      <c r="Y42" s="2"/>
      <c r="Z42" s="2"/>
      <c r="AA42" s="2"/>
      <c r="AB42" s="2"/>
      <c r="AC42" s="2"/>
      <c r="AD42" s="2"/>
      <c r="AE42" s="2"/>
      <c r="AF42" s="2"/>
      <c r="AG42" s="2"/>
      <c r="AH42" s="2"/>
      <c r="AI42" s="2"/>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row>
    <row r="43" spans="2:63">
      <c r="B43" s="234" t="s">
        <v>164</v>
      </c>
      <c r="C43" s="238">
        <v>598307</v>
      </c>
      <c r="D43" s="238">
        <v>598307</v>
      </c>
      <c r="L43" s="2"/>
      <c r="M43" s="2"/>
      <c r="N43" s="2"/>
      <c r="O43" s="2"/>
      <c r="P43" s="2"/>
      <c r="Q43" s="2"/>
      <c r="R43" s="2"/>
      <c r="S43" s="2"/>
      <c r="T43" s="2"/>
      <c r="U43" s="2"/>
      <c r="V43" s="2"/>
      <c r="W43" s="2"/>
      <c r="X43" s="2"/>
      <c r="Y43" s="2"/>
      <c r="Z43" s="2"/>
      <c r="AA43" s="2"/>
      <c r="AB43" s="2"/>
      <c r="AC43" s="2"/>
      <c r="AD43" s="2"/>
      <c r="AE43" s="2"/>
      <c r="AF43" s="2"/>
      <c r="AG43" s="2"/>
      <c r="AH43" s="2"/>
      <c r="AI43" s="2"/>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row>
    <row r="44" spans="2:63">
      <c r="B44" s="234" t="s">
        <v>165</v>
      </c>
      <c r="C44" s="238">
        <v>3784271</v>
      </c>
      <c r="D44" s="238">
        <v>3784271</v>
      </c>
      <c r="L44" s="2"/>
      <c r="M44" s="2"/>
      <c r="N44" s="2"/>
      <c r="O44" s="2"/>
      <c r="P44" s="2"/>
      <c r="Q44" s="2"/>
      <c r="R44" s="2"/>
      <c r="S44" s="2"/>
      <c r="T44" s="2"/>
      <c r="U44" s="2"/>
      <c r="V44" s="2"/>
      <c r="W44" s="2"/>
      <c r="X44" s="2"/>
      <c r="Y44" s="2"/>
      <c r="Z44" s="2"/>
      <c r="AA44" s="2"/>
      <c r="AB44" s="2"/>
      <c r="AC44" s="2"/>
      <c r="AD44" s="2"/>
      <c r="AE44" s="2"/>
      <c r="AF44" s="2"/>
      <c r="AG44" s="2"/>
      <c r="AH44" s="2"/>
      <c r="AI44" s="2"/>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row>
    <row r="45" spans="2:63">
      <c r="B45" s="234" t="s">
        <v>166</v>
      </c>
      <c r="C45" s="238">
        <v>12552045</v>
      </c>
      <c r="D45" s="238">
        <v>12552045</v>
      </c>
      <c r="L45" s="2"/>
      <c r="M45" s="2"/>
      <c r="N45" s="2"/>
      <c r="O45" s="2"/>
      <c r="P45" s="2"/>
      <c r="Q45" s="2"/>
      <c r="R45" s="2"/>
      <c r="S45" s="2"/>
      <c r="T45" s="2"/>
      <c r="U45" s="2"/>
      <c r="V45" s="2"/>
      <c r="W45" s="2"/>
      <c r="X45" s="2"/>
      <c r="Y45" s="2"/>
      <c r="Z45" s="2"/>
      <c r="AA45" s="2"/>
      <c r="AB45" s="2"/>
      <c r="AC45" s="2"/>
      <c r="AD45" s="2"/>
      <c r="AE45" s="2"/>
      <c r="AF45" s="2"/>
      <c r="AG45" s="2"/>
      <c r="AH45" s="2"/>
      <c r="AI45" s="2"/>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row>
    <row r="46" spans="2:63">
      <c r="B46" s="251" t="s">
        <v>147</v>
      </c>
      <c r="C46" s="233">
        <v>24</v>
      </c>
      <c r="D46" s="233">
        <v>24</v>
      </c>
      <c r="L46" s="2"/>
      <c r="M46" s="2"/>
      <c r="N46" s="2"/>
      <c r="O46" s="2"/>
      <c r="P46" s="2"/>
      <c r="Q46" s="2"/>
      <c r="R46" s="2"/>
      <c r="S46" s="2"/>
      <c r="T46" s="2"/>
      <c r="U46" s="2"/>
      <c r="V46" s="2"/>
      <c r="W46" s="2"/>
      <c r="X46" s="2"/>
      <c r="Y46" s="2"/>
      <c r="Z46" s="2"/>
      <c r="AA46" s="2"/>
      <c r="AB46" s="2"/>
      <c r="AC46" s="2"/>
      <c r="AD46" s="2"/>
      <c r="AE46" s="2"/>
      <c r="AF46" s="2"/>
      <c r="AG46" s="2"/>
      <c r="AH46" s="2"/>
      <c r="AI46" s="2"/>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row>
    <row r="47" spans="2:63">
      <c r="B47" s="252" t="s">
        <v>167</v>
      </c>
      <c r="C47" s="253">
        <v>0</v>
      </c>
      <c r="D47" s="253">
        <v>0</v>
      </c>
      <c r="E47" s="246"/>
      <c r="L47" s="2"/>
      <c r="M47" s="2"/>
      <c r="N47" s="2"/>
      <c r="O47" s="2"/>
      <c r="P47" s="2"/>
      <c r="Q47" s="2"/>
      <c r="R47" s="2"/>
      <c r="S47" s="2"/>
      <c r="T47" s="2"/>
      <c r="U47" s="2"/>
      <c r="V47" s="2"/>
      <c r="W47" s="2"/>
      <c r="X47" s="2"/>
      <c r="Y47" s="2"/>
      <c r="Z47" s="2"/>
      <c r="AA47" s="2"/>
      <c r="AB47" s="2"/>
      <c r="AC47" s="2"/>
      <c r="AD47" s="2"/>
      <c r="AE47" s="2"/>
      <c r="AF47" s="2"/>
      <c r="AG47" s="2"/>
      <c r="AH47" s="2"/>
      <c r="AI47" s="2"/>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row>
    <row r="48" spans="2:63">
      <c r="E48" s="246"/>
      <c r="L48" s="2"/>
      <c r="M48" s="2"/>
      <c r="N48" s="2"/>
      <c r="O48" s="2"/>
      <c r="P48" s="2"/>
      <c r="Q48" s="2"/>
      <c r="R48" s="2"/>
      <c r="S48" s="2"/>
      <c r="T48" s="2"/>
      <c r="U48" s="2"/>
      <c r="V48" s="2"/>
      <c r="W48" s="2"/>
      <c r="X48" s="2"/>
      <c r="Y48" s="2"/>
      <c r="Z48" s="2"/>
      <c r="AA48" s="2"/>
      <c r="AB48" s="2"/>
      <c r="AC48" s="2"/>
      <c r="AD48" s="2"/>
      <c r="AE48" s="2"/>
      <c r="AF48" s="2"/>
      <c r="AG48" s="2"/>
      <c r="AH48" s="2"/>
      <c r="AI48" s="2"/>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row>
    <row r="49" spans="2:63">
      <c r="B49" s="283" t="s">
        <v>1526</v>
      </c>
      <c r="E49" s="246"/>
      <c r="L49" s="2"/>
      <c r="M49" s="2"/>
      <c r="N49" s="2"/>
      <c r="O49" s="2"/>
      <c r="P49" s="2"/>
      <c r="Q49" s="2"/>
      <c r="R49" s="2"/>
      <c r="S49" s="2"/>
      <c r="T49" s="2"/>
      <c r="U49" s="2"/>
      <c r="V49" s="2"/>
      <c r="W49" s="2"/>
      <c r="X49" s="2"/>
      <c r="Y49" s="2"/>
      <c r="Z49" s="2"/>
      <c r="AA49" s="2"/>
      <c r="AB49" s="2"/>
      <c r="AC49" s="2"/>
      <c r="AD49" s="2"/>
      <c r="AE49" s="2"/>
      <c r="AF49" s="2"/>
      <c r="AG49" s="2"/>
      <c r="AH49" s="2"/>
      <c r="AI49" s="2"/>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row>
    <row r="50" spans="2:63">
      <c r="B50" s="283"/>
      <c r="E50" s="246"/>
      <c r="L50" s="2"/>
      <c r="M50" s="2"/>
      <c r="N50" s="2"/>
      <c r="O50" s="2"/>
      <c r="P50" s="2"/>
      <c r="Q50" s="2"/>
      <c r="R50" s="2"/>
      <c r="S50" s="2"/>
      <c r="T50" s="2"/>
      <c r="U50" s="2"/>
      <c r="V50" s="2"/>
      <c r="W50" s="2"/>
      <c r="X50" s="2"/>
      <c r="Y50" s="2"/>
      <c r="Z50" s="2"/>
      <c r="AA50" s="2"/>
      <c r="AB50" s="2"/>
      <c r="AC50" s="2"/>
      <c r="AD50" s="2"/>
      <c r="AE50" s="2"/>
      <c r="AF50" s="2"/>
      <c r="AG50" s="2"/>
      <c r="AH50" s="2"/>
      <c r="AI50" s="2"/>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row>
    <row r="51" spans="2:63" ht="24">
      <c r="B51" s="256" t="s">
        <v>9</v>
      </c>
      <c r="C51" s="255" t="s">
        <v>161</v>
      </c>
      <c r="D51" s="257" t="s">
        <v>131</v>
      </c>
      <c r="H51" s="414" t="s">
        <v>296</v>
      </c>
      <c r="L51" s="2"/>
      <c r="M51" s="2"/>
      <c r="N51" s="2"/>
      <c r="O51" s="2"/>
      <c r="P51" s="2"/>
      <c r="Q51" s="2"/>
      <c r="R51" s="2"/>
      <c r="S51" s="2"/>
      <c r="T51" s="2"/>
      <c r="U51" s="2"/>
      <c r="V51" s="2"/>
      <c r="W51" s="2"/>
      <c r="X51" s="2"/>
      <c r="Y51" s="2"/>
      <c r="Z51" s="2"/>
      <c r="AA51" s="2"/>
      <c r="AB51" s="2"/>
      <c r="AC51" s="2"/>
      <c r="AD51" s="2"/>
      <c r="AE51" s="2"/>
      <c r="AF51" s="2"/>
      <c r="AG51" s="2"/>
      <c r="AH51" s="2"/>
      <c r="AI51" s="2"/>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row>
    <row r="52" spans="2:63">
      <c r="B52" s="254" t="s">
        <v>169</v>
      </c>
      <c r="C52" s="232">
        <f>E13</f>
        <v>30836422</v>
      </c>
      <c r="D52" s="232">
        <f>F13</f>
        <v>19391001.106166653</v>
      </c>
      <c r="H52" s="280">
        <f>H13</f>
        <v>32633481.832061663</v>
      </c>
      <c r="L52" s="2"/>
      <c r="M52" s="2"/>
      <c r="N52" s="2"/>
      <c r="O52" s="2"/>
      <c r="P52" s="2"/>
      <c r="Q52" s="2"/>
      <c r="R52" s="2"/>
      <c r="S52" s="2"/>
      <c r="T52" s="2"/>
      <c r="U52" s="2"/>
      <c r="V52" s="2"/>
      <c r="W52" s="2"/>
      <c r="X52" s="2"/>
      <c r="Y52" s="2"/>
      <c r="Z52" s="2"/>
      <c r="AA52" s="2"/>
      <c r="AB52" s="2"/>
      <c r="AC52" s="2"/>
      <c r="AD52" s="2"/>
      <c r="AE52" s="2"/>
      <c r="AF52" s="2"/>
      <c r="AG52" s="2"/>
      <c r="AH52" s="2"/>
      <c r="AI52" s="2"/>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row>
    <row r="53" spans="2:63">
      <c r="B53" s="254" t="s">
        <v>170</v>
      </c>
      <c r="C53" s="232">
        <f>C41</f>
        <v>16934647</v>
      </c>
      <c r="D53" s="232">
        <f>D41</f>
        <v>16934647</v>
      </c>
      <c r="H53" s="280">
        <f>D41</f>
        <v>16934647</v>
      </c>
      <c r="L53" s="2"/>
      <c r="M53" s="2"/>
      <c r="N53" s="2"/>
      <c r="O53" s="2"/>
      <c r="P53" s="2"/>
      <c r="Q53" s="2"/>
      <c r="R53" s="2"/>
      <c r="S53" s="2"/>
      <c r="T53" s="2"/>
      <c r="U53" s="2"/>
      <c r="V53" s="2"/>
      <c r="W53" s="2"/>
      <c r="X53" s="2"/>
      <c r="Y53" s="2"/>
      <c r="Z53" s="2"/>
      <c r="AA53" s="2"/>
      <c r="AB53" s="2"/>
      <c r="AC53" s="2"/>
      <c r="AD53" s="2"/>
      <c r="AE53" s="2"/>
      <c r="AF53" s="2"/>
      <c r="AG53" s="2"/>
      <c r="AH53" s="2"/>
      <c r="AI53" s="2"/>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row>
    <row r="54" spans="2:63">
      <c r="B54" s="258" t="s">
        <v>1514</v>
      </c>
      <c r="C54" s="259">
        <f>C52-C53</f>
        <v>13901775</v>
      </c>
      <c r="D54" s="259">
        <f>D52-D53</f>
        <v>2456354.1061666533</v>
      </c>
      <c r="H54" s="390">
        <f>H52-H53</f>
        <v>15698834.832061663</v>
      </c>
      <c r="L54" s="2"/>
      <c r="M54" s="2"/>
      <c r="N54" s="2"/>
      <c r="O54" s="2"/>
      <c r="P54" s="2"/>
      <c r="Q54" s="2"/>
      <c r="R54" s="2"/>
      <c r="S54" s="2"/>
      <c r="T54" s="2"/>
      <c r="U54" s="2"/>
      <c r="V54" s="2"/>
      <c r="W54" s="2"/>
      <c r="X54" s="2"/>
      <c r="Y54" s="2"/>
      <c r="Z54" s="2"/>
      <c r="AA54" s="2"/>
      <c r="AB54" s="2"/>
      <c r="AC54" s="2"/>
      <c r="AD54" s="2"/>
      <c r="AE54" s="2"/>
      <c r="AF54" s="2"/>
      <c r="AG54" s="2"/>
      <c r="AH54" s="2"/>
      <c r="AI54" s="2"/>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row>
    <row r="55" spans="2:63">
      <c r="L55" s="2"/>
      <c r="M55" s="2"/>
      <c r="N55" s="2"/>
      <c r="O55" s="2"/>
      <c r="P55" s="2"/>
      <c r="Q55" s="2"/>
      <c r="R55" s="2"/>
      <c r="S55" s="2"/>
      <c r="T55" s="2"/>
      <c r="U55" s="2"/>
      <c r="V55" s="2"/>
      <c r="W55" s="2"/>
      <c r="X55" s="2"/>
      <c r="Y55" s="2"/>
      <c r="Z55" s="2"/>
      <c r="AA55" s="2"/>
      <c r="AB55" s="2"/>
      <c r="AC55" s="2"/>
      <c r="AD55" s="2"/>
      <c r="AE55" s="2"/>
      <c r="AF55" s="2"/>
      <c r="AG55" s="2"/>
      <c r="AH55" s="2"/>
      <c r="AI55" s="2"/>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row>
    <row r="56" spans="2:63">
      <c r="B56" s="283" t="s">
        <v>297</v>
      </c>
      <c r="L56" s="2"/>
      <c r="M56" s="2"/>
      <c r="N56" s="2"/>
      <c r="O56" s="2"/>
      <c r="P56" s="2"/>
      <c r="Q56" s="2"/>
      <c r="R56" s="2"/>
      <c r="S56" s="2"/>
      <c r="T56" s="2"/>
      <c r="U56" s="2"/>
      <c r="V56" s="2"/>
      <c r="W56" s="2"/>
      <c r="X56" s="2"/>
      <c r="Y56" s="2"/>
      <c r="Z56" s="2"/>
      <c r="AA56" s="2"/>
      <c r="AB56" s="2"/>
      <c r="AC56" s="2"/>
      <c r="AD56" s="2"/>
      <c r="AE56" s="2"/>
      <c r="AF56" s="2"/>
      <c r="AG56" s="2"/>
      <c r="AH56" s="2"/>
      <c r="AI56" s="2"/>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row>
    <row r="57" spans="2:63">
      <c r="L57" s="2"/>
      <c r="M57" s="2"/>
      <c r="N57" s="2"/>
      <c r="O57" s="2"/>
      <c r="P57" s="2"/>
      <c r="Q57" s="2"/>
      <c r="R57" s="2"/>
      <c r="S57" s="2"/>
      <c r="T57" s="2"/>
      <c r="U57" s="2"/>
      <c r="V57" s="2"/>
      <c r="W57" s="2"/>
      <c r="X57" s="2"/>
      <c r="Y57" s="2"/>
      <c r="Z57" s="2"/>
      <c r="AA57" s="2"/>
      <c r="AB57" s="2"/>
      <c r="AC57" s="2"/>
      <c r="AD57" s="2"/>
      <c r="AE57" s="2"/>
      <c r="AF57" s="2"/>
      <c r="AG57" s="2"/>
      <c r="AH57" s="2"/>
      <c r="AI57" s="2"/>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row>
    <row r="58" spans="2:63">
      <c r="B58" s="475" t="s">
        <v>1583</v>
      </c>
      <c r="C58" s="476"/>
      <c r="D58" s="476"/>
      <c r="E58" s="476"/>
      <c r="F58" s="476"/>
      <c r="G58" s="476"/>
      <c r="H58" s="476"/>
      <c r="I58" s="476"/>
      <c r="J58" s="476"/>
      <c r="K58" s="477"/>
      <c r="L58" s="2"/>
      <c r="M58" s="2"/>
      <c r="N58" s="2"/>
      <c r="O58" s="2"/>
      <c r="P58" s="2"/>
      <c r="Q58" s="2"/>
      <c r="R58" s="2"/>
      <c r="S58" s="2"/>
      <c r="T58" s="2"/>
      <c r="U58" s="2"/>
      <c r="V58" s="2"/>
      <c r="W58" s="2"/>
      <c r="X58" s="2"/>
      <c r="Y58" s="2"/>
      <c r="Z58" s="2"/>
      <c r="AA58" s="2"/>
      <c r="AB58" s="2"/>
      <c r="AC58" s="2"/>
      <c r="AD58" s="2"/>
      <c r="AE58" s="2"/>
      <c r="AF58" s="2"/>
      <c r="AG58" s="2"/>
      <c r="AH58" s="2"/>
      <c r="AI58" s="2"/>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row>
    <row r="59" spans="2:63">
      <c r="B59" s="478"/>
      <c r="C59" s="479"/>
      <c r="D59" s="479"/>
      <c r="E59" s="479"/>
      <c r="F59" s="479"/>
      <c r="G59" s="479"/>
      <c r="H59" s="479"/>
      <c r="I59" s="479"/>
      <c r="J59" s="479"/>
      <c r="K59" s="480"/>
      <c r="L59" s="2"/>
      <c r="M59" s="2"/>
      <c r="N59" s="2"/>
      <c r="O59" s="2"/>
      <c r="P59" s="2"/>
      <c r="Q59" s="2"/>
      <c r="R59" s="2"/>
      <c r="S59" s="2"/>
      <c r="T59" s="2"/>
      <c r="U59" s="2"/>
      <c r="V59" s="2"/>
      <c r="W59" s="2"/>
      <c r="X59" s="2"/>
      <c r="Y59" s="2"/>
      <c r="Z59" s="2"/>
      <c r="AA59" s="2"/>
      <c r="AB59" s="2"/>
      <c r="AC59" s="2"/>
      <c r="AD59" s="2"/>
      <c r="AE59" s="2"/>
      <c r="AF59" s="2"/>
      <c r="AG59" s="2"/>
      <c r="AH59" s="2"/>
      <c r="AI59" s="2"/>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row>
    <row r="60" spans="2:63" ht="21.75" customHeight="1">
      <c r="B60" s="481" t="s">
        <v>1539</v>
      </c>
      <c r="C60" s="482"/>
      <c r="D60" s="482"/>
      <c r="E60" s="482"/>
      <c r="F60" s="482"/>
      <c r="G60" s="482"/>
      <c r="H60" s="482"/>
      <c r="I60" s="482"/>
      <c r="J60" s="482"/>
      <c r="K60" s="483"/>
      <c r="L60" s="2"/>
      <c r="M60" s="2"/>
      <c r="N60" s="2"/>
      <c r="O60" s="2"/>
      <c r="P60" s="2"/>
      <c r="Q60" s="2"/>
      <c r="R60" s="2"/>
      <c r="S60" s="2"/>
      <c r="T60" s="2"/>
      <c r="U60" s="2"/>
      <c r="V60" s="2"/>
      <c r="W60" s="2"/>
      <c r="X60" s="2"/>
      <c r="Y60" s="2"/>
      <c r="Z60" s="2"/>
      <c r="AA60" s="2"/>
      <c r="AB60" s="2"/>
      <c r="AC60" s="2"/>
      <c r="AD60" s="2"/>
      <c r="AE60" s="2"/>
      <c r="AF60" s="2"/>
      <c r="AG60" s="2"/>
      <c r="AH60" s="2"/>
      <c r="AI60" s="2"/>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row>
    <row r="61" spans="2:63">
      <c r="B61" s="484"/>
      <c r="C61" s="485"/>
      <c r="D61" s="485"/>
      <c r="E61" s="485"/>
      <c r="F61" s="485"/>
      <c r="G61" s="485"/>
      <c r="H61" s="485"/>
      <c r="I61" s="485"/>
      <c r="J61" s="485"/>
      <c r="K61" s="486"/>
      <c r="L61" s="2"/>
      <c r="M61" s="2"/>
      <c r="N61" s="2"/>
      <c r="O61" s="2"/>
      <c r="P61" s="2"/>
      <c r="Q61" s="2"/>
      <c r="R61" s="2"/>
      <c r="S61" s="2"/>
      <c r="T61" s="2"/>
      <c r="U61" s="2"/>
      <c r="V61" s="2"/>
      <c r="W61" s="2"/>
      <c r="X61" s="2"/>
      <c r="Y61" s="2"/>
      <c r="Z61" s="2"/>
      <c r="AA61" s="2"/>
      <c r="AB61" s="2"/>
      <c r="AC61" s="2"/>
      <c r="AD61" s="2"/>
      <c r="AE61" s="2"/>
      <c r="AF61" s="2"/>
      <c r="AG61" s="2"/>
      <c r="AH61" s="2"/>
      <c r="AI61" s="2"/>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row>
    <row r="62" spans="2:63">
      <c r="B62" s="487"/>
      <c r="C62" s="488"/>
      <c r="D62" s="488"/>
      <c r="E62" s="488"/>
      <c r="F62" s="488"/>
      <c r="G62" s="488"/>
      <c r="H62" s="488"/>
      <c r="I62" s="488"/>
      <c r="J62" s="488"/>
      <c r="K62" s="489"/>
      <c r="L62" s="2"/>
      <c r="M62" s="2"/>
      <c r="N62" s="2"/>
      <c r="O62" s="2"/>
      <c r="P62" s="2"/>
      <c r="Q62" s="2"/>
      <c r="R62" s="2"/>
      <c r="S62" s="2"/>
      <c r="T62" s="2"/>
      <c r="U62" s="2"/>
      <c r="V62" s="2"/>
      <c r="W62" s="2"/>
      <c r="X62" s="2"/>
      <c r="Y62" s="2"/>
      <c r="Z62" s="2"/>
      <c r="AA62" s="2"/>
      <c r="AB62" s="2"/>
      <c r="AC62" s="2"/>
      <c r="AD62" s="2"/>
      <c r="AE62" s="2"/>
      <c r="AF62" s="2"/>
      <c r="AG62" s="2"/>
      <c r="AH62" s="2"/>
      <c r="AI62" s="2"/>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row>
    <row r="63" spans="2:63">
      <c r="L63" s="2"/>
      <c r="M63" s="2"/>
      <c r="N63" s="2"/>
      <c r="O63" s="2"/>
      <c r="P63" s="2"/>
      <c r="Q63" s="2"/>
      <c r="R63" s="2"/>
      <c r="S63" s="2"/>
      <c r="T63" s="2"/>
      <c r="U63" s="2"/>
      <c r="V63" s="2"/>
      <c r="W63" s="2"/>
      <c r="X63" s="2"/>
      <c r="Y63" s="2"/>
      <c r="Z63" s="2"/>
      <c r="AA63" s="2"/>
      <c r="AB63" s="2"/>
      <c r="AC63" s="2"/>
      <c r="AD63" s="2"/>
      <c r="AE63" s="2"/>
      <c r="AF63" s="2"/>
      <c r="AG63" s="2"/>
      <c r="AH63" s="2"/>
      <c r="AI63" s="2"/>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row>
    <row r="64" spans="2:63">
      <c r="B64" s="2" t="s">
        <v>1530</v>
      </c>
      <c r="E64" s="431" t="s">
        <v>169</v>
      </c>
      <c r="L64" s="2"/>
      <c r="M64" s="2"/>
      <c r="N64" s="2"/>
      <c r="O64" s="2"/>
      <c r="P64" s="2"/>
      <c r="Q64" s="2"/>
      <c r="R64" s="2"/>
      <c r="S64" s="2"/>
      <c r="T64" s="2"/>
      <c r="U64" s="2"/>
      <c r="V64" s="2"/>
      <c r="W64" s="2"/>
      <c r="X64" s="2"/>
      <c r="Y64" s="2"/>
      <c r="Z64" s="2"/>
      <c r="AA64" s="2"/>
      <c r="AB64" s="2"/>
      <c r="AC64" s="2"/>
      <c r="AD64" s="2"/>
      <c r="AE64" s="2"/>
      <c r="AF64" s="2"/>
      <c r="AG64" s="2"/>
      <c r="AH64" s="2"/>
      <c r="AI64" s="2"/>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row>
    <row r="65" spans="12:63">
      <c r="L65" s="2"/>
      <c r="M65" s="2"/>
      <c r="N65" s="2"/>
      <c r="O65" s="2"/>
      <c r="P65" s="2"/>
      <c r="Q65" s="2"/>
      <c r="R65" s="2"/>
      <c r="S65" s="2"/>
      <c r="T65" s="2"/>
      <c r="U65" s="2"/>
      <c r="V65" s="2"/>
      <c r="W65" s="2"/>
      <c r="X65" s="2"/>
      <c r="Y65" s="2"/>
      <c r="Z65" s="2"/>
      <c r="AA65" s="2"/>
      <c r="AB65" s="2"/>
      <c r="AC65" s="2"/>
      <c r="AD65" s="2"/>
      <c r="AE65" s="2"/>
      <c r="AF65" s="2"/>
      <c r="AG65" s="2"/>
      <c r="AH65" s="2"/>
      <c r="AI65" s="2"/>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row>
    <row r="66" spans="12:63">
      <c r="L66" s="2"/>
      <c r="M66" s="2"/>
      <c r="N66" s="2"/>
      <c r="O66" s="2"/>
      <c r="P66" s="2"/>
      <c r="Q66" s="2"/>
      <c r="R66" s="2"/>
      <c r="S66" s="2"/>
      <c r="T66" s="2"/>
      <c r="U66" s="2"/>
      <c r="V66" s="2"/>
      <c r="W66" s="2"/>
      <c r="X66" s="2"/>
      <c r="Y66" s="2"/>
      <c r="Z66" s="2"/>
      <c r="AA66" s="2"/>
      <c r="AB66" s="2"/>
      <c r="AC66" s="2"/>
      <c r="AD66" s="2"/>
      <c r="AE66" s="2"/>
      <c r="AF66" s="2"/>
      <c r="AG66" s="2"/>
      <c r="AH66" s="2"/>
      <c r="AI66" s="2"/>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row>
    <row r="67" spans="12:63">
      <c r="L67" s="2"/>
      <c r="M67" s="2"/>
      <c r="N67" s="2"/>
      <c r="O67" s="2"/>
      <c r="P67" s="2"/>
      <c r="Q67" s="2"/>
      <c r="R67" s="2"/>
      <c r="S67" s="2"/>
      <c r="T67" s="2"/>
      <c r="U67" s="2"/>
      <c r="V67" s="2"/>
      <c r="W67" s="2"/>
      <c r="X67" s="2"/>
      <c r="Y67" s="2"/>
      <c r="Z67" s="2"/>
      <c r="AA67" s="2"/>
      <c r="AB67" s="2"/>
      <c r="AC67" s="2"/>
      <c r="AD67" s="2"/>
      <c r="AE67" s="2"/>
      <c r="AF67" s="2"/>
      <c r="AG67" s="2"/>
      <c r="AH67" s="2"/>
      <c r="AI67" s="2"/>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row>
    <row r="68" spans="12:63">
      <c r="L68" s="2"/>
      <c r="M68" s="2"/>
      <c r="N68" s="2"/>
      <c r="O68" s="2"/>
      <c r="P68" s="2"/>
      <c r="Q68" s="2"/>
      <c r="R68" s="2"/>
      <c r="S68" s="2"/>
      <c r="T68" s="2"/>
      <c r="U68" s="2"/>
      <c r="V68" s="2"/>
      <c r="W68" s="2"/>
      <c r="X68" s="2"/>
      <c r="Y68" s="2"/>
      <c r="Z68" s="2"/>
      <c r="AA68" s="2"/>
      <c r="AB68" s="2"/>
      <c r="AC68" s="2"/>
      <c r="AD68" s="2"/>
      <c r="AE68" s="2"/>
      <c r="AF68" s="2"/>
      <c r="AG68" s="2"/>
      <c r="AH68" s="2"/>
      <c r="AI68" s="2"/>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row>
    <row r="69" spans="12:63">
      <c r="L69" s="2"/>
      <c r="M69" s="2"/>
      <c r="N69" s="2"/>
      <c r="O69" s="2"/>
      <c r="P69" s="2"/>
      <c r="Q69" s="2"/>
      <c r="R69" s="2"/>
      <c r="S69" s="2"/>
      <c r="T69" s="2"/>
      <c r="U69" s="2"/>
      <c r="V69" s="2"/>
      <c r="W69" s="2"/>
      <c r="X69" s="2"/>
      <c r="Y69" s="2"/>
      <c r="Z69" s="2"/>
      <c r="AA69" s="2"/>
      <c r="AB69" s="2"/>
      <c r="AC69" s="2"/>
      <c r="AD69" s="2"/>
      <c r="AE69" s="2"/>
      <c r="AF69" s="2"/>
      <c r="AG69" s="2"/>
      <c r="AH69" s="2"/>
      <c r="AI69" s="2"/>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row>
    <row r="70" spans="12:63">
      <c r="L70" s="2"/>
      <c r="M70" s="2"/>
      <c r="N70" s="2"/>
      <c r="O70" s="2"/>
      <c r="P70" s="2"/>
      <c r="Q70" s="2"/>
      <c r="R70" s="2"/>
      <c r="S70" s="2"/>
      <c r="T70" s="2"/>
      <c r="U70" s="2"/>
      <c r="V70" s="2"/>
      <c r="W70" s="2"/>
      <c r="X70" s="2"/>
      <c r="Y70" s="2"/>
      <c r="Z70" s="2"/>
      <c r="AA70" s="2"/>
      <c r="AB70" s="2"/>
      <c r="AC70" s="2"/>
      <c r="AD70" s="2"/>
      <c r="AE70" s="2"/>
      <c r="AF70" s="2"/>
      <c r="AG70" s="2"/>
      <c r="AH70" s="2"/>
      <c r="AI70" s="2"/>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row>
    <row r="71" spans="12:63">
      <c r="L71" s="2"/>
      <c r="M71" s="2"/>
      <c r="N71" s="2"/>
      <c r="O71" s="2"/>
      <c r="P71" s="2"/>
      <c r="Q71" s="2"/>
      <c r="R71" s="2"/>
      <c r="S71" s="2"/>
      <c r="T71" s="2"/>
      <c r="U71" s="2"/>
      <c r="V71" s="2"/>
      <c r="W71" s="2"/>
      <c r="X71" s="2"/>
      <c r="Y71" s="2"/>
      <c r="Z71" s="2"/>
      <c r="AA71" s="2"/>
      <c r="AB71" s="2"/>
      <c r="AC71" s="2"/>
      <c r="AD71" s="2"/>
      <c r="AE71" s="2"/>
      <c r="AF71" s="2"/>
      <c r="AG71" s="2"/>
      <c r="AH71" s="2"/>
      <c r="AI71" s="2"/>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row>
    <row r="72" spans="12:63">
      <c r="L72" s="2"/>
      <c r="M72" s="2"/>
      <c r="N72" s="2"/>
      <c r="O72" s="2"/>
      <c r="P72" s="2"/>
      <c r="Q72" s="2"/>
      <c r="R72" s="2"/>
      <c r="S72" s="2"/>
      <c r="T72" s="2"/>
      <c r="U72" s="2"/>
      <c r="V72" s="2"/>
      <c r="W72" s="2"/>
      <c r="X72" s="2"/>
      <c r="Y72" s="2"/>
      <c r="Z72" s="2"/>
      <c r="AA72" s="2"/>
      <c r="AB72" s="2"/>
      <c r="AC72" s="2"/>
      <c r="AD72" s="2"/>
      <c r="AE72" s="2"/>
      <c r="AF72" s="2"/>
      <c r="AG72" s="2"/>
      <c r="AH72" s="2"/>
      <c r="AI72" s="2"/>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row>
    <row r="73" spans="12:63">
      <c r="L73" s="2"/>
      <c r="M73" s="2"/>
      <c r="N73" s="2"/>
      <c r="O73" s="2"/>
      <c r="P73" s="2"/>
      <c r="Q73" s="2"/>
      <c r="R73" s="2"/>
      <c r="S73" s="2"/>
      <c r="T73" s="2"/>
      <c r="U73" s="2"/>
      <c r="V73" s="2"/>
      <c r="W73" s="2"/>
      <c r="X73" s="2"/>
      <c r="Y73" s="2"/>
      <c r="Z73" s="2"/>
      <c r="AA73" s="2"/>
      <c r="AB73" s="2"/>
      <c r="AC73" s="2"/>
      <c r="AD73" s="2"/>
      <c r="AE73" s="2"/>
      <c r="AF73" s="2"/>
      <c r="AG73" s="2"/>
      <c r="AH73" s="2"/>
      <c r="AI73" s="2"/>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row>
    <row r="74" spans="12:63">
      <c r="L74" s="2"/>
      <c r="M74" s="2"/>
      <c r="N74" s="2"/>
      <c r="O74" s="2"/>
      <c r="P74" s="2"/>
      <c r="Q74" s="2"/>
      <c r="R74" s="2"/>
      <c r="S74" s="2"/>
      <c r="T74" s="2"/>
      <c r="U74" s="2"/>
      <c r="V74" s="2"/>
      <c r="W74" s="2"/>
      <c r="X74" s="2"/>
      <c r="Y74" s="2"/>
      <c r="Z74" s="2"/>
      <c r="AA74" s="2"/>
      <c r="AB74" s="2"/>
      <c r="AC74" s="2"/>
      <c r="AD74" s="2"/>
      <c r="AE74" s="2"/>
      <c r="AF74" s="2"/>
      <c r="AG74" s="2"/>
      <c r="AH74" s="2"/>
      <c r="AI74" s="2"/>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row>
    <row r="75" spans="12:63">
      <c r="L75" s="2"/>
      <c r="M75" s="2"/>
      <c r="N75" s="2"/>
      <c r="O75" s="2"/>
      <c r="P75" s="2"/>
      <c r="Q75" s="2"/>
      <c r="R75" s="2"/>
      <c r="S75" s="2"/>
      <c r="T75" s="2"/>
      <c r="U75" s="2"/>
      <c r="V75" s="2"/>
      <c r="W75" s="2"/>
      <c r="X75" s="2"/>
      <c r="Y75" s="2"/>
      <c r="Z75" s="2"/>
      <c r="AA75" s="2"/>
      <c r="AB75" s="2"/>
      <c r="AC75" s="2"/>
      <c r="AD75" s="2"/>
      <c r="AE75" s="2"/>
      <c r="AF75" s="2"/>
      <c r="AG75" s="2"/>
      <c r="AH75" s="2"/>
      <c r="AI75" s="2"/>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row>
    <row r="76" spans="12:63">
      <c r="L76" s="2"/>
      <c r="M76" s="2"/>
      <c r="N76" s="2"/>
      <c r="O76" s="2"/>
      <c r="P76" s="2"/>
      <c r="Q76" s="2"/>
      <c r="R76" s="2"/>
      <c r="S76" s="2"/>
      <c r="T76" s="2"/>
      <c r="U76" s="2"/>
      <c r="V76" s="2"/>
      <c r="W76" s="2"/>
      <c r="X76" s="2"/>
      <c r="Y76" s="2"/>
      <c r="Z76" s="2"/>
      <c r="AA76" s="2"/>
      <c r="AB76" s="2"/>
      <c r="AC76" s="2"/>
      <c r="AD76" s="2"/>
      <c r="AE76" s="2"/>
      <c r="AF76" s="2"/>
      <c r="AG76" s="2"/>
      <c r="AH76" s="2"/>
      <c r="AI76" s="2"/>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row>
    <row r="77" spans="12:63">
      <c r="L77" s="2"/>
      <c r="M77" s="2"/>
      <c r="N77" s="2"/>
      <c r="O77" s="2"/>
      <c r="P77" s="2"/>
      <c r="Q77" s="2"/>
      <c r="R77" s="2"/>
      <c r="S77" s="2"/>
      <c r="T77" s="2"/>
      <c r="U77" s="2"/>
      <c r="V77" s="2"/>
      <c r="W77" s="2"/>
      <c r="X77" s="2"/>
      <c r="Y77" s="2"/>
      <c r="Z77" s="2"/>
      <c r="AA77" s="2"/>
      <c r="AB77" s="2"/>
      <c r="AC77" s="2"/>
      <c r="AD77" s="2"/>
      <c r="AE77" s="2"/>
      <c r="AF77" s="2"/>
      <c r="AG77" s="2"/>
      <c r="AH77" s="2"/>
      <c r="AI77" s="2"/>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row>
    <row r="78" spans="12:63">
      <c r="L78" s="2"/>
      <c r="M78" s="2"/>
      <c r="N78" s="2"/>
      <c r="O78" s="2"/>
      <c r="P78" s="2"/>
      <c r="Q78" s="2"/>
      <c r="R78" s="2"/>
      <c r="S78" s="2"/>
      <c r="T78" s="2"/>
      <c r="U78" s="2"/>
      <c r="V78" s="2"/>
      <c r="W78" s="2"/>
      <c r="X78" s="2"/>
      <c r="Y78" s="2"/>
      <c r="Z78" s="2"/>
      <c r="AA78" s="2"/>
      <c r="AB78" s="2"/>
      <c r="AC78" s="2"/>
      <c r="AD78" s="2"/>
      <c r="AE78" s="2"/>
      <c r="AF78" s="2"/>
      <c r="AG78" s="2"/>
      <c r="AH78" s="2"/>
      <c r="AI78" s="2"/>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row>
    <row r="79" spans="12:63">
      <c r="L79" s="2"/>
      <c r="M79" s="2"/>
      <c r="N79" s="2"/>
      <c r="O79" s="2"/>
      <c r="P79" s="2"/>
      <c r="Q79" s="2"/>
      <c r="R79" s="2"/>
      <c r="S79" s="2"/>
      <c r="T79" s="2"/>
      <c r="U79" s="2"/>
      <c r="V79" s="2"/>
      <c r="W79" s="2"/>
      <c r="X79" s="2"/>
      <c r="Y79" s="2"/>
      <c r="Z79" s="2"/>
      <c r="AA79" s="2"/>
      <c r="AB79" s="2"/>
      <c r="AC79" s="2"/>
      <c r="AD79" s="2"/>
      <c r="AE79" s="2"/>
      <c r="AF79" s="2"/>
      <c r="AG79" s="2"/>
      <c r="AH79" s="2"/>
      <c r="AI79" s="2"/>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row>
    <row r="80" spans="12:63">
      <c r="L80" s="2"/>
      <c r="M80" s="2"/>
      <c r="N80" s="2"/>
      <c r="O80" s="2"/>
      <c r="P80" s="2"/>
      <c r="Q80" s="2"/>
      <c r="R80" s="2"/>
      <c r="S80" s="2"/>
      <c r="T80" s="2"/>
      <c r="U80" s="2"/>
      <c r="V80" s="2"/>
      <c r="W80" s="2"/>
      <c r="X80" s="2"/>
      <c r="Y80" s="2"/>
      <c r="Z80" s="2"/>
      <c r="AA80" s="2"/>
      <c r="AB80" s="2"/>
      <c r="AC80" s="2"/>
      <c r="AD80" s="2"/>
      <c r="AE80" s="2"/>
      <c r="AF80" s="2"/>
      <c r="AG80" s="2"/>
      <c r="AH80" s="2"/>
      <c r="AI80" s="2"/>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row>
    <row r="81" spans="12:63">
      <c r="L81" s="2"/>
      <c r="M81" s="2"/>
      <c r="N81" s="2"/>
      <c r="O81" s="2"/>
      <c r="P81" s="2"/>
      <c r="Q81" s="2"/>
      <c r="R81" s="2"/>
      <c r="S81" s="2"/>
      <c r="T81" s="2"/>
      <c r="U81" s="2"/>
      <c r="V81" s="2"/>
      <c r="W81" s="2"/>
      <c r="X81" s="2"/>
      <c r="Y81" s="2"/>
      <c r="Z81" s="2"/>
      <c r="AA81" s="2"/>
      <c r="AB81" s="2"/>
      <c r="AC81" s="2"/>
      <c r="AD81" s="2"/>
      <c r="AE81" s="2"/>
      <c r="AF81" s="2"/>
      <c r="AG81" s="2"/>
      <c r="AH81" s="2"/>
      <c r="AI81" s="2"/>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row>
    <row r="82" spans="12:63">
      <c r="L82" s="2"/>
      <c r="M82" s="2"/>
      <c r="N82" s="2"/>
      <c r="O82" s="2"/>
      <c r="P82" s="2"/>
      <c r="Q82" s="2"/>
      <c r="R82" s="2"/>
      <c r="S82" s="2"/>
      <c r="T82" s="2"/>
      <c r="U82" s="2"/>
      <c r="V82" s="2"/>
      <c r="W82" s="2"/>
      <c r="X82" s="2"/>
      <c r="Y82" s="2"/>
      <c r="Z82" s="2"/>
      <c r="AA82" s="2"/>
      <c r="AB82" s="2"/>
      <c r="AC82" s="2"/>
      <c r="AD82" s="2"/>
      <c r="AE82" s="2"/>
      <c r="AF82" s="2"/>
      <c r="AG82" s="2"/>
      <c r="AH82" s="2"/>
      <c r="AI82" s="2"/>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row>
    <row r="83" spans="12:63">
      <c r="L83" s="2"/>
      <c r="M83" s="2"/>
      <c r="N83" s="2"/>
      <c r="O83" s="2"/>
      <c r="P83" s="2"/>
      <c r="Q83" s="2"/>
      <c r="R83" s="2"/>
      <c r="S83" s="2"/>
      <c r="T83" s="2"/>
      <c r="U83" s="2"/>
      <c r="V83" s="2"/>
      <c r="W83" s="2"/>
      <c r="X83" s="2"/>
      <c r="Y83" s="2"/>
      <c r="Z83" s="2"/>
      <c r="AA83" s="2"/>
      <c r="AB83" s="2"/>
      <c r="AC83" s="2"/>
      <c r="AD83" s="2"/>
      <c r="AE83" s="2"/>
      <c r="AF83" s="2"/>
      <c r="AG83" s="2"/>
      <c r="AH83" s="2"/>
      <c r="AI83" s="2"/>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row>
    <row r="84" spans="12:63">
      <c r="L84" s="2"/>
      <c r="M84" s="2"/>
      <c r="N84" s="2"/>
      <c r="O84" s="2"/>
      <c r="P84" s="2"/>
      <c r="Q84" s="2"/>
      <c r="R84" s="2"/>
      <c r="S84" s="2"/>
      <c r="T84" s="2"/>
      <c r="U84" s="2"/>
      <c r="V84" s="2"/>
      <c r="W84" s="2"/>
      <c r="X84" s="2"/>
      <c r="Y84" s="2"/>
      <c r="Z84" s="2"/>
      <c r="AA84" s="2"/>
      <c r="AB84" s="2"/>
      <c r="AC84" s="2"/>
      <c r="AD84" s="2"/>
      <c r="AE84" s="2"/>
      <c r="AF84" s="2"/>
      <c r="AG84" s="2"/>
      <c r="AH84" s="2"/>
      <c r="AI84" s="2"/>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row>
    <row r="85" spans="12:63">
      <c r="L85" s="2"/>
      <c r="M85" s="2"/>
      <c r="N85" s="2"/>
      <c r="O85" s="2"/>
      <c r="P85" s="2"/>
      <c r="Q85" s="2"/>
      <c r="R85" s="2"/>
      <c r="S85" s="2"/>
      <c r="T85" s="2"/>
      <c r="U85" s="2"/>
      <c r="V85" s="2"/>
      <c r="W85" s="2"/>
      <c r="X85" s="2"/>
      <c r="Y85" s="2"/>
      <c r="Z85" s="2"/>
      <c r="AA85" s="2"/>
      <c r="AB85" s="2"/>
      <c r="AC85" s="2"/>
      <c r="AD85" s="2"/>
      <c r="AE85" s="2"/>
      <c r="AF85" s="2"/>
      <c r="AG85" s="2"/>
      <c r="AH85" s="2"/>
      <c r="AI85" s="2"/>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row>
    <row r="86" spans="12:63">
      <c r="L86" s="2"/>
      <c r="M86" s="2"/>
      <c r="N86" s="2"/>
      <c r="O86" s="2"/>
      <c r="P86" s="2"/>
      <c r="Q86" s="2"/>
      <c r="R86" s="2"/>
      <c r="S86" s="2"/>
      <c r="T86" s="2"/>
      <c r="U86" s="2"/>
      <c r="V86" s="2"/>
      <c r="W86" s="2"/>
      <c r="X86" s="2"/>
      <c r="Y86" s="2"/>
      <c r="Z86" s="2"/>
      <c r="AA86" s="2"/>
      <c r="AB86" s="2"/>
      <c r="AC86" s="2"/>
      <c r="AD86" s="2"/>
      <c r="AE86" s="2"/>
      <c r="AF86" s="2"/>
      <c r="AG86" s="2"/>
      <c r="AH86" s="2"/>
      <c r="AI86" s="2"/>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row>
    <row r="87" spans="12:63">
      <c r="L87" s="2"/>
      <c r="M87" s="2"/>
      <c r="N87" s="2"/>
      <c r="O87" s="2"/>
      <c r="P87" s="2"/>
      <c r="Q87" s="2"/>
      <c r="R87" s="2"/>
      <c r="S87" s="2"/>
      <c r="T87" s="2"/>
      <c r="U87" s="2"/>
      <c r="V87" s="2"/>
      <c r="W87" s="2"/>
      <c r="X87" s="2"/>
      <c r="Y87" s="2"/>
      <c r="Z87" s="2"/>
      <c r="AA87" s="2"/>
      <c r="AB87" s="2"/>
      <c r="AC87" s="2"/>
      <c r="AD87" s="2"/>
      <c r="AE87" s="2"/>
      <c r="AF87" s="2"/>
      <c r="AG87" s="2"/>
      <c r="AH87" s="2"/>
      <c r="AI87" s="2"/>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row>
    <row r="88" spans="12:63">
      <c r="L88" s="2"/>
      <c r="M88" s="2"/>
      <c r="N88" s="2"/>
      <c r="O88" s="2"/>
      <c r="P88" s="2"/>
      <c r="Q88" s="2"/>
      <c r="R88" s="2"/>
      <c r="S88" s="2"/>
      <c r="T88" s="2"/>
      <c r="U88" s="2"/>
      <c r="V88" s="2"/>
      <c r="W88" s="2"/>
      <c r="X88" s="2"/>
      <c r="Y88" s="2"/>
      <c r="Z88" s="2"/>
      <c r="AA88" s="2"/>
      <c r="AB88" s="2"/>
      <c r="AC88" s="2"/>
      <c r="AD88" s="2"/>
      <c r="AE88" s="2"/>
      <c r="AF88" s="2"/>
      <c r="AG88" s="2"/>
      <c r="AH88" s="2"/>
      <c r="AI88" s="2"/>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row>
    <row r="89" spans="12:63">
      <c r="L89" s="2"/>
      <c r="M89" s="2"/>
      <c r="N89" s="2"/>
      <c r="O89" s="2"/>
      <c r="P89" s="2"/>
      <c r="Q89" s="2"/>
      <c r="R89" s="2"/>
      <c r="S89" s="2"/>
      <c r="T89" s="2"/>
      <c r="U89" s="2"/>
      <c r="V89" s="2"/>
      <c r="W89" s="2"/>
      <c r="X89" s="2"/>
      <c r="Y89" s="2"/>
      <c r="Z89" s="2"/>
      <c r="AA89" s="2"/>
      <c r="AB89" s="2"/>
      <c r="AC89" s="2"/>
      <c r="AD89" s="2"/>
      <c r="AE89" s="2"/>
      <c r="AF89" s="2"/>
      <c r="AG89" s="2"/>
      <c r="AH89" s="2"/>
      <c r="AI89" s="2"/>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row>
    <row r="90" spans="12:63">
      <c r="L90" s="2"/>
      <c r="M90" s="2"/>
      <c r="N90" s="2"/>
      <c r="O90" s="2"/>
      <c r="P90" s="2"/>
      <c r="Q90" s="2"/>
      <c r="R90" s="2"/>
      <c r="S90" s="2"/>
      <c r="T90" s="2"/>
      <c r="U90" s="2"/>
      <c r="V90" s="2"/>
      <c r="W90" s="2"/>
      <c r="X90" s="2"/>
      <c r="Y90" s="2"/>
      <c r="Z90" s="2"/>
      <c r="AA90" s="2"/>
      <c r="AB90" s="2"/>
      <c r="AC90" s="2"/>
      <c r="AD90" s="2"/>
      <c r="AE90" s="2"/>
      <c r="AF90" s="2"/>
      <c r="AG90" s="2"/>
      <c r="AH90" s="2"/>
      <c r="AI90" s="2"/>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row>
    <row r="91" spans="12:63">
      <c r="L91" s="2"/>
      <c r="M91" s="2"/>
      <c r="N91" s="2"/>
      <c r="O91" s="2"/>
      <c r="P91" s="2"/>
      <c r="Q91" s="2"/>
      <c r="R91" s="2"/>
      <c r="S91" s="2"/>
      <c r="T91" s="2"/>
      <c r="U91" s="2"/>
      <c r="V91" s="2"/>
      <c r="W91" s="2"/>
      <c r="X91" s="2"/>
      <c r="Y91" s="2"/>
      <c r="Z91" s="2"/>
      <c r="AA91" s="2"/>
      <c r="AB91" s="2"/>
      <c r="AC91" s="2"/>
      <c r="AD91" s="2"/>
      <c r="AE91" s="2"/>
      <c r="AF91" s="2"/>
      <c r="AG91" s="2"/>
      <c r="AH91" s="2"/>
      <c r="AI91" s="2"/>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row>
    <row r="92" spans="12:63">
      <c r="L92" s="2"/>
      <c r="M92" s="2"/>
      <c r="N92" s="2"/>
      <c r="O92" s="2"/>
      <c r="P92" s="2"/>
      <c r="Q92" s="2"/>
      <c r="R92" s="2"/>
      <c r="S92" s="2"/>
      <c r="T92" s="2"/>
      <c r="U92" s="2"/>
      <c r="V92" s="2"/>
      <c r="W92" s="2"/>
      <c r="X92" s="2"/>
      <c r="Y92" s="2"/>
      <c r="Z92" s="2"/>
      <c r="AA92" s="2"/>
      <c r="AB92" s="2"/>
      <c r="AC92" s="2"/>
      <c r="AD92" s="2"/>
      <c r="AE92" s="2"/>
      <c r="AF92" s="2"/>
      <c r="AG92" s="2"/>
      <c r="AH92" s="2"/>
      <c r="AI92" s="2"/>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row>
    <row r="93" spans="12:63">
      <c r="L93" s="2"/>
      <c r="M93" s="2"/>
      <c r="N93" s="2"/>
      <c r="O93" s="2"/>
      <c r="P93" s="2"/>
      <c r="Q93" s="2"/>
      <c r="R93" s="2"/>
      <c r="S93" s="2"/>
      <c r="T93" s="2"/>
      <c r="U93" s="2"/>
      <c r="V93" s="2"/>
      <c r="W93" s="2"/>
      <c r="X93" s="2"/>
      <c r="Y93" s="2"/>
      <c r="Z93" s="2"/>
      <c r="AA93" s="2"/>
      <c r="AB93" s="2"/>
      <c r="AC93" s="2"/>
      <c r="AD93" s="2"/>
      <c r="AE93" s="2"/>
      <c r="AF93" s="2"/>
      <c r="AG93" s="2"/>
      <c r="AH93" s="2"/>
      <c r="AI93" s="2"/>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row>
    <row r="94" spans="12:63">
      <c r="L94" s="2"/>
      <c r="M94" s="2"/>
      <c r="N94" s="2"/>
      <c r="O94" s="2"/>
      <c r="P94" s="2"/>
      <c r="Q94" s="2"/>
      <c r="R94" s="2"/>
      <c r="S94" s="2"/>
      <c r="T94" s="2"/>
      <c r="U94" s="2"/>
      <c r="V94" s="2"/>
      <c r="W94" s="2"/>
      <c r="X94" s="2"/>
      <c r="Y94" s="2"/>
      <c r="Z94" s="2"/>
      <c r="AA94" s="2"/>
      <c r="AB94" s="2"/>
      <c r="AC94" s="2"/>
      <c r="AD94" s="2"/>
      <c r="AE94" s="2"/>
      <c r="AF94" s="2"/>
      <c r="AG94" s="2"/>
      <c r="AH94" s="2"/>
      <c r="AI94" s="2"/>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row>
    <row r="95" spans="12:63">
      <c r="L95" s="2"/>
      <c r="M95" s="2"/>
      <c r="N95" s="2"/>
      <c r="O95" s="2"/>
      <c r="P95" s="2"/>
      <c r="Q95" s="2"/>
      <c r="R95" s="2"/>
      <c r="S95" s="2"/>
      <c r="T95" s="2"/>
      <c r="U95" s="2"/>
      <c r="V95" s="2"/>
      <c r="W95" s="2"/>
      <c r="X95" s="2"/>
      <c r="Y95" s="2"/>
      <c r="Z95" s="2"/>
      <c r="AA95" s="2"/>
      <c r="AB95" s="2"/>
      <c r="AC95" s="2"/>
      <c r="AD95" s="2"/>
      <c r="AE95" s="2"/>
      <c r="AF95" s="2"/>
      <c r="AG95" s="2"/>
      <c r="AH95" s="2"/>
      <c r="AI95" s="2"/>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row>
    <row r="96" spans="12:63">
      <c r="L96" s="2"/>
      <c r="M96" s="2"/>
      <c r="N96" s="2"/>
      <c r="O96" s="2"/>
      <c r="P96" s="2"/>
      <c r="Q96" s="2"/>
      <c r="R96" s="2"/>
      <c r="S96" s="2"/>
      <c r="T96" s="2"/>
      <c r="U96" s="2"/>
      <c r="V96" s="2"/>
      <c r="W96" s="2"/>
      <c r="X96" s="2"/>
      <c r="Y96" s="2"/>
      <c r="Z96" s="2"/>
      <c r="AA96" s="2"/>
      <c r="AB96" s="2"/>
      <c r="AC96" s="2"/>
      <c r="AD96" s="2"/>
      <c r="AE96" s="2"/>
      <c r="AF96" s="2"/>
      <c r="AG96" s="2"/>
      <c r="AH96" s="2"/>
      <c r="AI96" s="2"/>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row>
    <row r="97" spans="12:63">
      <c r="L97" s="2"/>
      <c r="M97" s="2"/>
      <c r="N97" s="2"/>
      <c r="O97" s="2"/>
      <c r="P97" s="2"/>
      <c r="Q97" s="2"/>
      <c r="R97" s="2"/>
      <c r="S97" s="2"/>
      <c r="T97" s="2"/>
      <c r="U97" s="2"/>
      <c r="V97" s="2"/>
      <c r="W97" s="2"/>
      <c r="X97" s="2"/>
      <c r="Y97" s="2"/>
      <c r="Z97" s="2"/>
      <c r="AA97" s="2"/>
      <c r="AB97" s="2"/>
      <c r="AC97" s="2"/>
      <c r="AD97" s="2"/>
      <c r="AE97" s="2"/>
      <c r="AF97" s="2"/>
      <c r="AG97" s="2"/>
      <c r="AH97" s="2"/>
      <c r="AI97" s="2"/>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row>
    <row r="98" spans="12:63">
      <c r="L98" s="2"/>
      <c r="M98" s="2"/>
      <c r="N98" s="2"/>
      <c r="O98" s="2"/>
      <c r="P98" s="2"/>
      <c r="Q98" s="2"/>
      <c r="R98" s="2"/>
      <c r="S98" s="2"/>
      <c r="T98" s="2"/>
      <c r="U98" s="2"/>
      <c r="V98" s="2"/>
      <c r="W98" s="2"/>
      <c r="X98" s="2"/>
      <c r="Y98" s="2"/>
      <c r="Z98" s="2"/>
      <c r="AA98" s="2"/>
      <c r="AB98" s="2"/>
      <c r="AC98" s="2"/>
      <c r="AD98" s="2"/>
      <c r="AE98" s="2"/>
      <c r="AF98" s="2"/>
      <c r="AG98" s="2"/>
      <c r="AH98" s="2"/>
      <c r="AI98" s="2"/>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row>
    <row r="99" spans="12:63">
      <c r="L99" s="2"/>
      <c r="M99" s="2"/>
      <c r="N99" s="2"/>
      <c r="O99" s="2"/>
      <c r="P99" s="2"/>
      <c r="Q99" s="2"/>
      <c r="R99" s="2"/>
      <c r="S99" s="2"/>
      <c r="T99" s="2"/>
      <c r="U99" s="2"/>
      <c r="V99" s="2"/>
      <c r="W99" s="2"/>
      <c r="X99" s="2"/>
      <c r="Y99" s="2"/>
      <c r="Z99" s="2"/>
      <c r="AA99" s="2"/>
      <c r="AB99" s="2"/>
      <c r="AC99" s="2"/>
      <c r="AD99" s="2"/>
      <c r="AE99" s="2"/>
      <c r="AF99" s="2"/>
      <c r="AG99" s="2"/>
      <c r="AH99" s="2"/>
      <c r="AI99" s="2"/>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row>
    <row r="100" spans="12:63">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row>
    <row r="101" spans="12:63">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row>
    <row r="102" spans="12:63">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row>
    <row r="103" spans="12:63">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row>
    <row r="104" spans="12:63">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row>
    <row r="105" spans="12:63">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row>
    <row r="106" spans="12:63">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row>
    <row r="107" spans="12:63">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row>
    <row r="108" spans="12:63">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row>
    <row r="109" spans="12:63">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row>
    <row r="110" spans="12:63">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row>
    <row r="111" spans="12:63">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row>
    <row r="112" spans="12:63">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row>
    <row r="113" spans="12:63">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row>
    <row r="114" spans="12:63">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row>
    <row r="115" spans="12:63">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row>
    <row r="116" spans="12:63">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row>
    <row r="117" spans="12:63">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row>
    <row r="118" spans="12:63">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row>
    <row r="119" spans="12:63">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row>
    <row r="120" spans="12:63">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row>
    <row r="121" spans="12:63">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row>
    <row r="122" spans="12:63">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row>
    <row r="123" spans="12:63">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row>
    <row r="124" spans="12:63">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row>
    <row r="125" spans="12:63">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row>
    <row r="126" spans="12:63">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row>
    <row r="127" spans="12:63">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row>
    <row r="128" spans="12:63">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row>
    <row r="129" spans="12:63">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row>
    <row r="130" spans="12:63">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row>
    <row r="131" spans="12:63">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row>
    <row r="132" spans="12:63">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row>
    <row r="133" spans="12:63">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row>
    <row r="134" spans="12:63">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row>
    <row r="135" spans="12:63">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row>
    <row r="136" spans="12:63">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row>
    <row r="137" spans="12:63">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row>
    <row r="138" spans="12:63">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row>
    <row r="139" spans="12:63">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row>
    <row r="140" spans="12:63">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row>
    <row r="141" spans="12:63">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row>
    <row r="142" spans="12:63">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row>
    <row r="143" spans="12:63">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row>
    <row r="144" spans="12:63">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row>
    <row r="145" spans="12:63">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row>
    <row r="146" spans="12:63">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row>
    <row r="147" spans="12:63">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row>
    <row r="148" spans="12:63">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row>
    <row r="149" spans="12:63">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row>
    <row r="150" spans="12:63">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row>
    <row r="151" spans="12:63">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row>
    <row r="152" spans="12:63">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row>
    <row r="153" spans="12:63">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row>
    <row r="154" spans="12:63">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row>
    <row r="155" spans="12:63">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row>
    <row r="156" spans="12:63">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row>
    <row r="157" spans="12:63">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row>
    <row r="158" spans="12:63">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row>
    <row r="159" spans="12:63">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row>
    <row r="160" spans="12:63">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row>
    <row r="161" spans="12:63">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row>
    <row r="162" spans="12:63">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row>
    <row r="163" spans="12:63">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row>
    <row r="164" spans="12:63">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row>
    <row r="165" spans="12:63">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row>
    <row r="166" spans="12:63">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row>
    <row r="167" spans="12:63">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row>
    <row r="168" spans="12:63">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row>
    <row r="169" spans="12:63">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row>
    <row r="170" spans="12:63">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row>
    <row r="171" spans="12:63">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row>
    <row r="172" spans="12:63">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row>
    <row r="173" spans="12:63">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row>
    <row r="174" spans="12:63">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row>
    <row r="175" spans="12:63">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row>
    <row r="176" spans="12:63">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row>
    <row r="177" spans="12:63">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row>
    <row r="178" spans="12:63">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row>
    <row r="179" spans="12:63">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row>
    <row r="180" spans="12:63">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row>
    <row r="181" spans="12:63">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row>
    <row r="182" spans="12:63">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row>
    <row r="183" spans="12:63">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row>
    <row r="184" spans="12:63">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row>
    <row r="185" spans="12:63">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row>
    <row r="186" spans="12:63">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row>
    <row r="187" spans="12:63">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row>
    <row r="188" spans="12:63">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row>
    <row r="189" spans="12:63">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row>
    <row r="190" spans="12:63">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row>
    <row r="191" spans="12:63">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row>
    <row r="192" spans="12:63">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row>
    <row r="193" spans="12:63">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row>
    <row r="194" spans="12:63">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row>
    <row r="195" spans="12:63">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row>
    <row r="196" spans="12:63">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row>
    <row r="197" spans="12:63">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row>
    <row r="198" spans="12:63">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row>
    <row r="199" spans="12:63">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row>
    <row r="200" spans="12:63">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row>
    <row r="201" spans="12:63">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row>
    <row r="202" spans="12:63">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row>
    <row r="203" spans="12:63">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row>
    <row r="204" spans="12:63">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row>
    <row r="205" spans="12:63">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row>
    <row r="206" spans="12:63">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row>
    <row r="207" spans="12:63">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row>
    <row r="208" spans="12:63">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row>
    <row r="209" spans="12:63">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row>
    <row r="210" spans="12:63">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row>
    <row r="211" spans="12:63">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row>
    <row r="212" spans="12:63">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row>
    <row r="213" spans="12:63">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row>
    <row r="214" spans="12:63">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row>
    <row r="215" spans="12:63">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row>
    <row r="216" spans="12:63">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row>
    <row r="217" spans="12:63">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row>
    <row r="218" spans="12:63">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row>
    <row r="219" spans="12:63">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row>
    <row r="220" spans="12:63">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row>
    <row r="221" spans="12:63">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row>
    <row r="222" spans="12:63">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row>
    <row r="223" spans="12:63">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row>
    <row r="224" spans="12:63">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row>
    <row r="225" spans="12:63">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row>
    <row r="226" spans="12:63">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row>
    <row r="227" spans="12:63">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row>
    <row r="228" spans="12:63">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row>
    <row r="229" spans="12:63">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row>
    <row r="230" spans="12:63">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row>
    <row r="231" spans="12:63">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row>
    <row r="232" spans="12:63">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row>
    <row r="233" spans="12:63">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row>
    <row r="234" spans="12:63">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row>
    <row r="235" spans="12:63">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row>
    <row r="236" spans="12:63">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row>
    <row r="237" spans="12:63">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row>
    <row r="238" spans="12:63">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row>
    <row r="239" spans="12:63">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row>
    <row r="240" spans="12:63">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row>
    <row r="241" spans="12:63">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row>
    <row r="242" spans="12:63">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row>
    <row r="243" spans="12:63">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row>
    <row r="244" spans="12:63">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row>
    <row r="245" spans="12:63">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row>
    <row r="246" spans="12:63">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row>
    <row r="247" spans="12:63">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row>
    <row r="248" spans="12:63">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row>
    <row r="249" spans="12:63">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row>
    <row r="250" spans="12:63">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row>
    <row r="251" spans="12:63">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row>
    <row r="252" spans="12:63">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row>
    <row r="253" spans="12:63">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row>
    <row r="254" spans="12:63">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row>
    <row r="255" spans="12:63">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row>
    <row r="256" spans="12:63">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row>
    <row r="257" spans="12:63">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row>
    <row r="258" spans="12:63">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row>
    <row r="259" spans="12:63">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row>
    <row r="260" spans="12:63">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row>
    <row r="261" spans="12:63">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row>
    <row r="262" spans="12:63">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row>
    <row r="263" spans="12:63">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row>
    <row r="264" spans="12:63">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row>
    <row r="265" spans="12:63">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row>
    <row r="266" spans="12:63">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row>
    <row r="267" spans="12:63">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row>
    <row r="268" spans="12:63">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row>
    <row r="269" spans="12:63">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row>
    <row r="270" spans="12:63">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row>
    <row r="271" spans="12:63">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row>
    <row r="272" spans="12:63">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row>
    <row r="273" spans="12:63">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row>
    <row r="274" spans="12:63">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row>
    <row r="275" spans="12:63">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row>
    <row r="276" spans="12:63">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row>
    <row r="277" spans="12:63">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row>
    <row r="278" spans="12:63">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row>
    <row r="279" spans="12:63">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row>
    <row r="280" spans="12:63">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row>
    <row r="281" spans="12:63">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row>
    <row r="282" spans="12:63">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row>
    <row r="283" spans="12:63">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row>
    <row r="284" spans="12:63">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row>
    <row r="285" spans="12:63">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row>
    <row r="286" spans="12:63">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row>
    <row r="287" spans="12:63">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row>
    <row r="288" spans="12:63">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row>
    <row r="289" spans="12:63">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row>
    <row r="290" spans="12:63">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row>
    <row r="291" spans="12:63">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row>
    <row r="292" spans="12:63">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row>
    <row r="293" spans="12:63">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row>
    <row r="294" spans="12:63">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row>
    <row r="295" spans="12:63">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row>
    <row r="296" spans="12:63">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row>
    <row r="297" spans="12:63">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row>
    <row r="298" spans="12:63">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row>
    <row r="299" spans="12:63">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row>
    <row r="300" spans="12:63">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row>
    <row r="301" spans="12:63">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row>
    <row r="302" spans="12:63">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row>
    <row r="303" spans="12:63">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row>
    <row r="304" spans="12:63">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row>
    <row r="305" spans="12:63">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row>
    <row r="306" spans="12:63">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row>
    <row r="307" spans="12:63">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row>
    <row r="308" spans="12:63">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row>
    <row r="309" spans="12:63">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row>
    <row r="310" spans="12:63">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row>
    <row r="311" spans="12:63">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row>
    <row r="312" spans="12:63">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row>
    <row r="313" spans="12:63">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row>
    <row r="314" spans="12:63">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row>
    <row r="315" spans="12:63">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row>
  </sheetData>
  <sheetProtection algorithmName="SHA-512" hashValue="jXs3avGFK8hWR9vH5u3zS4RKHXnYL2n1KVMhUCBbf9F2nMlzsZg7OwsuWsYtjubUpAS9wqa0MRPv8bHgaS57tA==" saltValue="aq4ZpiS0N3hrtKFzH9wJ9Q==" spinCount="100000" sheet="1" objects="1" scenarios="1" selectLockedCells="1" sort="0" autoFilter="0" selectUnlockedCells="1"/>
  <mergeCells count="7">
    <mergeCell ref="B2:J2"/>
    <mergeCell ref="H11:H12"/>
    <mergeCell ref="B58:K59"/>
    <mergeCell ref="B60:K62"/>
    <mergeCell ref="B11:B12"/>
    <mergeCell ref="C11:E11"/>
    <mergeCell ref="F11:F12"/>
  </mergeCells>
  <hyperlinks>
    <hyperlink ref="E64" location="Majetek!A1" display="Majetek" xr:uid="{872A9244-60F1-465D-AB87-32295FCBC5E4}"/>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D8A19-83BE-4BA6-8927-DE7C47F5061C}">
  <dimension ref="A1:N75"/>
  <sheetViews>
    <sheetView showGridLines="0" topLeftCell="A49" workbookViewId="0">
      <selection activeCell="E67" sqref="E67"/>
    </sheetView>
  </sheetViews>
  <sheetFormatPr defaultRowHeight="15"/>
  <cols>
    <col min="1" max="1" width="78.75" style="2" bestFit="1" customWidth="1"/>
    <col min="2" max="2" width="10.25" style="2" bestFit="1" customWidth="1"/>
    <col min="3" max="3" width="10.875" style="2" bestFit="1" customWidth="1"/>
    <col min="4" max="4" width="9.875" style="2" bestFit="1" customWidth="1"/>
    <col min="5" max="5" width="9" style="2" bestFit="1" customWidth="1"/>
    <col min="6" max="6" width="11.75" style="2" bestFit="1" customWidth="1"/>
    <col min="7" max="14" width="8.875" style="2"/>
    <col min="16384" max="16384" width="9.125" bestFit="1" customWidth="1"/>
  </cols>
  <sheetData>
    <row r="1" spans="1:14">
      <c r="A1" s="502" t="s">
        <v>298</v>
      </c>
      <c r="B1" s="502"/>
      <c r="C1" s="502"/>
      <c r="D1" s="502"/>
      <c r="E1" s="502"/>
    </row>
    <row r="2" spans="1:14" ht="14.45" customHeight="1">
      <c r="A2" s="492" t="s">
        <v>9</v>
      </c>
      <c r="B2" s="492" t="s">
        <v>25</v>
      </c>
      <c r="C2" s="493"/>
      <c r="D2" s="494"/>
      <c r="E2" s="503" t="s">
        <v>131</v>
      </c>
    </row>
    <row r="3" spans="1:14">
      <c r="A3" s="501"/>
      <c r="B3" s="295" t="s">
        <v>132</v>
      </c>
      <c r="C3" s="296" t="s">
        <v>133</v>
      </c>
      <c r="D3" s="297" t="s">
        <v>134</v>
      </c>
      <c r="E3" s="504"/>
    </row>
    <row r="4" spans="1:14">
      <c r="A4" s="284" t="s">
        <v>298</v>
      </c>
      <c r="B4" s="285">
        <f>B5+B6+B9+B10</f>
        <v>407557</v>
      </c>
      <c r="C4" s="286">
        <f>C5+C6+C10</f>
        <v>-373251</v>
      </c>
      <c r="D4" s="287">
        <f>D6+D10</f>
        <v>34306</v>
      </c>
      <c r="E4" s="287">
        <f>E5+E6+E9+E10</f>
        <v>34306</v>
      </c>
    </row>
    <row r="5" spans="1:14">
      <c r="A5" s="288" t="s">
        <v>150</v>
      </c>
      <c r="B5" s="289">
        <v>371</v>
      </c>
      <c r="C5" s="290">
        <v>-371</v>
      </c>
      <c r="D5" s="291">
        <f>B5+C5</f>
        <v>0</v>
      </c>
      <c r="E5" s="291"/>
    </row>
    <row r="6" spans="1:14">
      <c r="A6" s="288" t="s">
        <v>314</v>
      </c>
      <c r="B6" s="230">
        <f>SUM(B7:B8)</f>
        <v>378582</v>
      </c>
      <c r="C6" s="231">
        <f>SUM(C7:C8)</f>
        <v>-372800</v>
      </c>
      <c r="D6" s="232">
        <v>5782</v>
      </c>
      <c r="E6" s="232">
        <f>SUM(E7:E8)</f>
        <v>5782</v>
      </c>
    </row>
    <row r="7" spans="1:14">
      <c r="A7" s="292" t="s">
        <v>315</v>
      </c>
      <c r="B7" s="235">
        <v>374051</v>
      </c>
      <c r="C7" s="236">
        <v>-369186</v>
      </c>
      <c r="D7" s="293">
        <f>B7+C7</f>
        <v>4865</v>
      </c>
      <c r="E7" s="294">
        <f>D7</f>
        <v>4865</v>
      </c>
      <c r="F7" s="306" t="s">
        <v>1516</v>
      </c>
    </row>
    <row r="8" spans="1:14">
      <c r="A8" s="292" t="s">
        <v>151</v>
      </c>
      <c r="B8" s="235">
        <v>4531</v>
      </c>
      <c r="C8" s="236">
        <v>-3614</v>
      </c>
      <c r="D8" s="293">
        <f>B8+C8</f>
        <v>917</v>
      </c>
      <c r="E8" s="294">
        <f>D8</f>
        <v>917</v>
      </c>
      <c r="F8" s="306" t="s">
        <v>1516</v>
      </c>
    </row>
    <row r="9" spans="1:14">
      <c r="A9" s="288" t="s">
        <v>316</v>
      </c>
      <c r="B9" s="289">
        <v>0</v>
      </c>
      <c r="C9" s="290">
        <v>0</v>
      </c>
      <c r="D9" s="291">
        <v>0</v>
      </c>
      <c r="E9" s="291">
        <f>D9</f>
        <v>0</v>
      </c>
      <c r="F9" s="306" t="s">
        <v>308</v>
      </c>
    </row>
    <row r="10" spans="1:14">
      <c r="A10" s="288" t="s">
        <v>317</v>
      </c>
      <c r="B10" s="230">
        <f>SUM(B11:B11)</f>
        <v>28604</v>
      </c>
      <c r="C10" s="231">
        <f>SUM(C11:C11)</f>
        <v>-80</v>
      </c>
      <c r="D10" s="232">
        <f>D11</f>
        <v>28524</v>
      </c>
      <c r="E10" s="232">
        <f>SUM(E11:E11)</f>
        <v>28524</v>
      </c>
    </row>
    <row r="11" spans="1:14">
      <c r="A11" s="298" t="s">
        <v>139</v>
      </c>
      <c r="B11" s="299">
        <v>28604</v>
      </c>
      <c r="C11" s="300">
        <v>-80</v>
      </c>
      <c r="D11" s="301">
        <f>B11+C11</f>
        <v>28524</v>
      </c>
      <c r="E11" s="301">
        <f>D11</f>
        <v>28524</v>
      </c>
      <c r="F11" s="306" t="s">
        <v>1516</v>
      </c>
    </row>
    <row r="12" spans="1:14">
      <c r="A12" s="302"/>
      <c r="B12" s="236"/>
      <c r="C12" s="236"/>
      <c r="D12" s="303"/>
      <c r="E12" s="303"/>
      <c r="F12" s="306"/>
    </row>
    <row r="13" spans="1:14">
      <c r="A13" s="502" t="s">
        <v>309</v>
      </c>
      <c r="B13" s="502"/>
      <c r="C13" s="502"/>
      <c r="D13" s="502"/>
      <c r="E13" s="502"/>
    </row>
    <row r="14" spans="1:14" ht="14.45" customHeight="1">
      <c r="A14" s="492" t="s">
        <v>9</v>
      </c>
      <c r="B14" s="492" t="s">
        <v>25</v>
      </c>
      <c r="C14" s="493"/>
      <c r="D14" s="494"/>
      <c r="E14" s="503" t="s">
        <v>131</v>
      </c>
      <c r="N14"/>
    </row>
    <row r="15" spans="1:14">
      <c r="A15" s="501"/>
      <c r="B15" s="295" t="s">
        <v>132</v>
      </c>
      <c r="C15" s="296" t="s">
        <v>133</v>
      </c>
      <c r="D15" s="297" t="s">
        <v>134</v>
      </c>
      <c r="E15" s="504"/>
      <c r="N15"/>
    </row>
    <row r="16" spans="1:14">
      <c r="A16" s="308" t="s">
        <v>299</v>
      </c>
      <c r="B16" s="225">
        <f>B17+B20+B21+B22+B26</f>
        <v>50744131</v>
      </c>
      <c r="C16" s="226">
        <f>C17+C20+C21+C22+C26</f>
        <v>-41329991</v>
      </c>
      <c r="D16" s="226">
        <f>D17+D20+D21+D22+D26</f>
        <v>9414140</v>
      </c>
      <c r="E16" s="314">
        <f>E17+E20+E21+E22+E26</f>
        <v>7640219.4920691373</v>
      </c>
      <c r="N16"/>
    </row>
    <row r="17" spans="1:14">
      <c r="A17" s="251" t="s">
        <v>152</v>
      </c>
      <c r="B17" s="230">
        <f>SUM(B18:B19)</f>
        <v>14315716</v>
      </c>
      <c r="C17" s="231">
        <f>SUM(C18:C19)</f>
        <v>-10429001</v>
      </c>
      <c r="D17" s="232">
        <f>SUM(D18:D19)</f>
        <v>3886715</v>
      </c>
      <c r="E17" s="232">
        <f>Nemovitosti_souhrn!C25/1000</f>
        <v>4146537.4197498052</v>
      </c>
      <c r="N17"/>
    </row>
    <row r="18" spans="1:14">
      <c r="A18" s="292" t="s">
        <v>300</v>
      </c>
      <c r="B18" s="235">
        <v>1221790</v>
      </c>
      <c r="C18" s="236"/>
      <c r="D18" s="293">
        <f t="shared" ref="D18:D25" si="0">B18+C18</f>
        <v>1221790</v>
      </c>
      <c r="E18" s="294"/>
      <c r="N18"/>
    </row>
    <row r="19" spans="1:14">
      <c r="A19" s="292" t="s">
        <v>301</v>
      </c>
      <c r="B19" s="235">
        <v>13093926</v>
      </c>
      <c r="C19" s="236">
        <v>-10429001</v>
      </c>
      <c r="D19" s="293">
        <f t="shared" si="0"/>
        <v>2664925</v>
      </c>
      <c r="E19" s="294"/>
      <c r="N19"/>
    </row>
    <row r="20" spans="1:14">
      <c r="A20" s="251" t="s">
        <v>153</v>
      </c>
      <c r="B20" s="315">
        <v>34727113</v>
      </c>
      <c r="C20" s="316">
        <v>-30838672</v>
      </c>
      <c r="D20" s="317">
        <f t="shared" si="0"/>
        <v>3888441</v>
      </c>
      <c r="E20" s="406">
        <f>'Movité věci'!C160/1000</f>
        <v>2129956.2723193318</v>
      </c>
      <c r="F20" s="387" t="s">
        <v>337</v>
      </c>
      <c r="N20"/>
    </row>
    <row r="21" spans="1:14">
      <c r="A21" s="251" t="s">
        <v>154</v>
      </c>
      <c r="B21" s="315">
        <v>0</v>
      </c>
      <c r="C21" s="316">
        <v>0</v>
      </c>
      <c r="D21" s="317">
        <f t="shared" si="0"/>
        <v>0</v>
      </c>
      <c r="E21" s="232"/>
      <c r="N21"/>
    </row>
    <row r="22" spans="1:14">
      <c r="A22" s="251" t="s">
        <v>155</v>
      </c>
      <c r="B22" s="315">
        <f>SUM(B23:B25)</f>
        <v>1448</v>
      </c>
      <c r="C22" s="316">
        <f>SUM(C23:C25)</f>
        <v>0</v>
      </c>
      <c r="D22" s="317">
        <f t="shared" si="0"/>
        <v>1448</v>
      </c>
      <c r="E22" s="232">
        <f>SUM(E23:E25)</f>
        <v>1448</v>
      </c>
      <c r="N22"/>
    </row>
    <row r="23" spans="1:14">
      <c r="A23" s="292" t="s">
        <v>302</v>
      </c>
      <c r="B23" s="318">
        <v>0</v>
      </c>
      <c r="C23" s="319">
        <v>0</v>
      </c>
      <c r="D23" s="293">
        <f t="shared" si="0"/>
        <v>0</v>
      </c>
      <c r="E23" s="294"/>
      <c r="N23"/>
    </row>
    <row r="24" spans="1:14">
      <c r="A24" s="292" t="s">
        <v>303</v>
      </c>
      <c r="B24" s="318">
        <v>0</v>
      </c>
      <c r="C24" s="319">
        <v>0</v>
      </c>
      <c r="D24" s="293">
        <f t="shared" si="0"/>
        <v>0</v>
      </c>
      <c r="E24" s="294"/>
      <c r="N24"/>
    </row>
    <row r="25" spans="1:14">
      <c r="A25" s="292" t="s">
        <v>155</v>
      </c>
      <c r="B25" s="318">
        <v>1448</v>
      </c>
      <c r="C25" s="319">
        <v>0</v>
      </c>
      <c r="D25" s="293">
        <f t="shared" si="0"/>
        <v>1448</v>
      </c>
      <c r="E25" s="294">
        <f>D25</f>
        <v>1448</v>
      </c>
      <c r="F25" s="306" t="s">
        <v>1516</v>
      </c>
      <c r="N25"/>
    </row>
    <row r="26" spans="1:14">
      <c r="A26" s="251" t="s">
        <v>304</v>
      </c>
      <c r="B26" s="315">
        <f>SUM(B27:B28)</f>
        <v>1699854</v>
      </c>
      <c r="C26" s="316">
        <f>SUM(C27:C28)</f>
        <v>-62318</v>
      </c>
      <c r="D26" s="317">
        <f>SUM(D27:D28)</f>
        <v>1637536</v>
      </c>
      <c r="E26" s="232">
        <f>SUM(E27:E28)</f>
        <v>1362277.8</v>
      </c>
      <c r="N26"/>
    </row>
    <row r="27" spans="1:14">
      <c r="A27" s="292" t="s">
        <v>305</v>
      </c>
      <c r="B27" s="318">
        <v>287909</v>
      </c>
      <c r="C27" s="319">
        <v>-26664</v>
      </c>
      <c r="D27" s="293">
        <f>B27+C27</f>
        <v>261245</v>
      </c>
      <c r="E27" s="294">
        <f>D27</f>
        <v>261245</v>
      </c>
      <c r="F27" s="306" t="s">
        <v>334</v>
      </c>
      <c r="N27"/>
    </row>
    <row r="28" spans="1:14">
      <c r="A28" s="355" t="s">
        <v>306</v>
      </c>
      <c r="B28" s="320">
        <v>1411945</v>
      </c>
      <c r="C28" s="321">
        <v>-35654</v>
      </c>
      <c r="D28" s="322">
        <f>B28+C28</f>
        <v>1376291</v>
      </c>
      <c r="E28" s="301">
        <f>D28*0.8</f>
        <v>1101032.8</v>
      </c>
      <c r="F28" s="306" t="s">
        <v>1586</v>
      </c>
      <c r="N28"/>
    </row>
    <row r="30" spans="1:14">
      <c r="A30" s="502" t="s">
        <v>310</v>
      </c>
      <c r="B30" s="502"/>
      <c r="C30" s="502"/>
      <c r="D30" s="502"/>
      <c r="E30" s="502"/>
    </row>
    <row r="31" spans="1:14" ht="14.45" customHeight="1">
      <c r="A31" s="492" t="s">
        <v>9</v>
      </c>
      <c r="B31" s="492" t="s">
        <v>25</v>
      </c>
      <c r="C31" s="493"/>
      <c r="D31" s="494"/>
      <c r="E31" s="472" t="s">
        <v>131</v>
      </c>
    </row>
    <row r="32" spans="1:14">
      <c r="A32" s="498"/>
      <c r="B32" s="244" t="s">
        <v>132</v>
      </c>
      <c r="C32" s="245" t="s">
        <v>133</v>
      </c>
      <c r="D32" s="307" t="s">
        <v>134</v>
      </c>
      <c r="E32" s="495"/>
    </row>
    <row r="33" spans="1:8">
      <c r="A33" s="308" t="s">
        <v>141</v>
      </c>
      <c r="B33" s="225">
        <f>SUM(B34:B36)</f>
        <v>797009</v>
      </c>
      <c r="C33" s="226">
        <v>-121020</v>
      </c>
      <c r="D33" s="226">
        <f>SUM(D34:D36)</f>
        <v>675989</v>
      </c>
      <c r="E33" s="228">
        <f>SUM(E34:E36)</f>
        <v>1196271.9584026688</v>
      </c>
    </row>
    <row r="34" spans="1:8">
      <c r="A34" s="251" t="s">
        <v>311</v>
      </c>
      <c r="B34" s="230">
        <v>549236</v>
      </c>
      <c r="C34" s="231">
        <v>-16742</v>
      </c>
      <c r="D34" s="231">
        <f>B34+C34</f>
        <v>532494</v>
      </c>
      <c r="E34" s="309">
        <f>DFM!C10</f>
        <v>728829.15064696455</v>
      </c>
    </row>
    <row r="35" spans="1:8">
      <c r="A35" s="251" t="s">
        <v>312</v>
      </c>
      <c r="B35" s="230">
        <v>129862</v>
      </c>
      <c r="C35" s="231">
        <v>-8879</v>
      </c>
      <c r="D35" s="231">
        <f>B35+C35</f>
        <v>120983</v>
      </c>
      <c r="E35" s="309">
        <f>DFM!C17</f>
        <v>418744.0172423186</v>
      </c>
      <c r="G35" s="386" t="s">
        <v>318</v>
      </c>
    </row>
    <row r="36" spans="1:8">
      <c r="A36" s="310" t="s">
        <v>313</v>
      </c>
      <c r="B36" s="311">
        <v>117911</v>
      </c>
      <c r="C36" s="312">
        <v>-95399</v>
      </c>
      <c r="D36" s="312">
        <f>B36+C36</f>
        <v>22512</v>
      </c>
      <c r="E36" s="313">
        <f>DFM!C26</f>
        <v>48698.790513385888</v>
      </c>
    </row>
    <row r="38" spans="1:8">
      <c r="A38" s="502" t="s">
        <v>143</v>
      </c>
      <c r="B38" s="502"/>
      <c r="C38" s="502"/>
      <c r="D38" s="502"/>
      <c r="E38" s="502"/>
    </row>
    <row r="39" spans="1:8" ht="14.45" customHeight="1">
      <c r="A39" s="492" t="s">
        <v>9</v>
      </c>
      <c r="B39" s="492" t="s">
        <v>25</v>
      </c>
      <c r="C39" s="493"/>
      <c r="D39" s="494"/>
      <c r="E39" s="472" t="s">
        <v>131</v>
      </c>
      <c r="F39" s="472" t="s">
        <v>296</v>
      </c>
    </row>
    <row r="40" spans="1:8">
      <c r="A40" s="501"/>
      <c r="B40" s="295" t="s">
        <v>132</v>
      </c>
      <c r="C40" s="296" t="s">
        <v>133</v>
      </c>
      <c r="D40" s="297" t="s">
        <v>134</v>
      </c>
      <c r="E40" s="497"/>
      <c r="F40" s="497"/>
    </row>
    <row r="41" spans="1:8">
      <c r="A41" s="323" t="s">
        <v>143</v>
      </c>
      <c r="B41" s="324">
        <f>B42+B43+B44+B47</f>
        <v>5910612</v>
      </c>
      <c r="C41" s="325">
        <f>C42+C43+C44+C47</f>
        <v>-1519692</v>
      </c>
      <c r="D41" s="326">
        <f>D42+D43+D44+D47</f>
        <v>4390920</v>
      </c>
      <c r="E41" s="327">
        <f>E42+E43+E44+E47</f>
        <v>3245536.0999999996</v>
      </c>
      <c r="F41" s="327">
        <f>F42+F43+F44+F47</f>
        <v>4390920</v>
      </c>
    </row>
    <row r="42" spans="1:8">
      <c r="A42" s="229" t="s">
        <v>156</v>
      </c>
      <c r="B42" s="230">
        <v>3176024</v>
      </c>
      <c r="C42" s="231">
        <v>-738191</v>
      </c>
      <c r="D42" s="232">
        <f t="shared" ref="D42:D47" si="1">B42+C42</f>
        <v>2437833</v>
      </c>
      <c r="E42" s="309">
        <f>D42*0.7</f>
        <v>1706483.0999999999</v>
      </c>
      <c r="F42" s="309">
        <f>D42</f>
        <v>2437833</v>
      </c>
      <c r="H42" s="306"/>
    </row>
    <row r="43" spans="1:8">
      <c r="A43" s="229" t="s">
        <v>157</v>
      </c>
      <c r="B43" s="230">
        <v>1503245</v>
      </c>
      <c r="C43" s="231">
        <v>-201769</v>
      </c>
      <c r="D43" s="232">
        <f t="shared" si="1"/>
        <v>1301476</v>
      </c>
      <c r="E43" s="309">
        <f>D43*0.7</f>
        <v>911033.2</v>
      </c>
      <c r="F43" s="309">
        <f>D43</f>
        <v>1301476</v>
      </c>
      <c r="H43" s="306"/>
    </row>
    <row r="44" spans="1:8">
      <c r="A44" s="229" t="s">
        <v>158</v>
      </c>
      <c r="B44" s="230">
        <f>SUM(B45:B46)</f>
        <v>303001</v>
      </c>
      <c r="C44" s="231">
        <f>SUM(C45:C46)</f>
        <v>-185045</v>
      </c>
      <c r="D44" s="232">
        <f t="shared" si="1"/>
        <v>117956</v>
      </c>
      <c r="E44" s="309">
        <f>SUM(E45:E46)</f>
        <v>94364.800000000017</v>
      </c>
      <c r="F44" s="309">
        <f>SUM(F45:F46)</f>
        <v>117956</v>
      </c>
      <c r="H44" s="306" t="s">
        <v>1587</v>
      </c>
    </row>
    <row r="45" spans="1:8">
      <c r="A45" s="292" t="s">
        <v>321</v>
      </c>
      <c r="B45" s="235">
        <v>302724</v>
      </c>
      <c r="C45" s="236">
        <v>-185045</v>
      </c>
      <c r="D45" s="293">
        <f t="shared" si="1"/>
        <v>117679</v>
      </c>
      <c r="E45" s="293">
        <f>D45*0.8</f>
        <v>94143.200000000012</v>
      </c>
      <c r="F45" s="293">
        <f>D45</f>
        <v>117679</v>
      </c>
      <c r="H45" s="306"/>
    </row>
    <row r="46" spans="1:8">
      <c r="A46" s="292" t="s">
        <v>322</v>
      </c>
      <c r="B46" s="235">
        <v>277</v>
      </c>
      <c r="C46" s="236">
        <v>0</v>
      </c>
      <c r="D46" s="293">
        <f t="shared" si="1"/>
        <v>277</v>
      </c>
      <c r="E46" s="293">
        <f>D46*0.8</f>
        <v>221.60000000000002</v>
      </c>
      <c r="F46" s="293">
        <f>D46</f>
        <v>277</v>
      </c>
      <c r="H46" s="306"/>
    </row>
    <row r="47" spans="1:8">
      <c r="A47" s="328" t="s">
        <v>159</v>
      </c>
      <c r="B47" s="311">
        <v>928342</v>
      </c>
      <c r="C47" s="312">
        <v>-394687</v>
      </c>
      <c r="D47" s="329">
        <f t="shared" si="1"/>
        <v>533655</v>
      </c>
      <c r="E47" s="313">
        <f>D47</f>
        <v>533655</v>
      </c>
      <c r="F47" s="313">
        <f>E47</f>
        <v>533655</v>
      </c>
      <c r="G47" s="306" t="s">
        <v>1524</v>
      </c>
    </row>
    <row r="49" spans="1:7">
      <c r="A49" s="502" t="s">
        <v>144</v>
      </c>
      <c r="B49" s="502"/>
      <c r="C49" s="502"/>
      <c r="D49" s="502"/>
      <c r="E49" s="502"/>
    </row>
    <row r="50" spans="1:7" ht="14.45" customHeight="1">
      <c r="A50" s="492" t="s">
        <v>9</v>
      </c>
      <c r="B50" s="492" t="s">
        <v>25</v>
      </c>
      <c r="C50" s="493"/>
      <c r="D50" s="494"/>
      <c r="E50" s="472" t="s">
        <v>131</v>
      </c>
      <c r="F50" s="472" t="s">
        <v>296</v>
      </c>
    </row>
    <row r="51" spans="1:7">
      <c r="A51" s="501"/>
      <c r="B51" s="344" t="s">
        <v>132</v>
      </c>
      <c r="C51" s="345" t="s">
        <v>133</v>
      </c>
      <c r="D51" s="346" t="s">
        <v>134</v>
      </c>
      <c r="E51" s="497"/>
      <c r="F51" s="497"/>
    </row>
    <row r="52" spans="1:7">
      <c r="A52" s="347" t="s">
        <v>144</v>
      </c>
      <c r="B52" s="348">
        <f>SUM(B53:B55)</f>
        <v>1786312</v>
      </c>
      <c r="C52" s="349">
        <f>SUM(C53:C55)</f>
        <v>-1634</v>
      </c>
      <c r="D52" s="350">
        <f>SUM(D53:D55)</f>
        <v>1784678</v>
      </c>
      <c r="E52" s="351">
        <f>SUM(E53:E55)</f>
        <v>733859</v>
      </c>
      <c r="F52" s="351">
        <f>SUM(F53:F55)</f>
        <v>1784678</v>
      </c>
    </row>
    <row r="53" spans="1:7">
      <c r="A53" s="336" t="s">
        <v>325</v>
      </c>
      <c r="B53" s="337">
        <v>1050819</v>
      </c>
      <c r="C53" s="338">
        <v>0</v>
      </c>
      <c r="D53" s="384">
        <f>B53+C53</f>
        <v>1050819</v>
      </c>
      <c r="E53" s="385">
        <v>0</v>
      </c>
      <c r="F53" s="385">
        <f>D53</f>
        <v>1050819</v>
      </c>
      <c r="G53" s="306" t="s">
        <v>1448</v>
      </c>
    </row>
    <row r="54" spans="1:7">
      <c r="A54" s="336" t="s">
        <v>326</v>
      </c>
      <c r="B54" s="337">
        <v>31304</v>
      </c>
      <c r="C54" s="338">
        <v>0</v>
      </c>
      <c r="D54" s="339">
        <f>B54+C54</f>
        <v>31304</v>
      </c>
      <c r="E54" s="340">
        <f>D54</f>
        <v>31304</v>
      </c>
      <c r="F54" s="340">
        <f>E54</f>
        <v>31304</v>
      </c>
      <c r="G54" s="306" t="s">
        <v>1447</v>
      </c>
    </row>
    <row r="55" spans="1:7">
      <c r="A55" s="336" t="s">
        <v>327</v>
      </c>
      <c r="B55" s="337">
        <f>SUM(B56:B57)</f>
        <v>704189</v>
      </c>
      <c r="C55" s="338">
        <f>SUM(C56:C57)</f>
        <v>-1634</v>
      </c>
      <c r="D55" s="339">
        <f>B55+C55</f>
        <v>702555</v>
      </c>
      <c r="E55" s="340">
        <f>SUM(E56:E57)</f>
        <v>702555</v>
      </c>
      <c r="F55" s="340">
        <f>SUM(F56:F57)</f>
        <v>702555</v>
      </c>
      <c r="G55" s="306"/>
    </row>
    <row r="56" spans="1:7">
      <c r="A56" s="341" t="s">
        <v>328</v>
      </c>
      <c r="B56" s="235">
        <v>698899</v>
      </c>
      <c r="C56" s="236">
        <v>0</v>
      </c>
      <c r="D56" s="342">
        <f>B56+C56</f>
        <v>698899</v>
      </c>
      <c r="E56" s="343">
        <f>D56</f>
        <v>698899</v>
      </c>
      <c r="F56" s="343">
        <f>E56</f>
        <v>698899</v>
      </c>
      <c r="G56" s="306" t="s">
        <v>1446</v>
      </c>
    </row>
    <row r="57" spans="1:7">
      <c r="A57" s="352" t="s">
        <v>329</v>
      </c>
      <c r="B57" s="299">
        <v>5290</v>
      </c>
      <c r="C57" s="300">
        <v>-1634</v>
      </c>
      <c r="D57" s="353">
        <f>B57+C57</f>
        <v>3656</v>
      </c>
      <c r="E57" s="354">
        <f>D57</f>
        <v>3656</v>
      </c>
      <c r="F57" s="354">
        <f>E57</f>
        <v>3656</v>
      </c>
      <c r="G57" s="306" t="s">
        <v>1445</v>
      </c>
    </row>
    <row r="59" spans="1:7">
      <c r="A59" s="500" t="s">
        <v>336</v>
      </c>
      <c r="B59" s="500"/>
      <c r="C59" s="500"/>
      <c r="D59" s="500"/>
      <c r="E59" s="500"/>
    </row>
    <row r="60" spans="1:7" ht="14.45" customHeight="1">
      <c r="A60" s="492" t="s">
        <v>9</v>
      </c>
      <c r="B60" s="492" t="s">
        <v>25</v>
      </c>
      <c r="C60" s="493"/>
      <c r="D60" s="494"/>
      <c r="E60" s="472" t="s">
        <v>131</v>
      </c>
      <c r="F60" s="472" t="s">
        <v>296</v>
      </c>
    </row>
    <row r="61" spans="1:7">
      <c r="A61" s="498"/>
      <c r="B61" s="244" t="s">
        <v>132</v>
      </c>
      <c r="C61" s="245" t="s">
        <v>133</v>
      </c>
      <c r="D61" s="307" t="s">
        <v>134</v>
      </c>
      <c r="E61" s="495"/>
      <c r="F61" s="497"/>
    </row>
    <row r="62" spans="1:7">
      <c r="A62" s="330" t="s">
        <v>330</v>
      </c>
      <c r="B62" s="331">
        <f>SUM(B63:B65)</f>
        <v>15129679</v>
      </c>
      <c r="C62" s="332">
        <f>SUM(C63:C65)</f>
        <v>-644180</v>
      </c>
      <c r="D62" s="333">
        <f>SUM(D63:D65)</f>
        <v>14485499</v>
      </c>
      <c r="E62" s="334">
        <f>SUM(E63:E65)</f>
        <v>6489918.5556948502</v>
      </c>
      <c r="F62" s="334">
        <f>SUM(F63:F65)</f>
        <v>12923059.6800323</v>
      </c>
    </row>
    <row r="63" spans="1:7">
      <c r="A63" s="229" t="s">
        <v>324</v>
      </c>
      <c r="B63" s="230">
        <v>2139332</v>
      </c>
      <c r="C63" s="231">
        <v>-637160</v>
      </c>
      <c r="D63" s="232">
        <f>B63+C63</f>
        <v>1502172</v>
      </c>
      <c r="E63" s="309">
        <v>1290839.1800322998</v>
      </c>
      <c r="F63" s="309">
        <v>1290839.1800322998</v>
      </c>
      <c r="G63" s="306" t="s">
        <v>1535</v>
      </c>
    </row>
    <row r="64" spans="1:7">
      <c r="A64" s="229" t="s">
        <v>325</v>
      </c>
      <c r="B64" s="230">
        <v>9309069</v>
      </c>
      <c r="C64" s="231">
        <v>0</v>
      </c>
      <c r="D64" s="232">
        <f>B64+C64</f>
        <v>9309069</v>
      </c>
      <c r="E64" s="309">
        <f>Ostatní!F31</f>
        <v>3046242.8756625503</v>
      </c>
      <c r="F64" s="309">
        <f>D64</f>
        <v>9309069</v>
      </c>
      <c r="G64" s="306" t="s">
        <v>1582</v>
      </c>
    </row>
    <row r="65" spans="1:7">
      <c r="A65" s="229" t="s">
        <v>331</v>
      </c>
      <c r="B65" s="230">
        <f>SUM(B66:B69)</f>
        <v>3681278</v>
      </c>
      <c r="C65" s="231">
        <f>SUM(C66:C69)</f>
        <v>-7020</v>
      </c>
      <c r="D65" s="232">
        <f>SUM(D66:D69)</f>
        <v>3674258</v>
      </c>
      <c r="E65" s="309">
        <f>SUM(E66:E69)</f>
        <v>2152836.5</v>
      </c>
      <c r="F65" s="309">
        <f>SUM(F66:F69)</f>
        <v>2323151.5</v>
      </c>
      <c r="G65" s="306"/>
    </row>
    <row r="66" spans="1:7">
      <c r="A66" s="292" t="s">
        <v>332</v>
      </c>
      <c r="B66" s="235">
        <v>56338</v>
      </c>
      <c r="C66" s="236">
        <v>0</v>
      </c>
      <c r="D66" s="293">
        <f>B66+C66</f>
        <v>56338</v>
      </c>
      <c r="E66" s="335">
        <f t="shared" ref="E66:F68" si="2">D66</f>
        <v>56338</v>
      </c>
      <c r="F66" s="335">
        <f t="shared" si="2"/>
        <v>56338</v>
      </c>
      <c r="G66" s="306" t="s">
        <v>307</v>
      </c>
    </row>
    <row r="67" spans="1:7">
      <c r="A67" s="292" t="s">
        <v>333</v>
      </c>
      <c r="B67" s="235">
        <v>2704860</v>
      </c>
      <c r="C67" s="236">
        <v>-2647</v>
      </c>
      <c r="D67" s="293">
        <f>B67+C67</f>
        <v>2702213</v>
      </c>
      <c r="E67" s="335">
        <f>D67*0.5</f>
        <v>1351106.5</v>
      </c>
      <c r="F67" s="335">
        <f t="shared" si="2"/>
        <v>1351106.5</v>
      </c>
      <c r="G67" s="306" t="s">
        <v>1589</v>
      </c>
    </row>
    <row r="68" spans="1:7">
      <c r="A68" s="292" t="s">
        <v>328</v>
      </c>
      <c r="B68" s="235">
        <v>745392</v>
      </c>
      <c r="C68" s="236">
        <v>0</v>
      </c>
      <c r="D68" s="293">
        <f>B68+C68</f>
        <v>745392</v>
      </c>
      <c r="E68" s="335">
        <f t="shared" si="2"/>
        <v>745392</v>
      </c>
      <c r="F68" s="335">
        <f t="shared" si="2"/>
        <v>745392</v>
      </c>
      <c r="G68" s="306" t="s">
        <v>1531</v>
      </c>
    </row>
    <row r="69" spans="1:7">
      <c r="A69" s="292" t="s">
        <v>329</v>
      </c>
      <c r="B69" s="235">
        <v>174688</v>
      </c>
      <c r="C69" s="236">
        <v>-4373</v>
      </c>
      <c r="D69" s="293">
        <f>B69+C69</f>
        <v>170315</v>
      </c>
      <c r="E69" s="335">
        <v>0</v>
      </c>
      <c r="F69" s="335">
        <f>D69</f>
        <v>170315</v>
      </c>
      <c r="G69" s="306" t="s">
        <v>1449</v>
      </c>
    </row>
    <row r="70" spans="1:7">
      <c r="A70" s="356" t="s">
        <v>146</v>
      </c>
      <c r="B70" s="357">
        <v>19405</v>
      </c>
      <c r="C70" s="358">
        <v>0</v>
      </c>
      <c r="D70" s="359">
        <f>B70+C70</f>
        <v>19405</v>
      </c>
      <c r="E70" s="360">
        <f>D70</f>
        <v>19405</v>
      </c>
      <c r="F70" s="360">
        <f>E70</f>
        <v>19405</v>
      </c>
      <c r="G70" s="306" t="s">
        <v>1444</v>
      </c>
    </row>
    <row r="72" spans="1:7">
      <c r="A72" s="500" t="s">
        <v>335</v>
      </c>
      <c r="B72" s="500"/>
      <c r="C72" s="500"/>
      <c r="D72" s="500"/>
      <c r="E72" s="500"/>
    </row>
    <row r="73" spans="1:7" ht="14.45" customHeight="1">
      <c r="A73" s="492" t="s">
        <v>9</v>
      </c>
      <c r="B73" s="492" t="s">
        <v>25</v>
      </c>
      <c r="C73" s="493"/>
      <c r="D73" s="494"/>
      <c r="E73" s="499" t="s">
        <v>131</v>
      </c>
    </row>
    <row r="74" spans="1:7">
      <c r="A74" s="498"/>
      <c r="B74" s="244" t="s">
        <v>132</v>
      </c>
      <c r="C74" s="245" t="s">
        <v>133</v>
      </c>
      <c r="D74" s="307" t="s">
        <v>134</v>
      </c>
      <c r="E74" s="499"/>
    </row>
    <row r="75" spans="1:7">
      <c r="A75" s="361" t="s">
        <v>335</v>
      </c>
      <c r="B75" s="362">
        <v>31485</v>
      </c>
      <c r="C75" s="355">
        <v>0</v>
      </c>
      <c r="D75" s="363">
        <f>B75+C75</f>
        <v>31485</v>
      </c>
      <c r="E75" s="364">
        <f>D75</f>
        <v>31485</v>
      </c>
      <c r="F75" s="306" t="s">
        <v>1516</v>
      </c>
    </row>
  </sheetData>
  <sheetProtection algorithmName="SHA-512" hashValue="fO3x15ftUg4mXVmz6vnkbjzpHoipJk6vf9tu8gAwCo/Mtox6zXC2b9CV6izw4KpohtrEgWq5FzNtBiuylPidrw==" saltValue="5esDqPdOYjMe7HjoWEK3Cw==" spinCount="100000" sheet="1" objects="1" scenarios="1" selectLockedCells="1" sort="0" autoFilter="0" selectUnlockedCells="1"/>
  <mergeCells count="31">
    <mergeCell ref="A1:E1"/>
    <mergeCell ref="A14:A15"/>
    <mergeCell ref="B14:D14"/>
    <mergeCell ref="E14:E15"/>
    <mergeCell ref="A13:E13"/>
    <mergeCell ref="B39:D39"/>
    <mergeCell ref="E39:E40"/>
    <mergeCell ref="A2:A3"/>
    <mergeCell ref="B2:D2"/>
    <mergeCell ref="E2:E3"/>
    <mergeCell ref="A30:E30"/>
    <mergeCell ref="A31:A32"/>
    <mergeCell ref="B31:D31"/>
    <mergeCell ref="E31:E32"/>
    <mergeCell ref="A38:E38"/>
    <mergeCell ref="F50:F51"/>
    <mergeCell ref="F60:F61"/>
    <mergeCell ref="F39:F40"/>
    <mergeCell ref="A73:A74"/>
    <mergeCell ref="B73:D73"/>
    <mergeCell ref="E73:E74"/>
    <mergeCell ref="A72:E72"/>
    <mergeCell ref="A50:A51"/>
    <mergeCell ref="B50:D50"/>
    <mergeCell ref="E50:E51"/>
    <mergeCell ref="A49:E49"/>
    <mergeCell ref="A59:E59"/>
    <mergeCell ref="A60:A61"/>
    <mergeCell ref="B60:D60"/>
    <mergeCell ref="E60:E61"/>
    <mergeCell ref="A39:A40"/>
  </mergeCells>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A75B5-5D6B-45AF-A424-2B90B6C4DC46}">
  <dimension ref="B2:S55"/>
  <sheetViews>
    <sheetView showGridLines="0" zoomScale="90" zoomScaleNormal="90" workbookViewId="0">
      <selection activeCell="C28" sqref="C28"/>
    </sheetView>
  </sheetViews>
  <sheetFormatPr defaultColWidth="9.125" defaultRowHeight="12"/>
  <cols>
    <col min="1" max="1" width="7" style="396" customWidth="1"/>
    <col min="2" max="2" width="24.5" style="396" bestFit="1" customWidth="1"/>
    <col min="3" max="3" width="21.125" style="396" bestFit="1" customWidth="1"/>
    <col min="4" max="4" width="9.125" style="396"/>
    <col min="5" max="5" width="20" style="396" bestFit="1" customWidth="1"/>
    <col min="6" max="6" width="27.75" style="396" bestFit="1" customWidth="1"/>
    <col min="7" max="7" width="17.75" style="396" bestFit="1" customWidth="1"/>
    <col min="8" max="8" width="9.125" style="396"/>
    <col min="9" max="9" width="17.5" style="396" bestFit="1" customWidth="1"/>
    <col min="10" max="10" width="27.75" style="396" bestFit="1" customWidth="1"/>
    <col min="11" max="11" width="17.75" style="396" bestFit="1" customWidth="1"/>
    <col min="12" max="12" width="9.125" style="396"/>
    <col min="13" max="13" width="19.5" style="396" bestFit="1" customWidth="1"/>
    <col min="14" max="14" width="27.75" style="396" bestFit="1" customWidth="1"/>
    <col min="15" max="15" width="17.75" style="396" bestFit="1" customWidth="1"/>
    <col min="16" max="16" width="9.125" style="396"/>
    <col min="17" max="17" width="24.5" style="396" bestFit="1" customWidth="1"/>
    <col min="18" max="18" width="27.75" style="396" bestFit="1" customWidth="1"/>
    <col min="19" max="19" width="17.75" style="396" bestFit="1" customWidth="1"/>
    <col min="20" max="20" width="9.125" style="396"/>
    <col min="21" max="23" width="9.125" style="396" customWidth="1"/>
    <col min="24" max="16384" width="9.125" style="396"/>
  </cols>
  <sheetData>
    <row r="2" spans="2:19">
      <c r="B2" s="394" t="s">
        <v>1476</v>
      </c>
      <c r="C2" s="395" t="s">
        <v>1477</v>
      </c>
      <c r="E2" s="394" t="s">
        <v>1476</v>
      </c>
      <c r="F2" s="394" t="s">
        <v>1478</v>
      </c>
      <c r="G2" s="395" t="s">
        <v>1477</v>
      </c>
      <c r="I2" s="394" t="s">
        <v>1476</v>
      </c>
      <c r="J2" s="394" t="s">
        <v>1478</v>
      </c>
      <c r="K2" s="395" t="s">
        <v>1477</v>
      </c>
      <c r="M2" s="394" t="s">
        <v>1476</v>
      </c>
      <c r="N2" s="394" t="s">
        <v>1478</v>
      </c>
      <c r="O2" s="395" t="s">
        <v>1477</v>
      </c>
      <c r="Q2" s="394" t="s">
        <v>1476</v>
      </c>
      <c r="R2" s="394" t="s">
        <v>1478</v>
      </c>
      <c r="S2" s="395" t="s">
        <v>1477</v>
      </c>
    </row>
    <row r="3" spans="2:19">
      <c r="B3" s="454" t="str">
        <f>E3</f>
        <v>Bartovice</v>
      </c>
      <c r="C3" s="458">
        <f>G11</f>
        <v>2534617491.335618</v>
      </c>
      <c r="E3" s="505" t="s">
        <v>1479</v>
      </c>
      <c r="F3" s="398" t="s">
        <v>1480</v>
      </c>
      <c r="G3" s="415">
        <v>2468987244</v>
      </c>
      <c r="H3" s="404"/>
      <c r="I3" s="506" t="s">
        <v>1481</v>
      </c>
      <c r="J3" s="416" t="s">
        <v>1480</v>
      </c>
      <c r="K3" s="417">
        <v>0</v>
      </c>
      <c r="L3" s="404"/>
      <c r="M3" s="506" t="s">
        <v>1482</v>
      </c>
      <c r="N3" s="416" t="s">
        <v>1480</v>
      </c>
      <c r="O3" s="417">
        <v>0</v>
      </c>
      <c r="P3" s="404"/>
      <c r="Q3" s="506" t="s">
        <v>1483</v>
      </c>
      <c r="R3" s="418" t="s">
        <v>1480</v>
      </c>
      <c r="S3" s="419">
        <v>15555852</v>
      </c>
    </row>
    <row r="4" spans="2:19">
      <c r="B4" s="455" t="str">
        <f>E14</f>
        <v>Frýdek</v>
      </c>
      <c r="C4" s="458">
        <f>G22</f>
        <v>199075458.26999998</v>
      </c>
      <c r="E4" s="505"/>
      <c r="F4" s="398" t="s">
        <v>1484</v>
      </c>
      <c r="G4" s="415">
        <v>38585908.182493135</v>
      </c>
      <c r="H4" s="404"/>
      <c r="I4" s="506"/>
      <c r="J4" s="416" t="s">
        <v>1484</v>
      </c>
      <c r="K4" s="417">
        <v>0</v>
      </c>
      <c r="L4" s="404"/>
      <c r="M4" s="506"/>
      <c r="N4" s="416" t="s">
        <v>1484</v>
      </c>
      <c r="O4" s="417">
        <v>0</v>
      </c>
      <c r="P4" s="404"/>
      <c r="Q4" s="506"/>
      <c r="R4" s="418" t="s">
        <v>1484</v>
      </c>
      <c r="S4" s="419">
        <v>11598443.003538344</v>
      </c>
    </row>
    <row r="5" spans="2:19">
      <c r="B5" s="397" t="str">
        <f>E25</f>
        <v>Lískovec u Frýdku Místku</v>
      </c>
      <c r="C5" s="458">
        <f>G33</f>
        <v>79454457.689815164</v>
      </c>
      <c r="E5" s="505"/>
      <c r="F5" s="398" t="s">
        <v>1485</v>
      </c>
      <c r="G5" s="415">
        <v>13379013</v>
      </c>
      <c r="H5" s="404"/>
      <c r="I5" s="506"/>
      <c r="J5" s="416" t="s">
        <v>1485</v>
      </c>
      <c r="K5" s="417">
        <v>24381</v>
      </c>
      <c r="L5" s="404"/>
      <c r="M5" s="506"/>
      <c r="N5" s="416" t="s">
        <v>1485</v>
      </c>
      <c r="O5" s="417">
        <v>0</v>
      </c>
      <c r="P5" s="404"/>
      <c r="Q5" s="506"/>
      <c r="R5" s="418" t="s">
        <v>1485</v>
      </c>
      <c r="S5" s="419">
        <v>4362147</v>
      </c>
    </row>
    <row r="6" spans="2:19">
      <c r="B6" s="397" t="str">
        <f>E36</f>
        <v>Havířov - město</v>
      </c>
      <c r="C6" s="458">
        <f>G44</f>
        <v>5800650</v>
      </c>
      <c r="E6" s="505"/>
      <c r="F6" s="398" t="s">
        <v>1486</v>
      </c>
      <c r="G6" s="415">
        <v>0</v>
      </c>
      <c r="H6" s="404"/>
      <c r="I6" s="506"/>
      <c r="J6" s="416" t="s">
        <v>1486</v>
      </c>
      <c r="K6" s="417">
        <v>0</v>
      </c>
      <c r="L6" s="404"/>
      <c r="M6" s="506"/>
      <c r="N6" s="416" t="s">
        <v>1486</v>
      </c>
      <c r="O6" s="417">
        <v>0</v>
      </c>
      <c r="P6" s="404"/>
      <c r="Q6" s="506"/>
      <c r="R6" s="418" t="s">
        <v>1486</v>
      </c>
      <c r="S6" s="419">
        <v>0</v>
      </c>
    </row>
    <row r="7" spans="2:19">
      <c r="B7" s="397" t="str">
        <f>E47</f>
        <v>Horní Bludovice</v>
      </c>
      <c r="C7" s="458">
        <f>G55</f>
        <v>191827.72053419077</v>
      </c>
      <c r="E7" s="505"/>
      <c r="F7" s="398" t="s">
        <v>1487</v>
      </c>
      <c r="G7" s="415">
        <v>4675226.1531250002</v>
      </c>
      <c r="H7" s="404"/>
      <c r="I7" s="506"/>
      <c r="J7" s="416" t="s">
        <v>1487</v>
      </c>
      <c r="K7" s="417">
        <v>0</v>
      </c>
      <c r="L7" s="404"/>
      <c r="M7" s="506"/>
      <c r="N7" s="416" t="s">
        <v>1487</v>
      </c>
      <c r="O7" s="417">
        <v>0</v>
      </c>
      <c r="P7" s="404"/>
      <c r="Q7" s="506"/>
      <c r="R7" s="418" t="s">
        <v>1487</v>
      </c>
      <c r="S7" s="419">
        <v>168390.49843750001</v>
      </c>
    </row>
    <row r="8" spans="2:19">
      <c r="B8" s="397" t="str">
        <f>I3</f>
        <v>Horní Datyně</v>
      </c>
      <c r="C8" s="458">
        <f>K11</f>
        <v>24381</v>
      </c>
      <c r="E8" s="505"/>
      <c r="F8" s="398" t="s">
        <v>1488</v>
      </c>
      <c r="G8" s="415">
        <v>0</v>
      </c>
      <c r="H8" s="404"/>
      <c r="I8" s="506"/>
      <c r="J8" s="416" t="s">
        <v>1488</v>
      </c>
      <c r="K8" s="417">
        <v>0</v>
      </c>
      <c r="L8" s="404"/>
      <c r="M8" s="506"/>
      <c r="N8" s="416" t="s">
        <v>1488</v>
      </c>
      <c r="O8" s="417">
        <v>3867100</v>
      </c>
      <c r="P8" s="404"/>
      <c r="Q8" s="506"/>
      <c r="R8" s="418" t="s">
        <v>1488</v>
      </c>
      <c r="S8" s="419">
        <v>0</v>
      </c>
    </row>
    <row r="9" spans="2:19">
      <c r="B9" s="397" t="str">
        <f>I14</f>
        <v>Hrabůvka</v>
      </c>
      <c r="C9" s="458">
        <f>K22</f>
        <v>15726812.549149364</v>
      </c>
      <c r="E9" s="505"/>
      <c r="F9" s="398" t="s">
        <v>1489</v>
      </c>
      <c r="G9" s="415">
        <v>0</v>
      </c>
      <c r="H9" s="404"/>
      <c r="I9" s="506"/>
      <c r="J9" s="416" t="s">
        <v>1489</v>
      </c>
      <c r="K9" s="417">
        <v>0</v>
      </c>
      <c r="L9" s="404"/>
      <c r="M9" s="506"/>
      <c r="N9" s="416" t="s">
        <v>1489</v>
      </c>
      <c r="O9" s="417">
        <v>0</v>
      </c>
      <c r="P9" s="404"/>
      <c r="Q9" s="506"/>
      <c r="R9" s="418" t="s">
        <v>1489</v>
      </c>
      <c r="S9" s="419">
        <v>11783482</v>
      </c>
    </row>
    <row r="10" spans="2:19">
      <c r="B10" s="397" t="str">
        <f>I25</f>
        <v>Kružberk</v>
      </c>
      <c r="C10" s="458">
        <f>K33</f>
        <v>1286826.953125</v>
      </c>
      <c r="E10" s="505"/>
      <c r="F10" s="398" t="s">
        <v>1490</v>
      </c>
      <c r="G10" s="415">
        <v>8990100</v>
      </c>
      <c r="H10" s="404"/>
      <c r="I10" s="506"/>
      <c r="J10" s="416" t="s">
        <v>1490</v>
      </c>
      <c r="K10" s="417">
        <v>0</v>
      </c>
      <c r="L10" s="404"/>
      <c r="M10" s="506"/>
      <c r="N10" s="416" t="s">
        <v>1490</v>
      </c>
      <c r="O10" s="417">
        <v>0</v>
      </c>
      <c r="P10" s="404"/>
      <c r="Q10" s="506"/>
      <c r="R10" s="418" t="s">
        <v>1490</v>
      </c>
      <c r="S10" s="419">
        <v>0</v>
      </c>
    </row>
    <row r="11" spans="2:19">
      <c r="B11" s="454" t="str">
        <f>I36</f>
        <v>Kunčice nad Ostravicí</v>
      </c>
      <c r="C11" s="458">
        <f>K44</f>
        <v>6645949479.2676001</v>
      </c>
      <c r="E11" s="505"/>
      <c r="F11" s="399" t="s">
        <v>26</v>
      </c>
      <c r="G11" s="420">
        <v>2534617491.335618</v>
      </c>
      <c r="H11" s="404"/>
      <c r="I11" s="506"/>
      <c r="J11" s="421" t="s">
        <v>26</v>
      </c>
      <c r="K11" s="422">
        <v>24381</v>
      </c>
      <c r="L11" s="404"/>
      <c r="M11" s="506"/>
      <c r="N11" s="421" t="s">
        <v>26</v>
      </c>
      <c r="O11" s="422">
        <v>3867100</v>
      </c>
      <c r="P11" s="404"/>
      <c r="Q11" s="506"/>
      <c r="R11" s="423" t="s">
        <v>26</v>
      </c>
      <c r="S11" s="424">
        <v>43468314.501975849</v>
      </c>
    </row>
    <row r="12" spans="2:19">
      <c r="B12" s="456" t="str">
        <f>I47</f>
        <v>Kunčičky</v>
      </c>
      <c r="C12" s="459">
        <f>K55</f>
        <v>74033301.879999995</v>
      </c>
      <c r="G12" s="404"/>
      <c r="H12" s="404"/>
      <c r="I12" s="404"/>
      <c r="J12" s="404"/>
      <c r="K12" s="404"/>
      <c r="L12" s="404"/>
      <c r="M12" s="404"/>
      <c r="N12" s="404"/>
      <c r="O12" s="404"/>
      <c r="P12" s="404"/>
      <c r="Q12" s="404"/>
      <c r="R12" s="404"/>
      <c r="S12" s="404"/>
    </row>
    <row r="13" spans="2:19">
      <c r="B13" s="400" t="str">
        <f>M3</f>
        <v>Mariánské Hory</v>
      </c>
      <c r="C13" s="459">
        <f>O11</f>
        <v>3867100</v>
      </c>
      <c r="E13" s="394" t="s">
        <v>1476</v>
      </c>
      <c r="F13" s="394" t="s">
        <v>1478</v>
      </c>
      <c r="G13" s="425" t="s">
        <v>1477</v>
      </c>
      <c r="H13" s="404"/>
      <c r="I13" s="425" t="s">
        <v>1476</v>
      </c>
      <c r="J13" s="425" t="s">
        <v>1478</v>
      </c>
      <c r="K13" s="425" t="s">
        <v>1477</v>
      </c>
      <c r="L13" s="404"/>
      <c r="M13" s="425" t="s">
        <v>1476</v>
      </c>
      <c r="N13" s="425" t="s">
        <v>1478</v>
      </c>
      <c r="O13" s="425" t="s">
        <v>1477</v>
      </c>
      <c r="P13" s="404"/>
      <c r="Q13" s="425" t="s">
        <v>1476</v>
      </c>
      <c r="R13" s="425" t="s">
        <v>1478</v>
      </c>
      <c r="S13" s="425" t="s">
        <v>1477</v>
      </c>
    </row>
    <row r="14" spans="2:19">
      <c r="B14" s="400" t="str">
        <f>M14</f>
        <v>Moravská Ostrava</v>
      </c>
      <c r="C14" s="459">
        <f>O15</f>
        <v>16263159</v>
      </c>
      <c r="E14" s="505" t="s">
        <v>1491</v>
      </c>
      <c r="F14" s="398" t="s">
        <v>1480</v>
      </c>
      <c r="G14" s="417">
        <v>105705180</v>
      </c>
      <c r="H14" s="404"/>
      <c r="I14" s="506" t="s">
        <v>1492</v>
      </c>
      <c r="J14" s="416" t="s">
        <v>1480</v>
      </c>
      <c r="K14" s="417">
        <v>0</v>
      </c>
      <c r="L14" s="404"/>
      <c r="M14" s="507" t="s">
        <v>1493</v>
      </c>
      <c r="N14" s="426" t="s">
        <v>1494</v>
      </c>
      <c r="O14" s="427">
        <f>'[71]Moravská Ostrava'!AL9</f>
        <v>16263159</v>
      </c>
      <c r="P14" s="404"/>
      <c r="Q14" s="506" t="s">
        <v>1495</v>
      </c>
      <c r="R14" s="416" t="s">
        <v>1480</v>
      </c>
      <c r="S14" s="417">
        <v>0</v>
      </c>
    </row>
    <row r="15" spans="2:19">
      <c r="B15" s="400" t="str">
        <f>M25</f>
        <v>Poruba + Poruba - Sever</v>
      </c>
      <c r="C15" s="459">
        <f>O33</f>
        <v>6851739.0802823845</v>
      </c>
      <c r="E15" s="505"/>
      <c r="F15" s="398" t="s">
        <v>1484</v>
      </c>
      <c r="G15" s="417">
        <v>34742945.25</v>
      </c>
      <c r="H15" s="404"/>
      <c r="I15" s="506"/>
      <c r="J15" s="416" t="s">
        <v>1484</v>
      </c>
      <c r="K15" s="417">
        <v>258412.54914936441</v>
      </c>
      <c r="L15" s="404"/>
      <c r="M15" s="508"/>
      <c r="N15" s="428" t="s">
        <v>26</v>
      </c>
      <c r="O15" s="429">
        <f>O14</f>
        <v>16263159</v>
      </c>
      <c r="P15" s="404"/>
      <c r="Q15" s="506"/>
      <c r="R15" s="416" t="s">
        <v>1484</v>
      </c>
      <c r="S15" s="417">
        <f>'[71]Třebovice ve S.'!AL6</f>
        <v>986089.6047294765</v>
      </c>
    </row>
    <row r="16" spans="2:19" ht="14.25">
      <c r="B16" s="400" t="str">
        <f>M36</f>
        <v>Nusle</v>
      </c>
      <c r="C16" s="459">
        <f>O37</f>
        <v>33234454.352596104</v>
      </c>
      <c r="E16" s="505"/>
      <c r="F16" s="398" t="s">
        <v>1485</v>
      </c>
      <c r="G16" s="417">
        <v>3893265</v>
      </c>
      <c r="H16" s="404"/>
      <c r="I16" s="506"/>
      <c r="J16" s="416" t="s">
        <v>1485</v>
      </c>
      <c r="K16" s="417">
        <v>0</v>
      </c>
      <c r="L16" s="404"/>
      <c r="M16" s="430"/>
      <c r="N16" s="430"/>
      <c r="O16" s="430"/>
      <c r="P16" s="404"/>
      <c r="Q16" s="506"/>
      <c r="R16" s="416" t="s">
        <v>1485</v>
      </c>
      <c r="S16" s="417">
        <v>0</v>
      </c>
    </row>
    <row r="17" spans="2:19" ht="14.25">
      <c r="B17" s="456" t="str">
        <f>M47</f>
        <v>Radvanice</v>
      </c>
      <c r="C17" s="459">
        <f>O55</f>
        <v>15442735.990000002</v>
      </c>
      <c r="E17" s="505"/>
      <c r="F17" s="398" t="s">
        <v>1486</v>
      </c>
      <c r="G17" s="417">
        <v>32120274.600000001</v>
      </c>
      <c r="H17" s="404"/>
      <c r="I17" s="506"/>
      <c r="J17" s="416" t="s">
        <v>1486</v>
      </c>
      <c r="K17" s="417">
        <v>0</v>
      </c>
      <c r="L17" s="404"/>
      <c r="M17" s="430"/>
      <c r="N17" s="430"/>
      <c r="O17" s="430"/>
      <c r="P17" s="404"/>
      <c r="Q17" s="506"/>
      <c r="R17" s="416" t="s">
        <v>1486</v>
      </c>
      <c r="S17" s="417">
        <v>0</v>
      </c>
    </row>
    <row r="18" spans="2:19" ht="14.25">
      <c r="B18" s="457" t="str">
        <f>Q3</f>
        <v>Slezská Ostrava</v>
      </c>
      <c r="C18" s="459">
        <f>S11</f>
        <v>43468314.501975849</v>
      </c>
      <c r="E18" s="505"/>
      <c r="F18" s="398" t="s">
        <v>1487</v>
      </c>
      <c r="G18" s="417">
        <v>9756593.4199999999</v>
      </c>
      <c r="H18" s="404"/>
      <c r="I18" s="506"/>
      <c r="J18" s="416" t="s">
        <v>1487</v>
      </c>
      <c r="K18" s="417">
        <v>0</v>
      </c>
      <c r="L18" s="404"/>
      <c r="M18" s="430"/>
      <c r="N18" s="430"/>
      <c r="O18" s="430"/>
      <c r="P18" s="404"/>
      <c r="Q18" s="506"/>
      <c r="R18" s="416" t="s">
        <v>1487</v>
      </c>
      <c r="S18" s="417">
        <v>0</v>
      </c>
    </row>
    <row r="19" spans="2:19" ht="14.25">
      <c r="B19" s="400" t="str">
        <f>Q14</f>
        <v>Třebovice ve Slezsku</v>
      </c>
      <c r="C19" s="459">
        <f>S22</f>
        <v>986089.6047294765</v>
      </c>
      <c r="E19" s="505"/>
      <c r="F19" s="398" t="s">
        <v>1488</v>
      </c>
      <c r="G19" s="417">
        <v>3867100</v>
      </c>
      <c r="H19" s="404"/>
      <c r="I19" s="506"/>
      <c r="J19" s="416" t="s">
        <v>1488</v>
      </c>
      <c r="K19" s="417">
        <v>15468400</v>
      </c>
      <c r="L19" s="404"/>
      <c r="M19" s="430"/>
      <c r="N19" s="430"/>
      <c r="O19" s="430"/>
      <c r="P19" s="404"/>
      <c r="Q19" s="506"/>
      <c r="R19" s="416" t="s">
        <v>1488</v>
      </c>
      <c r="S19" s="417">
        <v>0</v>
      </c>
    </row>
    <row r="20" spans="2:19" ht="14.25">
      <c r="B20" s="400" t="str">
        <f>Q25</f>
        <v>Vítkovice</v>
      </c>
      <c r="C20" s="459">
        <f>S33</f>
        <v>7874676</v>
      </c>
      <c r="E20" s="505"/>
      <c r="F20" s="398" t="s">
        <v>1489</v>
      </c>
      <c r="G20" s="417">
        <v>0</v>
      </c>
      <c r="H20" s="404"/>
      <c r="I20" s="506"/>
      <c r="J20" s="416" t="s">
        <v>1489</v>
      </c>
      <c r="K20" s="417">
        <v>0</v>
      </c>
      <c r="L20" s="404"/>
      <c r="M20" s="430"/>
      <c r="N20" s="430"/>
      <c r="O20" s="430"/>
      <c r="P20" s="404"/>
      <c r="Q20" s="506"/>
      <c r="R20" s="416" t="s">
        <v>1489</v>
      </c>
      <c r="S20" s="417">
        <v>0</v>
      </c>
    </row>
    <row r="21" spans="2:19" ht="14.25">
      <c r="B21" s="456" t="str">
        <f>Q36</f>
        <v>Vratimov</v>
      </c>
      <c r="C21" s="459">
        <f>S44</f>
        <v>68068891.50999999</v>
      </c>
      <c r="E21" s="505"/>
      <c r="F21" s="398" t="s">
        <v>1490</v>
      </c>
      <c r="G21" s="417">
        <v>8990100</v>
      </c>
      <c r="H21" s="404"/>
      <c r="I21" s="506"/>
      <c r="J21" s="416" t="s">
        <v>1490</v>
      </c>
      <c r="K21" s="417">
        <v>0</v>
      </c>
      <c r="L21" s="404"/>
      <c r="M21" s="430"/>
      <c r="N21" s="430"/>
      <c r="O21" s="430"/>
      <c r="P21" s="404"/>
      <c r="Q21" s="506"/>
      <c r="R21" s="416" t="s">
        <v>1490</v>
      </c>
      <c r="S21" s="417">
        <v>0</v>
      </c>
    </row>
    <row r="22" spans="2:19" ht="14.25">
      <c r="B22" s="400" t="str">
        <f>Q47</f>
        <v>Výškovice + Zábřeh nad Odrou</v>
      </c>
      <c r="C22" s="459">
        <f>S55</f>
        <v>4340788</v>
      </c>
      <c r="E22" s="505"/>
      <c r="F22" s="399" t="s">
        <v>26</v>
      </c>
      <c r="G22" s="422">
        <v>199075458.26999998</v>
      </c>
      <c r="H22" s="404"/>
      <c r="I22" s="506"/>
      <c r="J22" s="421" t="s">
        <v>26</v>
      </c>
      <c r="K22" s="422">
        <v>15726812.549149364</v>
      </c>
      <c r="L22" s="404"/>
      <c r="M22" s="430"/>
      <c r="N22" s="430"/>
      <c r="O22" s="430"/>
      <c r="P22" s="404"/>
      <c r="Q22" s="506"/>
      <c r="R22" s="421" t="s">
        <v>26</v>
      </c>
      <c r="S22" s="422">
        <f>S15</f>
        <v>986089.6047294765</v>
      </c>
    </row>
    <row r="23" spans="2:19">
      <c r="B23" s="401" t="s">
        <v>1496</v>
      </c>
      <c r="C23" s="460">
        <f>SUM(C3:C22)*C31</f>
        <v>4878279317.3527126</v>
      </c>
      <c r="G23" s="404"/>
      <c r="H23" s="404"/>
      <c r="I23" s="404"/>
      <c r="J23" s="404"/>
      <c r="K23" s="404"/>
      <c r="L23" s="404"/>
      <c r="M23" s="404"/>
      <c r="N23" s="404"/>
      <c r="O23" s="404"/>
      <c r="P23" s="404"/>
      <c r="Q23" s="404"/>
      <c r="R23" s="404"/>
      <c r="S23" s="404"/>
    </row>
    <row r="24" spans="2:19">
      <c r="B24" s="403" t="s">
        <v>1541</v>
      </c>
      <c r="C24" s="413">
        <v>0.15</v>
      </c>
      <c r="E24" s="394" t="s">
        <v>1476</v>
      </c>
      <c r="F24" s="394" t="s">
        <v>1478</v>
      </c>
      <c r="G24" s="425" t="s">
        <v>1477</v>
      </c>
      <c r="H24" s="404"/>
      <c r="I24" s="425" t="s">
        <v>1476</v>
      </c>
      <c r="J24" s="425" t="s">
        <v>1478</v>
      </c>
      <c r="K24" s="425" t="s">
        <v>1477</v>
      </c>
      <c r="L24" s="404"/>
      <c r="M24" s="425" t="s">
        <v>1476</v>
      </c>
      <c r="N24" s="425" t="s">
        <v>1478</v>
      </c>
      <c r="O24" s="425" t="s">
        <v>1477</v>
      </c>
      <c r="P24" s="404"/>
      <c r="Q24" s="425" t="s">
        <v>1476</v>
      </c>
      <c r="R24" s="425" t="s">
        <v>1478</v>
      </c>
      <c r="S24" s="425" t="s">
        <v>1477</v>
      </c>
    </row>
    <row r="25" spans="2:19">
      <c r="B25" s="405" t="s">
        <v>1510</v>
      </c>
      <c r="C25" s="402">
        <f>C23*(1-C24)</f>
        <v>4146537419.7498055</v>
      </c>
      <c r="E25" s="505" t="s">
        <v>1497</v>
      </c>
      <c r="F25" s="398" t="s">
        <v>1480</v>
      </c>
      <c r="G25" s="417">
        <v>27864</v>
      </c>
      <c r="H25" s="404"/>
      <c r="I25" s="506" t="s">
        <v>1498</v>
      </c>
      <c r="J25" s="416" t="s">
        <v>1480</v>
      </c>
      <c r="K25" s="417">
        <v>0</v>
      </c>
      <c r="L25" s="404"/>
      <c r="M25" s="506" t="s">
        <v>1499</v>
      </c>
      <c r="N25" s="416" t="s">
        <v>1480</v>
      </c>
      <c r="O25" s="417">
        <v>0</v>
      </c>
      <c r="P25" s="404"/>
      <c r="Q25" s="506" t="s">
        <v>1500</v>
      </c>
      <c r="R25" s="416" t="s">
        <v>1480</v>
      </c>
      <c r="S25" s="417">
        <v>7874676</v>
      </c>
    </row>
    <row r="26" spans="2:19">
      <c r="B26" s="405" t="s">
        <v>1511</v>
      </c>
      <c r="C26" s="402">
        <f>C23*(1+C24)</f>
        <v>5610021214.9556189</v>
      </c>
      <c r="E26" s="505"/>
      <c r="F26" s="398" t="s">
        <v>1484</v>
      </c>
      <c r="G26" s="417">
        <v>0</v>
      </c>
      <c r="H26" s="404"/>
      <c r="I26" s="506"/>
      <c r="J26" s="416" t="s">
        <v>1484</v>
      </c>
      <c r="K26" s="417">
        <v>0</v>
      </c>
      <c r="L26" s="404"/>
      <c r="M26" s="506"/>
      <c r="N26" s="416" t="s">
        <v>1484</v>
      </c>
      <c r="O26" s="417">
        <v>1051089.0802823841</v>
      </c>
      <c r="P26" s="404"/>
      <c r="Q26" s="506"/>
      <c r="R26" s="416" t="s">
        <v>1484</v>
      </c>
      <c r="S26" s="417">
        <v>0</v>
      </c>
    </row>
    <row r="27" spans="2:19">
      <c r="E27" s="505"/>
      <c r="F27" s="398" t="s">
        <v>1485</v>
      </c>
      <c r="G27" s="417">
        <v>316197</v>
      </c>
      <c r="H27" s="404"/>
      <c r="I27" s="506"/>
      <c r="J27" s="416" t="s">
        <v>1485</v>
      </c>
      <c r="K27" s="417">
        <v>0</v>
      </c>
      <c r="L27" s="404"/>
      <c r="M27" s="506"/>
      <c r="N27" s="416" t="s">
        <v>1485</v>
      </c>
      <c r="O27" s="417">
        <v>0</v>
      </c>
      <c r="P27" s="404"/>
      <c r="Q27" s="506"/>
      <c r="R27" s="416" t="s">
        <v>1485</v>
      </c>
      <c r="S27" s="417">
        <v>0</v>
      </c>
    </row>
    <row r="28" spans="2:19">
      <c r="E28" s="505"/>
      <c r="F28" s="398" t="s">
        <v>1486</v>
      </c>
      <c r="G28" s="417">
        <v>78412936.481221408</v>
      </c>
      <c r="H28" s="404"/>
      <c r="I28" s="506"/>
      <c r="J28" s="416" t="s">
        <v>1486</v>
      </c>
      <c r="K28" s="417">
        <v>0</v>
      </c>
      <c r="L28" s="404"/>
      <c r="M28" s="506"/>
      <c r="N28" s="416" t="s">
        <v>1486</v>
      </c>
      <c r="O28" s="417">
        <v>0</v>
      </c>
      <c r="P28" s="404"/>
      <c r="Q28" s="506"/>
      <c r="R28" s="416" t="s">
        <v>1486</v>
      </c>
      <c r="S28" s="417">
        <v>0</v>
      </c>
    </row>
    <row r="29" spans="2:19">
      <c r="E29" s="505"/>
      <c r="F29" s="398" t="s">
        <v>1487</v>
      </c>
      <c r="G29" s="417">
        <v>697460.20859375002</v>
      </c>
      <c r="H29" s="404"/>
      <c r="I29" s="506"/>
      <c r="J29" s="416" t="s">
        <v>1487</v>
      </c>
      <c r="K29" s="417">
        <v>1286826.953125</v>
      </c>
      <c r="L29" s="404"/>
      <c r="M29" s="506"/>
      <c r="N29" s="416" t="s">
        <v>1487</v>
      </c>
      <c r="O29" s="417">
        <v>0</v>
      </c>
      <c r="P29" s="404"/>
      <c r="Q29" s="506"/>
      <c r="R29" s="416" t="s">
        <v>1487</v>
      </c>
      <c r="S29" s="417">
        <v>0</v>
      </c>
    </row>
    <row r="30" spans="2:19">
      <c r="E30" s="505"/>
      <c r="F30" s="398" t="s">
        <v>1488</v>
      </c>
      <c r="G30" s="417">
        <v>0</v>
      </c>
      <c r="H30" s="404"/>
      <c r="I30" s="506"/>
      <c r="J30" s="416" t="s">
        <v>1488</v>
      </c>
      <c r="K30" s="417">
        <v>0</v>
      </c>
      <c r="L30" s="404"/>
      <c r="M30" s="506"/>
      <c r="N30" s="416" t="s">
        <v>1488</v>
      </c>
      <c r="O30" s="417">
        <v>5800650</v>
      </c>
      <c r="P30" s="404"/>
      <c r="Q30" s="506"/>
      <c r="R30" s="416" t="s">
        <v>1488</v>
      </c>
      <c r="S30" s="417">
        <v>0</v>
      </c>
    </row>
    <row r="31" spans="2:19">
      <c r="B31" s="398" t="s">
        <v>1585</v>
      </c>
      <c r="C31" s="398">
        <v>0.5</v>
      </c>
      <c r="E31" s="505"/>
      <c r="F31" s="398" t="s">
        <v>1489</v>
      </c>
      <c r="G31" s="417">
        <v>0</v>
      </c>
      <c r="H31" s="404"/>
      <c r="I31" s="506"/>
      <c r="J31" s="416" t="s">
        <v>1489</v>
      </c>
      <c r="K31" s="417">
        <v>0</v>
      </c>
      <c r="L31" s="404"/>
      <c r="M31" s="506"/>
      <c r="N31" s="416" t="s">
        <v>1489</v>
      </c>
      <c r="O31" s="417">
        <v>0</v>
      </c>
      <c r="P31" s="404"/>
      <c r="Q31" s="506"/>
      <c r="R31" s="416" t="s">
        <v>1489</v>
      </c>
      <c r="S31" s="417">
        <v>0</v>
      </c>
    </row>
    <row r="32" spans="2:19">
      <c r="E32" s="505"/>
      <c r="F32" s="398" t="s">
        <v>1490</v>
      </c>
      <c r="G32" s="417">
        <v>0</v>
      </c>
      <c r="H32" s="404"/>
      <c r="I32" s="506"/>
      <c r="J32" s="416" t="s">
        <v>1490</v>
      </c>
      <c r="K32" s="417">
        <v>0</v>
      </c>
      <c r="L32" s="404"/>
      <c r="M32" s="506"/>
      <c r="N32" s="416" t="s">
        <v>1490</v>
      </c>
      <c r="O32" s="417">
        <v>0</v>
      </c>
      <c r="P32" s="404"/>
      <c r="Q32" s="506"/>
      <c r="R32" s="416" t="s">
        <v>1490</v>
      </c>
      <c r="S32" s="417">
        <v>0</v>
      </c>
    </row>
    <row r="33" spans="5:19">
      <c r="E33" s="505"/>
      <c r="F33" s="399" t="s">
        <v>26</v>
      </c>
      <c r="G33" s="422">
        <v>79454457.689815164</v>
      </c>
      <c r="H33" s="404"/>
      <c r="I33" s="506"/>
      <c r="J33" s="421" t="s">
        <v>26</v>
      </c>
      <c r="K33" s="422">
        <v>1286826.953125</v>
      </c>
      <c r="L33" s="404"/>
      <c r="M33" s="506"/>
      <c r="N33" s="421" t="s">
        <v>26</v>
      </c>
      <c r="O33" s="422">
        <v>6851739.0802823845</v>
      </c>
      <c r="P33" s="404"/>
      <c r="Q33" s="506"/>
      <c r="R33" s="421" t="s">
        <v>26</v>
      </c>
      <c r="S33" s="422">
        <v>7874676</v>
      </c>
    </row>
    <row r="34" spans="5:19">
      <c r="G34" s="404"/>
      <c r="H34" s="404"/>
      <c r="I34" s="404"/>
      <c r="J34" s="404"/>
      <c r="K34" s="404"/>
      <c r="L34" s="404"/>
      <c r="M34" s="404"/>
      <c r="N34" s="404"/>
      <c r="O34" s="404"/>
      <c r="P34" s="404"/>
      <c r="Q34" s="404"/>
      <c r="R34" s="404"/>
      <c r="S34" s="404"/>
    </row>
    <row r="35" spans="5:19">
      <c r="E35" s="394" t="s">
        <v>1476</v>
      </c>
      <c r="F35" s="394" t="s">
        <v>1478</v>
      </c>
      <c r="G35" s="425" t="s">
        <v>1477</v>
      </c>
      <c r="H35" s="404"/>
      <c r="I35" s="425" t="s">
        <v>1476</v>
      </c>
      <c r="J35" s="425" t="s">
        <v>1478</v>
      </c>
      <c r="K35" s="425" t="s">
        <v>1477</v>
      </c>
      <c r="L35" s="404"/>
      <c r="M35" s="425" t="s">
        <v>1476</v>
      </c>
      <c r="N35" s="425" t="s">
        <v>1478</v>
      </c>
      <c r="O35" s="425" t="s">
        <v>1477</v>
      </c>
      <c r="P35" s="404"/>
      <c r="Q35" s="425" t="s">
        <v>1476</v>
      </c>
      <c r="R35" s="425" t="s">
        <v>1478</v>
      </c>
      <c r="S35" s="425" t="s">
        <v>1477</v>
      </c>
    </row>
    <row r="36" spans="5:19">
      <c r="E36" s="505" t="s">
        <v>1501</v>
      </c>
      <c r="F36" s="398" t="s">
        <v>1480</v>
      </c>
      <c r="G36" s="417">
        <v>0</v>
      </c>
      <c r="H36" s="404"/>
      <c r="I36" s="506" t="s">
        <v>1502</v>
      </c>
      <c r="J36" s="416" t="s">
        <v>1480</v>
      </c>
      <c r="K36" s="417">
        <v>6137024328</v>
      </c>
      <c r="L36" s="404"/>
      <c r="M36" s="507" t="s">
        <v>1503</v>
      </c>
      <c r="N36" s="416" t="s">
        <v>1504</v>
      </c>
      <c r="O36" s="417">
        <f>'[71]Praha Nusle'!AL6</f>
        <v>33234454.352596104</v>
      </c>
      <c r="P36" s="404"/>
      <c r="Q36" s="506" t="s">
        <v>1505</v>
      </c>
      <c r="R36" s="416" t="s">
        <v>1480</v>
      </c>
      <c r="S36" s="417">
        <v>23247864</v>
      </c>
    </row>
    <row r="37" spans="5:19">
      <c r="E37" s="505"/>
      <c r="F37" s="398" t="s">
        <v>1484</v>
      </c>
      <c r="G37" s="417">
        <v>0</v>
      </c>
      <c r="H37" s="404"/>
      <c r="I37" s="506"/>
      <c r="J37" s="416" t="s">
        <v>1484</v>
      </c>
      <c r="K37" s="417">
        <v>403556378.05900711</v>
      </c>
      <c r="L37" s="404"/>
      <c r="M37" s="508"/>
      <c r="N37" s="421" t="s">
        <v>26</v>
      </c>
      <c r="O37" s="422">
        <f>O36</f>
        <v>33234454.352596104</v>
      </c>
      <c r="P37" s="404"/>
      <c r="Q37" s="506"/>
      <c r="R37" s="416" t="s">
        <v>1484</v>
      </c>
      <c r="S37" s="417">
        <v>32380773.75</v>
      </c>
    </row>
    <row r="38" spans="5:19" ht="14.25">
      <c r="E38" s="505"/>
      <c r="F38" s="398" t="s">
        <v>1485</v>
      </c>
      <c r="G38" s="417">
        <v>0</v>
      </c>
      <c r="H38" s="404"/>
      <c r="I38" s="506"/>
      <c r="J38" s="416" t="s">
        <v>1485</v>
      </c>
      <c r="K38" s="417">
        <v>6769926</v>
      </c>
      <c r="L38" s="404"/>
      <c r="M38" s="430"/>
      <c r="N38" s="430"/>
      <c r="O38" s="430"/>
      <c r="P38" s="404"/>
      <c r="Q38" s="506"/>
      <c r="R38" s="416" t="s">
        <v>1485</v>
      </c>
      <c r="S38" s="417">
        <v>560385</v>
      </c>
    </row>
    <row r="39" spans="5:19" ht="14.25">
      <c r="E39" s="505"/>
      <c r="F39" s="398" t="s">
        <v>1486</v>
      </c>
      <c r="G39" s="417">
        <v>0</v>
      </c>
      <c r="H39" s="404"/>
      <c r="I39" s="506"/>
      <c r="J39" s="416" t="s">
        <v>1486</v>
      </c>
      <c r="K39" s="417">
        <v>0</v>
      </c>
      <c r="L39" s="404"/>
      <c r="M39" s="430"/>
      <c r="N39" s="430"/>
      <c r="O39" s="430"/>
      <c r="P39" s="404"/>
      <c r="Q39" s="506"/>
      <c r="R39" s="416" t="s">
        <v>1486</v>
      </c>
      <c r="S39" s="417">
        <v>0</v>
      </c>
    </row>
    <row r="40" spans="5:19" ht="14.25">
      <c r="E40" s="505"/>
      <c r="F40" s="398" t="s">
        <v>1487</v>
      </c>
      <c r="G40" s="417">
        <v>0</v>
      </c>
      <c r="H40" s="404"/>
      <c r="I40" s="506"/>
      <c r="J40" s="416" t="s">
        <v>1487</v>
      </c>
      <c r="K40" s="417">
        <v>8697847.2085937504</v>
      </c>
      <c r="L40" s="404"/>
      <c r="M40" s="430"/>
      <c r="N40" s="430"/>
      <c r="O40" s="430"/>
      <c r="P40" s="404"/>
      <c r="Q40" s="506"/>
      <c r="R40" s="416" t="s">
        <v>1487</v>
      </c>
      <c r="S40" s="417">
        <v>7384818.7600000007</v>
      </c>
    </row>
    <row r="41" spans="5:19" ht="14.25">
      <c r="E41" s="505"/>
      <c r="F41" s="398" t="s">
        <v>1488</v>
      </c>
      <c r="G41" s="417">
        <v>5800650</v>
      </c>
      <c r="H41" s="404"/>
      <c r="I41" s="506"/>
      <c r="J41" s="416" t="s">
        <v>1488</v>
      </c>
      <c r="K41" s="417">
        <v>0</v>
      </c>
      <c r="L41" s="404"/>
      <c r="M41" s="430"/>
      <c r="N41" s="430"/>
      <c r="O41" s="430"/>
      <c r="P41" s="404"/>
      <c r="Q41" s="506"/>
      <c r="R41" s="416" t="s">
        <v>1488</v>
      </c>
      <c r="S41" s="417">
        <v>0</v>
      </c>
    </row>
    <row r="42" spans="5:19" ht="14.25">
      <c r="E42" s="505"/>
      <c r="F42" s="398" t="s">
        <v>1489</v>
      </c>
      <c r="G42" s="417">
        <v>0</v>
      </c>
      <c r="H42" s="404"/>
      <c r="I42" s="506"/>
      <c r="J42" s="416" t="s">
        <v>1489</v>
      </c>
      <c r="K42" s="417">
        <v>0</v>
      </c>
      <c r="L42" s="404"/>
      <c r="M42" s="430"/>
      <c r="N42" s="430"/>
      <c r="O42" s="430"/>
      <c r="P42" s="404"/>
      <c r="Q42" s="506"/>
      <c r="R42" s="416" t="s">
        <v>1489</v>
      </c>
      <c r="S42" s="417">
        <v>0</v>
      </c>
    </row>
    <row r="43" spans="5:19" ht="14.25">
      <c r="E43" s="505"/>
      <c r="F43" s="398" t="s">
        <v>1490</v>
      </c>
      <c r="G43" s="417">
        <v>0</v>
      </c>
      <c r="H43" s="404"/>
      <c r="I43" s="506"/>
      <c r="J43" s="416" t="s">
        <v>1490</v>
      </c>
      <c r="K43" s="417">
        <v>89901000</v>
      </c>
      <c r="L43" s="404"/>
      <c r="M43" s="430"/>
      <c r="N43" s="430"/>
      <c r="O43" s="430"/>
      <c r="P43" s="404"/>
      <c r="Q43" s="506"/>
      <c r="R43" s="416" t="s">
        <v>1490</v>
      </c>
      <c r="S43" s="417">
        <v>4495050</v>
      </c>
    </row>
    <row r="44" spans="5:19">
      <c r="E44" s="505"/>
      <c r="F44" s="399" t="s">
        <v>26</v>
      </c>
      <c r="G44" s="422">
        <v>5800650</v>
      </c>
      <c r="H44" s="404"/>
      <c r="I44" s="506"/>
      <c r="J44" s="421" t="s">
        <v>26</v>
      </c>
      <c r="K44" s="422">
        <v>6645949479.2676001</v>
      </c>
      <c r="L44" s="404"/>
      <c r="M44" s="404"/>
      <c r="N44" s="404"/>
      <c r="O44" s="404"/>
      <c r="P44" s="404"/>
      <c r="Q44" s="506"/>
      <c r="R44" s="421" t="s">
        <v>26</v>
      </c>
      <c r="S44" s="422">
        <v>68068891.50999999</v>
      </c>
    </row>
    <row r="45" spans="5:19">
      <c r="G45" s="404"/>
      <c r="H45" s="404"/>
      <c r="I45" s="404"/>
      <c r="J45" s="404"/>
      <c r="K45" s="404"/>
      <c r="L45" s="404"/>
      <c r="M45" s="404"/>
      <c r="N45" s="404"/>
      <c r="O45" s="404"/>
      <c r="P45" s="404"/>
      <c r="Q45" s="404"/>
      <c r="R45" s="404"/>
      <c r="S45" s="404"/>
    </row>
    <row r="46" spans="5:19">
      <c r="E46" s="394" t="s">
        <v>1476</v>
      </c>
      <c r="F46" s="394" t="s">
        <v>1478</v>
      </c>
      <c r="G46" s="425" t="s">
        <v>1477</v>
      </c>
      <c r="H46" s="404"/>
      <c r="I46" s="425" t="s">
        <v>1476</v>
      </c>
      <c r="J46" s="425" t="s">
        <v>1478</v>
      </c>
      <c r="K46" s="425" t="s">
        <v>1477</v>
      </c>
      <c r="L46" s="404"/>
      <c r="M46" s="425" t="s">
        <v>1476</v>
      </c>
      <c r="N46" s="425" t="s">
        <v>1478</v>
      </c>
      <c r="O46" s="425" t="s">
        <v>1477</v>
      </c>
      <c r="P46" s="404"/>
      <c r="Q46" s="425" t="s">
        <v>1476</v>
      </c>
      <c r="R46" s="425" t="s">
        <v>1478</v>
      </c>
      <c r="S46" s="425" t="s">
        <v>1477</v>
      </c>
    </row>
    <row r="47" spans="5:19">
      <c r="E47" s="505" t="s">
        <v>1506</v>
      </c>
      <c r="F47" s="398" t="s">
        <v>1480</v>
      </c>
      <c r="G47" s="417">
        <v>0</v>
      </c>
      <c r="H47" s="404"/>
      <c r="I47" s="506" t="s">
        <v>1507</v>
      </c>
      <c r="J47" s="416" t="s">
        <v>1480</v>
      </c>
      <c r="K47" s="417">
        <v>24459948</v>
      </c>
      <c r="L47" s="404"/>
      <c r="M47" s="506" t="s">
        <v>1508</v>
      </c>
      <c r="N47" s="416" t="s">
        <v>1480</v>
      </c>
      <c r="O47" s="417">
        <v>0</v>
      </c>
      <c r="P47" s="404"/>
      <c r="Q47" s="506" t="s">
        <v>1509</v>
      </c>
      <c r="R47" s="416" t="s">
        <v>1480</v>
      </c>
      <c r="S47" s="417">
        <v>473688</v>
      </c>
    </row>
    <row r="48" spans="5:19">
      <c r="E48" s="505"/>
      <c r="F48" s="398" t="s">
        <v>1484</v>
      </c>
      <c r="G48" s="417">
        <v>191827.72053419077</v>
      </c>
      <c r="H48" s="404"/>
      <c r="I48" s="506"/>
      <c r="J48" s="416" t="s">
        <v>1484</v>
      </c>
      <c r="K48" s="417">
        <v>46545876</v>
      </c>
      <c r="L48" s="404"/>
      <c r="M48" s="506"/>
      <c r="N48" s="416" t="s">
        <v>1484</v>
      </c>
      <c r="O48" s="417">
        <v>1691568.45</v>
      </c>
      <c r="P48" s="404"/>
      <c r="Q48" s="506"/>
      <c r="R48" s="416" t="s">
        <v>1484</v>
      </c>
      <c r="S48" s="417">
        <v>0</v>
      </c>
    </row>
    <row r="49" spans="5:19">
      <c r="E49" s="505"/>
      <c r="F49" s="398" t="s">
        <v>1485</v>
      </c>
      <c r="G49" s="417">
        <v>0</v>
      </c>
      <c r="H49" s="404"/>
      <c r="I49" s="506"/>
      <c r="J49" s="416" t="s">
        <v>1485</v>
      </c>
      <c r="K49" s="417">
        <v>2984094</v>
      </c>
      <c r="L49" s="404"/>
      <c r="M49" s="506"/>
      <c r="N49" s="416" t="s">
        <v>1485</v>
      </c>
      <c r="O49" s="417">
        <v>1362825</v>
      </c>
      <c r="P49" s="404"/>
      <c r="Q49" s="506"/>
      <c r="R49" s="416" t="s">
        <v>1485</v>
      </c>
      <c r="S49" s="417">
        <v>0</v>
      </c>
    </row>
    <row r="50" spans="5:19">
      <c r="E50" s="505"/>
      <c r="F50" s="398" t="s">
        <v>1486</v>
      </c>
      <c r="G50" s="417">
        <v>0</v>
      </c>
      <c r="H50" s="404"/>
      <c r="I50" s="506"/>
      <c r="J50" s="416" t="s">
        <v>1486</v>
      </c>
      <c r="K50" s="417">
        <v>0</v>
      </c>
      <c r="L50" s="404"/>
      <c r="M50" s="506"/>
      <c r="N50" s="416" t="s">
        <v>1486</v>
      </c>
      <c r="O50" s="417">
        <v>0</v>
      </c>
      <c r="P50" s="404"/>
      <c r="Q50" s="506"/>
      <c r="R50" s="416" t="s">
        <v>1486</v>
      </c>
      <c r="S50" s="417">
        <v>0</v>
      </c>
    </row>
    <row r="51" spans="5:19">
      <c r="E51" s="505"/>
      <c r="F51" s="398" t="s">
        <v>1487</v>
      </c>
      <c r="G51" s="417">
        <v>0</v>
      </c>
      <c r="H51" s="404"/>
      <c r="I51" s="506"/>
      <c r="J51" s="416" t="s">
        <v>1487</v>
      </c>
      <c r="K51" s="417">
        <v>43383.880000000005</v>
      </c>
      <c r="L51" s="404"/>
      <c r="M51" s="506"/>
      <c r="N51" s="416" t="s">
        <v>1487</v>
      </c>
      <c r="O51" s="417">
        <v>7893292.540000001</v>
      </c>
      <c r="P51" s="404"/>
      <c r="Q51" s="506"/>
      <c r="R51" s="416" t="s">
        <v>1487</v>
      </c>
      <c r="S51" s="417">
        <v>0</v>
      </c>
    </row>
    <row r="52" spans="5:19">
      <c r="E52" s="505"/>
      <c r="F52" s="398" t="s">
        <v>1488</v>
      </c>
      <c r="G52" s="417">
        <v>0</v>
      </c>
      <c r="H52" s="404"/>
      <c r="I52" s="506"/>
      <c r="J52" s="416" t="s">
        <v>1488</v>
      </c>
      <c r="K52" s="417">
        <v>0</v>
      </c>
      <c r="L52" s="404"/>
      <c r="M52" s="506"/>
      <c r="N52" s="416" t="s">
        <v>1488</v>
      </c>
      <c r="O52" s="417">
        <v>0</v>
      </c>
      <c r="P52" s="404"/>
      <c r="Q52" s="506"/>
      <c r="R52" s="416" t="s">
        <v>1488</v>
      </c>
      <c r="S52" s="417">
        <v>3867100</v>
      </c>
    </row>
    <row r="53" spans="5:19">
      <c r="E53" s="505"/>
      <c r="F53" s="398" t="s">
        <v>1489</v>
      </c>
      <c r="G53" s="417">
        <v>0</v>
      </c>
      <c r="H53" s="404"/>
      <c r="I53" s="506"/>
      <c r="J53" s="416" t="s">
        <v>1489</v>
      </c>
      <c r="K53" s="417">
        <v>0</v>
      </c>
      <c r="L53" s="404"/>
      <c r="M53" s="506"/>
      <c r="N53" s="416" t="s">
        <v>1489</v>
      </c>
      <c r="O53" s="417">
        <v>0</v>
      </c>
      <c r="P53" s="404"/>
      <c r="Q53" s="506"/>
      <c r="R53" s="416" t="s">
        <v>1489</v>
      </c>
      <c r="S53" s="417">
        <v>0</v>
      </c>
    </row>
    <row r="54" spans="5:19">
      <c r="E54" s="505"/>
      <c r="F54" s="398" t="s">
        <v>1490</v>
      </c>
      <c r="G54" s="417">
        <v>0</v>
      </c>
      <c r="H54" s="404"/>
      <c r="I54" s="506"/>
      <c r="J54" s="416" t="s">
        <v>1490</v>
      </c>
      <c r="K54" s="417">
        <v>0</v>
      </c>
      <c r="L54" s="404"/>
      <c r="M54" s="506"/>
      <c r="N54" s="416" t="s">
        <v>1490</v>
      </c>
      <c r="O54" s="417">
        <v>4495050</v>
      </c>
      <c r="P54" s="404"/>
      <c r="Q54" s="506"/>
      <c r="R54" s="416" t="s">
        <v>1490</v>
      </c>
      <c r="S54" s="417">
        <v>0</v>
      </c>
    </row>
    <row r="55" spans="5:19">
      <c r="E55" s="505"/>
      <c r="F55" s="399" t="s">
        <v>26</v>
      </c>
      <c r="G55" s="422">
        <v>191827.72053419077</v>
      </c>
      <c r="H55" s="404"/>
      <c r="I55" s="506"/>
      <c r="J55" s="421" t="s">
        <v>26</v>
      </c>
      <c r="K55" s="422">
        <v>74033301.879999995</v>
      </c>
      <c r="L55" s="404"/>
      <c r="M55" s="506"/>
      <c r="N55" s="421" t="s">
        <v>26</v>
      </c>
      <c r="O55" s="422">
        <v>15442735.990000002</v>
      </c>
      <c r="P55" s="404"/>
      <c r="Q55" s="506"/>
      <c r="R55" s="421" t="s">
        <v>26</v>
      </c>
      <c r="S55" s="422">
        <v>4340788</v>
      </c>
    </row>
  </sheetData>
  <sheetProtection algorithmName="SHA-512" hashValue="/tzvrHyy/wrYiIg8aTj9o9E9fkuDv/uN9pobI4Y9SR8++UCg/D1TUDo91ztSNykA2UYLzGeyD2baTxFaeblBBA==" saltValue="y/c59Dt4Jg3j8nk95BMLPA==" spinCount="100000" sheet="1" objects="1" scenarios="1" selectLockedCells="1" sort="0" autoFilter="0" selectUnlockedCells="1"/>
  <mergeCells count="20">
    <mergeCell ref="E47:E55"/>
    <mergeCell ref="I47:I55"/>
    <mergeCell ref="M47:M55"/>
    <mergeCell ref="Q47:Q55"/>
    <mergeCell ref="E25:E33"/>
    <mergeCell ref="I25:I33"/>
    <mergeCell ref="M25:M33"/>
    <mergeCell ref="Q25:Q33"/>
    <mergeCell ref="E36:E44"/>
    <mergeCell ref="I36:I44"/>
    <mergeCell ref="M36:M37"/>
    <mergeCell ref="Q36:Q44"/>
    <mergeCell ref="E3:E11"/>
    <mergeCell ref="I3:I11"/>
    <mergeCell ref="M3:M11"/>
    <mergeCell ref="Q3:Q11"/>
    <mergeCell ref="E14:E22"/>
    <mergeCell ref="I14:I22"/>
    <mergeCell ref="M14:M15"/>
    <mergeCell ref="Q14:Q22"/>
  </mergeCells>
  <pageMargins left="0.7" right="0.7" top="0.78740157499999996" bottom="0.78740157499999996"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ADEDF-DEDF-4B75-AFCA-A7D4B21E9FD4}">
  <dimension ref="A1:S187"/>
  <sheetViews>
    <sheetView showGridLines="0" zoomScaleNormal="100" workbookViewId="0">
      <pane ySplit="7" topLeftCell="A71" activePane="bottomLeft" state="frozen"/>
      <selection activeCell="L763" sqref="L763"/>
      <selection pane="bottomLeft" activeCell="D76" sqref="D76"/>
    </sheetView>
  </sheetViews>
  <sheetFormatPr defaultColWidth="8.875" defaultRowHeight="15"/>
  <cols>
    <col min="1" max="1" width="35.5" style="49" customWidth="1"/>
    <col min="2" max="2" width="32.75" style="49" customWidth="1"/>
    <col min="3" max="4" width="23.75" style="49" customWidth="1"/>
    <col min="5" max="5" width="12" style="49" customWidth="1"/>
    <col min="6" max="6" width="13.25" style="49" customWidth="1"/>
    <col min="7" max="9" width="8.875" style="49"/>
    <col min="10" max="10" width="12.5" style="49" customWidth="1"/>
    <col min="11" max="11" width="13.875" style="49" bestFit="1" customWidth="1"/>
    <col min="12" max="12" width="10.75" style="49" customWidth="1"/>
    <col min="13" max="13" width="11.5" style="49" customWidth="1"/>
    <col min="14" max="14" width="11" style="49" customWidth="1"/>
    <col min="15" max="15" width="12.25" style="49" customWidth="1"/>
    <col min="16" max="18" width="17.25" style="49" bestFit="1" customWidth="1"/>
    <col min="19" max="19" width="8.875" style="49"/>
    <col min="20" max="21" width="17.25" style="49" bestFit="1" customWidth="1"/>
    <col min="22" max="16384" width="8.875" style="49"/>
  </cols>
  <sheetData>
    <row r="1" spans="1:14">
      <c r="A1" s="48" t="s">
        <v>120</v>
      </c>
    </row>
    <row r="2" spans="1:14">
      <c r="A2" s="128" t="s">
        <v>121</v>
      </c>
    </row>
    <row r="3" spans="1:14">
      <c r="A3" s="128" t="s">
        <v>319</v>
      </c>
    </row>
    <row r="4" spans="1:14">
      <c r="A4" s="129" t="s">
        <v>68</v>
      </c>
      <c r="B4" s="130">
        <v>0.1</v>
      </c>
      <c r="C4" s="128" t="s">
        <v>69</v>
      </c>
      <c r="D4" s="128" t="s">
        <v>70</v>
      </c>
    </row>
    <row r="5" spans="1:14">
      <c r="A5" s="129" t="s">
        <v>294</v>
      </c>
      <c r="B5" s="277">
        <v>0.5</v>
      </c>
      <c r="C5" s="128" t="s">
        <v>295</v>
      </c>
      <c r="D5" s="128" t="s">
        <v>1584</v>
      </c>
    </row>
    <row r="7" spans="1:14" ht="36">
      <c r="A7" s="50" t="s">
        <v>168</v>
      </c>
      <c r="B7" s="50" t="s">
        <v>71</v>
      </c>
      <c r="C7" s="50" t="s">
        <v>72</v>
      </c>
      <c r="D7" s="50" t="s">
        <v>73</v>
      </c>
      <c r="E7" s="50" t="s">
        <v>74</v>
      </c>
      <c r="F7" s="50" t="s">
        <v>75</v>
      </c>
      <c r="G7" s="51" t="s">
        <v>76</v>
      </c>
      <c r="H7" s="52" t="s">
        <v>77</v>
      </c>
      <c r="I7" s="51" t="s">
        <v>78</v>
      </c>
      <c r="J7" s="51" t="s">
        <v>79</v>
      </c>
      <c r="K7" s="51" t="s">
        <v>80</v>
      </c>
      <c r="L7" s="51" t="s">
        <v>81</v>
      </c>
      <c r="M7" s="51" t="s">
        <v>82</v>
      </c>
      <c r="N7" s="53" t="s">
        <v>83</v>
      </c>
    </row>
    <row r="8" spans="1:14">
      <c r="A8" s="54" t="s">
        <v>171</v>
      </c>
      <c r="B8" s="55">
        <v>1083281878.3399999</v>
      </c>
      <c r="C8" s="56">
        <v>1</v>
      </c>
      <c r="D8" s="55">
        <f t="shared" ref="D8:D71" si="0">IFERROR(B8*C8,B8)</f>
        <v>1083281878.3399999</v>
      </c>
      <c r="E8" s="57">
        <v>36434</v>
      </c>
      <c r="F8" s="58">
        <f t="shared" ref="F8:F71" si="1">YEAR(E8)</f>
        <v>1999</v>
      </c>
      <c r="G8" s="57">
        <v>45322</v>
      </c>
      <c r="H8" s="59">
        <f t="shared" ref="H8:H71" si="2">(G8-E8)/365</f>
        <v>24.350684931506848</v>
      </c>
      <c r="I8" s="55">
        <v>20</v>
      </c>
      <c r="J8" s="60">
        <f t="shared" ref="J8:J71" si="3">1-K8</f>
        <v>0.9</v>
      </c>
      <c r="K8" s="60" cm="1">
        <f t="array" ref="K8">IF(H8&gt;I8,$B$4,INDEX('Amortizační stupnice-mov.vě'!$A$1:$U$311,MATCH(ROUND(H8,1),'Amortizační stupnice-mov.vě'!S:S,0),MATCH(I8,'Amortizační stupnice-mov.vě'!$1:$1,0)+1)/100)</f>
        <v>0.1</v>
      </c>
      <c r="L8" s="55">
        <f t="shared" ref="L8:L71" si="4">D8*K8</f>
        <v>108328187.83399999</v>
      </c>
      <c r="M8" s="61">
        <f>B5</f>
        <v>0.5</v>
      </c>
      <c r="N8" s="55">
        <f t="shared" ref="N8:N39" si="5">L8*M8</f>
        <v>54164093.916999996</v>
      </c>
    </row>
    <row r="9" spans="1:14">
      <c r="A9" s="54" t="s">
        <v>172</v>
      </c>
      <c r="B9" s="55">
        <v>920304835.91999996</v>
      </c>
      <c r="C9" s="56">
        <v>1</v>
      </c>
      <c r="D9" s="55">
        <f t="shared" si="0"/>
        <v>920304835.91999996</v>
      </c>
      <c r="E9" s="57">
        <v>35765</v>
      </c>
      <c r="F9" s="58">
        <f t="shared" si="1"/>
        <v>1997</v>
      </c>
      <c r="G9" s="57">
        <v>45322</v>
      </c>
      <c r="H9" s="59">
        <f t="shared" si="2"/>
        <v>26.183561643835617</v>
      </c>
      <c r="I9" s="55">
        <v>20</v>
      </c>
      <c r="J9" s="60">
        <f t="shared" si="3"/>
        <v>0.9</v>
      </c>
      <c r="K9" s="60" cm="1">
        <f t="array" ref="K9">IF(H9&gt;I9,$B$4,INDEX('Amortizační stupnice-mov.vě'!$A$1:$U$311,MATCH(ROUND(H9,1),'Amortizační stupnice-mov.vě'!S:S,0),MATCH(I9,'Amortizační stupnice-mov.vě'!$1:$1,0)+1)/100)</f>
        <v>0.1</v>
      </c>
      <c r="L9" s="55">
        <f t="shared" si="4"/>
        <v>92030483.592000008</v>
      </c>
      <c r="M9" s="61">
        <f>M8</f>
        <v>0.5</v>
      </c>
      <c r="N9" s="55">
        <f t="shared" si="5"/>
        <v>46015241.796000004</v>
      </c>
    </row>
    <row r="10" spans="1:14">
      <c r="A10" s="54" t="s">
        <v>173</v>
      </c>
      <c r="B10" s="55">
        <v>746724093</v>
      </c>
      <c r="C10" s="56">
        <v>1</v>
      </c>
      <c r="D10" s="55">
        <f t="shared" si="0"/>
        <v>746724093</v>
      </c>
      <c r="E10" s="57">
        <v>36434</v>
      </c>
      <c r="F10" s="58">
        <f t="shared" si="1"/>
        <v>1999</v>
      </c>
      <c r="G10" s="57">
        <v>45322</v>
      </c>
      <c r="H10" s="59">
        <f t="shared" si="2"/>
        <v>24.350684931506848</v>
      </c>
      <c r="I10" s="55">
        <v>20</v>
      </c>
      <c r="J10" s="60">
        <f t="shared" si="3"/>
        <v>0.9</v>
      </c>
      <c r="K10" s="60" cm="1">
        <f t="array" ref="K10">IF(H10&gt;I10,$B$4,INDEX('Amortizační stupnice-mov.vě'!$A$1:$U$311,MATCH(ROUND(H10,1),'Amortizační stupnice-mov.vě'!S:S,0),MATCH(I10,'Amortizační stupnice-mov.vě'!$1:$1,0)+1)/100)</f>
        <v>0.1</v>
      </c>
      <c r="L10" s="55">
        <f t="shared" si="4"/>
        <v>74672409.299999997</v>
      </c>
      <c r="M10" s="61">
        <f t="shared" ref="M10:M73" si="6">M9</f>
        <v>0.5</v>
      </c>
      <c r="N10" s="55">
        <f t="shared" si="5"/>
        <v>37336204.649999999</v>
      </c>
    </row>
    <row r="11" spans="1:14">
      <c r="A11" s="54" t="s">
        <v>174</v>
      </c>
      <c r="B11" s="55">
        <v>663882222.85000002</v>
      </c>
      <c r="C11" s="56">
        <v>1</v>
      </c>
      <c r="D11" s="55">
        <f t="shared" si="0"/>
        <v>663882222.85000002</v>
      </c>
      <c r="E11" s="57">
        <v>36434</v>
      </c>
      <c r="F11" s="58">
        <f t="shared" si="1"/>
        <v>1999</v>
      </c>
      <c r="G11" s="57">
        <v>45322</v>
      </c>
      <c r="H11" s="59">
        <f t="shared" si="2"/>
        <v>24.350684931506848</v>
      </c>
      <c r="I11" s="55">
        <v>20</v>
      </c>
      <c r="J11" s="60">
        <f t="shared" si="3"/>
        <v>0.9</v>
      </c>
      <c r="K11" s="60" cm="1">
        <f t="array" ref="K11">IF(H11&gt;I11,$B$4,INDEX('Amortizační stupnice-mov.vě'!$A$1:$U$311,MATCH(ROUND(H11,1),'Amortizační stupnice-mov.vě'!S:S,0),MATCH(I11,'Amortizační stupnice-mov.vě'!$1:$1,0)+1)/100)</f>
        <v>0.1</v>
      </c>
      <c r="L11" s="55">
        <f t="shared" si="4"/>
        <v>66388222.285000004</v>
      </c>
      <c r="M11" s="61">
        <f t="shared" si="6"/>
        <v>0.5</v>
      </c>
      <c r="N11" s="55">
        <f t="shared" si="5"/>
        <v>33194111.142500002</v>
      </c>
    </row>
    <row r="12" spans="1:14">
      <c r="A12" s="54" t="s">
        <v>175</v>
      </c>
      <c r="B12" s="55">
        <v>603561878.13</v>
      </c>
      <c r="C12" s="56">
        <v>1</v>
      </c>
      <c r="D12" s="55">
        <f t="shared" si="0"/>
        <v>603561878.13</v>
      </c>
      <c r="E12" s="57">
        <v>33482</v>
      </c>
      <c r="F12" s="58">
        <f t="shared" si="1"/>
        <v>1991</v>
      </c>
      <c r="G12" s="57">
        <v>45322</v>
      </c>
      <c r="H12" s="59">
        <f t="shared" si="2"/>
        <v>32.438356164383563</v>
      </c>
      <c r="I12" s="55">
        <v>25</v>
      </c>
      <c r="J12" s="60">
        <f t="shared" si="3"/>
        <v>0.9</v>
      </c>
      <c r="K12" s="60" cm="1">
        <f t="array" ref="K12">IF(H12&gt;I12,$B$4,INDEX('Amortizační stupnice-mov.vě'!$A$1:$U$311,MATCH(ROUND(H12,1),'Amortizační stupnice-mov.vě'!S:S,0),MATCH(I12,'Amortizační stupnice-mov.vě'!$1:$1,0)+1)/100)</f>
        <v>0.1</v>
      </c>
      <c r="L12" s="55">
        <f t="shared" si="4"/>
        <v>60356187.813000001</v>
      </c>
      <c r="M12" s="61">
        <f t="shared" si="6"/>
        <v>0.5</v>
      </c>
      <c r="N12" s="55">
        <f t="shared" si="5"/>
        <v>30178093.906500001</v>
      </c>
    </row>
    <row r="13" spans="1:14">
      <c r="A13" s="54" t="s">
        <v>176</v>
      </c>
      <c r="B13" s="55">
        <v>519154381.38</v>
      </c>
      <c r="C13" s="56">
        <v>1</v>
      </c>
      <c r="D13" s="55">
        <f t="shared" si="0"/>
        <v>519154381.38</v>
      </c>
      <c r="E13" s="57">
        <v>34304</v>
      </c>
      <c r="F13" s="58">
        <f t="shared" si="1"/>
        <v>1993</v>
      </c>
      <c r="G13" s="57">
        <v>45322</v>
      </c>
      <c r="H13" s="59">
        <f t="shared" si="2"/>
        <v>30.186301369863013</v>
      </c>
      <c r="I13" s="55">
        <v>20</v>
      </c>
      <c r="J13" s="60">
        <f t="shared" si="3"/>
        <v>0.9</v>
      </c>
      <c r="K13" s="60" cm="1">
        <f t="array" ref="K13">IF(H13&gt;I13,$B$4,INDEX('Amortizační stupnice-mov.vě'!$A$1:$U$311,MATCH(ROUND(H13,1),'Amortizační stupnice-mov.vě'!S:S,0),MATCH(I13,'Amortizační stupnice-mov.vě'!$1:$1,0)+1)/100)</f>
        <v>0.1</v>
      </c>
      <c r="L13" s="55">
        <f t="shared" si="4"/>
        <v>51915438.138000004</v>
      </c>
      <c r="M13" s="61">
        <f t="shared" si="6"/>
        <v>0.5</v>
      </c>
      <c r="N13" s="55">
        <f t="shared" si="5"/>
        <v>25957719.069000002</v>
      </c>
    </row>
    <row r="14" spans="1:14">
      <c r="A14" s="54" t="s">
        <v>177</v>
      </c>
      <c r="B14" s="55">
        <v>483447566</v>
      </c>
      <c r="C14" s="56">
        <v>1</v>
      </c>
      <c r="D14" s="55">
        <f t="shared" si="0"/>
        <v>483447566</v>
      </c>
      <c r="E14" s="57">
        <v>36434</v>
      </c>
      <c r="F14" s="58">
        <f t="shared" si="1"/>
        <v>1999</v>
      </c>
      <c r="G14" s="57">
        <v>45322</v>
      </c>
      <c r="H14" s="59">
        <f t="shared" si="2"/>
        <v>24.350684931506848</v>
      </c>
      <c r="I14" s="55">
        <v>20</v>
      </c>
      <c r="J14" s="60">
        <f t="shared" si="3"/>
        <v>0.9</v>
      </c>
      <c r="K14" s="60" cm="1">
        <f t="array" ref="K14">IF(H14&gt;I14,$B$4,INDEX('Amortizační stupnice-mov.vě'!$A$1:$U$311,MATCH(ROUND(H14,1),'Amortizační stupnice-mov.vě'!S:S,0),MATCH(I14,'Amortizační stupnice-mov.vě'!$1:$1,0)+1)/100)</f>
        <v>0.1</v>
      </c>
      <c r="L14" s="55">
        <f t="shared" si="4"/>
        <v>48344756.600000001</v>
      </c>
      <c r="M14" s="61">
        <f t="shared" si="6"/>
        <v>0.5</v>
      </c>
      <c r="N14" s="55">
        <f t="shared" si="5"/>
        <v>24172378.300000001</v>
      </c>
    </row>
    <row r="15" spans="1:14">
      <c r="A15" s="54" t="s">
        <v>178</v>
      </c>
      <c r="B15" s="55">
        <v>482143677.52999997</v>
      </c>
      <c r="C15" s="56">
        <v>1</v>
      </c>
      <c r="D15" s="55">
        <f t="shared" si="0"/>
        <v>482143677.52999997</v>
      </c>
      <c r="E15" s="57">
        <v>29738</v>
      </c>
      <c r="F15" s="58">
        <f t="shared" si="1"/>
        <v>1981</v>
      </c>
      <c r="G15" s="57">
        <v>45322</v>
      </c>
      <c r="H15" s="59">
        <f t="shared" si="2"/>
        <v>42.695890410958903</v>
      </c>
      <c r="I15" s="55">
        <v>25</v>
      </c>
      <c r="J15" s="60">
        <f t="shared" si="3"/>
        <v>0.95</v>
      </c>
      <c r="K15" s="60">
        <v>0.05</v>
      </c>
      <c r="L15" s="55">
        <f t="shared" si="4"/>
        <v>24107183.876499999</v>
      </c>
      <c r="M15" s="61">
        <f t="shared" si="6"/>
        <v>0.5</v>
      </c>
      <c r="N15" s="55">
        <f t="shared" si="5"/>
        <v>12053591.93825</v>
      </c>
    </row>
    <row r="16" spans="1:14">
      <c r="A16" s="54" t="s">
        <v>179</v>
      </c>
      <c r="B16" s="55">
        <v>413841814.44999999</v>
      </c>
      <c r="C16" s="56">
        <v>1</v>
      </c>
      <c r="D16" s="55">
        <f t="shared" si="0"/>
        <v>413841814.44999999</v>
      </c>
      <c r="E16" s="57">
        <v>29738</v>
      </c>
      <c r="F16" s="58">
        <f t="shared" si="1"/>
        <v>1981</v>
      </c>
      <c r="G16" s="57">
        <v>45322</v>
      </c>
      <c r="H16" s="59">
        <f t="shared" si="2"/>
        <v>42.695890410958903</v>
      </c>
      <c r="I16" s="55">
        <v>25</v>
      </c>
      <c r="J16" s="60">
        <f t="shared" si="3"/>
        <v>0.95</v>
      </c>
      <c r="K16" s="60">
        <v>0.05</v>
      </c>
      <c r="L16" s="55">
        <f>D16*K16</f>
        <v>20692090.7225</v>
      </c>
      <c r="M16" s="61">
        <f t="shared" si="6"/>
        <v>0.5</v>
      </c>
      <c r="N16" s="55">
        <f t="shared" si="5"/>
        <v>10346045.36125</v>
      </c>
    </row>
    <row r="17" spans="1:19">
      <c r="A17" s="54" t="s">
        <v>180</v>
      </c>
      <c r="B17" s="55">
        <v>364483678</v>
      </c>
      <c r="C17" s="56">
        <v>1</v>
      </c>
      <c r="D17" s="55">
        <f t="shared" si="0"/>
        <v>364483678</v>
      </c>
      <c r="E17" s="57">
        <v>29891</v>
      </c>
      <c r="F17" s="58">
        <f t="shared" si="1"/>
        <v>1981</v>
      </c>
      <c r="G17" s="57">
        <v>45322</v>
      </c>
      <c r="H17" s="59">
        <f t="shared" si="2"/>
        <v>42.276712328767125</v>
      </c>
      <c r="I17" s="55">
        <v>25</v>
      </c>
      <c r="J17" s="60">
        <f t="shared" si="3"/>
        <v>0.95</v>
      </c>
      <c r="K17" s="60">
        <v>0.05</v>
      </c>
      <c r="L17" s="55">
        <f t="shared" si="4"/>
        <v>18224183.900000002</v>
      </c>
      <c r="M17" s="61">
        <f t="shared" si="6"/>
        <v>0.5</v>
      </c>
      <c r="N17" s="55">
        <f t="shared" si="5"/>
        <v>9112091.9500000011</v>
      </c>
    </row>
    <row r="18" spans="1:19">
      <c r="A18" s="54" t="s">
        <v>181</v>
      </c>
      <c r="B18" s="55">
        <v>348484112.93000001</v>
      </c>
      <c r="C18" s="56">
        <v>1</v>
      </c>
      <c r="D18" s="55">
        <f t="shared" si="0"/>
        <v>348484112.93000001</v>
      </c>
      <c r="E18" s="57">
        <v>36373</v>
      </c>
      <c r="F18" s="58">
        <f t="shared" si="1"/>
        <v>1999</v>
      </c>
      <c r="G18" s="57">
        <v>45322</v>
      </c>
      <c r="H18" s="59">
        <f t="shared" si="2"/>
        <v>24.517808219178082</v>
      </c>
      <c r="I18" s="58">
        <v>20</v>
      </c>
      <c r="J18" s="60">
        <f t="shared" si="3"/>
        <v>0.9</v>
      </c>
      <c r="K18" s="60" cm="1">
        <f t="array" ref="K18">IF(H18&gt;I18,$B$4,INDEX('Amortizační stupnice-mov.vě'!$A$1:$U$311,MATCH(ROUND(H18,1),'Amortizační stupnice-mov.vě'!S:S,0),MATCH(I18,'Amortizační stupnice-mov.vě'!$1:$1,0)+1)/100)</f>
        <v>0.1</v>
      </c>
      <c r="L18" s="55">
        <f t="shared" si="4"/>
        <v>34848411.293000005</v>
      </c>
      <c r="M18" s="61">
        <f t="shared" si="6"/>
        <v>0.5</v>
      </c>
      <c r="N18" s="55">
        <f t="shared" si="5"/>
        <v>17424205.646500003</v>
      </c>
    </row>
    <row r="19" spans="1:19">
      <c r="A19" s="54" t="s">
        <v>182</v>
      </c>
      <c r="B19" s="55">
        <v>344958475</v>
      </c>
      <c r="C19" s="56">
        <v>1</v>
      </c>
      <c r="D19" s="55">
        <f t="shared" si="0"/>
        <v>344958475</v>
      </c>
      <c r="E19" s="57">
        <v>35765</v>
      </c>
      <c r="F19" s="58">
        <f t="shared" si="1"/>
        <v>1997</v>
      </c>
      <c r="G19" s="57">
        <v>45322</v>
      </c>
      <c r="H19" s="59">
        <f t="shared" si="2"/>
        <v>26.183561643835617</v>
      </c>
      <c r="I19" s="55">
        <v>25</v>
      </c>
      <c r="J19" s="60">
        <f t="shared" si="3"/>
        <v>0.9</v>
      </c>
      <c r="K19" s="60" cm="1">
        <f t="array" ref="K19">IF(H19&gt;I19,$B$4,INDEX('Amortizační stupnice-mov.vě'!$A$1:$U$311,MATCH(ROUND(H19,1),'Amortizační stupnice-mov.vě'!S:S,0),MATCH(I19,'Amortizační stupnice-mov.vě'!$1:$1,0)+1)/100)</f>
        <v>0.1</v>
      </c>
      <c r="L19" s="55">
        <f t="shared" si="4"/>
        <v>34495847.5</v>
      </c>
      <c r="M19" s="61">
        <f t="shared" si="6"/>
        <v>0.5</v>
      </c>
      <c r="N19" s="55">
        <f t="shared" si="5"/>
        <v>17247923.75</v>
      </c>
      <c r="R19" s="62"/>
    </row>
    <row r="20" spans="1:19">
      <c r="A20" s="54" t="s">
        <v>183</v>
      </c>
      <c r="B20" s="55">
        <v>320785579</v>
      </c>
      <c r="C20" s="56">
        <v>1</v>
      </c>
      <c r="D20" s="55">
        <f t="shared" si="0"/>
        <v>320785579</v>
      </c>
      <c r="E20" s="57">
        <v>35765</v>
      </c>
      <c r="F20" s="58">
        <f t="shared" si="1"/>
        <v>1997</v>
      </c>
      <c r="G20" s="57">
        <v>45322</v>
      </c>
      <c r="H20" s="59">
        <f t="shared" si="2"/>
        <v>26.183561643835617</v>
      </c>
      <c r="I20" s="55">
        <v>25</v>
      </c>
      <c r="J20" s="60">
        <f t="shared" si="3"/>
        <v>0.9</v>
      </c>
      <c r="K20" s="60" cm="1">
        <f t="array" ref="K20">IF(H20&gt;I20,$B$4,INDEX('Amortizační stupnice-mov.vě'!$A$1:$U$311,MATCH(ROUND(H20,1),'Amortizační stupnice-mov.vě'!S:S,0),MATCH(I20,'Amortizační stupnice-mov.vě'!$1:$1,0)+1)/100)</f>
        <v>0.1</v>
      </c>
      <c r="L20" s="55">
        <f t="shared" si="4"/>
        <v>32078557.900000002</v>
      </c>
      <c r="M20" s="61">
        <f t="shared" si="6"/>
        <v>0.5</v>
      </c>
      <c r="N20" s="55">
        <f t="shared" si="5"/>
        <v>16039278.950000001</v>
      </c>
    </row>
    <row r="21" spans="1:19">
      <c r="A21" s="54" t="s">
        <v>184</v>
      </c>
      <c r="B21" s="55">
        <v>316549070.39999998</v>
      </c>
      <c r="C21" s="56">
        <v>1</v>
      </c>
      <c r="D21" s="55">
        <f t="shared" si="0"/>
        <v>316549070.39999998</v>
      </c>
      <c r="E21" s="57">
        <v>19876</v>
      </c>
      <c r="F21" s="58">
        <f t="shared" si="1"/>
        <v>1954</v>
      </c>
      <c r="G21" s="57">
        <v>45322</v>
      </c>
      <c r="H21" s="59">
        <f t="shared" si="2"/>
        <v>69.715068493150682</v>
      </c>
      <c r="I21" s="55">
        <v>20</v>
      </c>
      <c r="J21" s="60">
        <f t="shared" si="3"/>
        <v>0.95</v>
      </c>
      <c r="K21" s="60">
        <v>0.05</v>
      </c>
      <c r="L21" s="55">
        <f t="shared" si="4"/>
        <v>15827453.52</v>
      </c>
      <c r="M21" s="61">
        <f t="shared" si="6"/>
        <v>0.5</v>
      </c>
      <c r="N21" s="55">
        <f t="shared" si="5"/>
        <v>7913726.7599999998</v>
      </c>
      <c r="S21" s="63"/>
    </row>
    <row r="22" spans="1:19">
      <c r="A22" s="54" t="s">
        <v>185</v>
      </c>
      <c r="B22" s="55">
        <v>304834011.30000001</v>
      </c>
      <c r="C22" s="56">
        <v>1</v>
      </c>
      <c r="D22" s="55">
        <f t="shared" si="0"/>
        <v>304834011.30000001</v>
      </c>
      <c r="E22" s="57">
        <v>30437</v>
      </c>
      <c r="F22" s="58">
        <f t="shared" si="1"/>
        <v>1983</v>
      </c>
      <c r="G22" s="57">
        <v>45322</v>
      </c>
      <c r="H22" s="59">
        <f t="shared" si="2"/>
        <v>40.780821917808218</v>
      </c>
      <c r="I22" s="55">
        <v>25</v>
      </c>
      <c r="J22" s="60">
        <f t="shared" si="3"/>
        <v>0.95</v>
      </c>
      <c r="K22" s="60">
        <v>0.05</v>
      </c>
      <c r="L22" s="55">
        <f t="shared" si="4"/>
        <v>15241700.565000001</v>
      </c>
      <c r="M22" s="61">
        <f t="shared" si="6"/>
        <v>0.5</v>
      </c>
      <c r="N22" s="55">
        <f t="shared" si="5"/>
        <v>7620850.2825000007</v>
      </c>
    </row>
    <row r="23" spans="1:19">
      <c r="A23" s="54" t="s">
        <v>186</v>
      </c>
      <c r="B23" s="55">
        <v>281100689.44999999</v>
      </c>
      <c r="C23" s="56">
        <v>1</v>
      </c>
      <c r="D23" s="55">
        <f t="shared" si="0"/>
        <v>281100689.44999999</v>
      </c>
      <c r="E23" s="57">
        <v>41944</v>
      </c>
      <c r="F23" s="58">
        <f t="shared" si="1"/>
        <v>2014</v>
      </c>
      <c r="G23" s="57">
        <v>45322</v>
      </c>
      <c r="H23" s="59">
        <f t="shared" si="2"/>
        <v>9.2547945205479447</v>
      </c>
      <c r="I23" s="55">
        <v>20</v>
      </c>
      <c r="J23" s="60">
        <f t="shared" si="3"/>
        <v>0.51500000000000001</v>
      </c>
      <c r="K23" s="60" cm="1">
        <f t="array" ref="K23">IF(H23&gt;I23,$B$4,INDEX('Amortizační stupnice-mov.vě'!$A$1:$U$311,MATCH(ROUND(H23,1),'Amortizační stupnice-mov.vě'!S:S,0),MATCH(I23,'Amortizační stupnice-mov.vě'!$1:$1,0)+1)/100)</f>
        <v>0.48499999999999999</v>
      </c>
      <c r="L23" s="55">
        <f t="shared" si="4"/>
        <v>136333834.38325</v>
      </c>
      <c r="M23" s="61">
        <f t="shared" si="6"/>
        <v>0.5</v>
      </c>
      <c r="N23" s="55">
        <f t="shared" si="5"/>
        <v>68166917.191624999</v>
      </c>
    </row>
    <row r="24" spans="1:19">
      <c r="A24" s="54" t="s">
        <v>187</v>
      </c>
      <c r="B24" s="55">
        <v>255801300</v>
      </c>
      <c r="C24" s="56">
        <v>1</v>
      </c>
      <c r="D24" s="55">
        <f t="shared" si="0"/>
        <v>255801300</v>
      </c>
      <c r="E24" s="57">
        <v>34304</v>
      </c>
      <c r="F24" s="58">
        <f t="shared" si="1"/>
        <v>1993</v>
      </c>
      <c r="G24" s="57">
        <v>45322</v>
      </c>
      <c r="H24" s="59">
        <f t="shared" si="2"/>
        <v>30.186301369863013</v>
      </c>
      <c r="I24" s="55">
        <v>25</v>
      </c>
      <c r="J24" s="60">
        <f t="shared" si="3"/>
        <v>0.9</v>
      </c>
      <c r="K24" s="60" cm="1">
        <f t="array" ref="K24">IF(H24&gt;I24,$B$4,INDEX('Amortizační stupnice-mov.vě'!$A$1:$U$311,MATCH(ROUND(H24,1),'Amortizační stupnice-mov.vě'!S:S,0),MATCH(I24,'Amortizační stupnice-mov.vě'!$1:$1,0)+1)/100)</f>
        <v>0.1</v>
      </c>
      <c r="L24" s="55">
        <f t="shared" si="4"/>
        <v>25580130</v>
      </c>
      <c r="M24" s="61">
        <f t="shared" si="6"/>
        <v>0.5</v>
      </c>
      <c r="N24" s="55">
        <f t="shared" si="5"/>
        <v>12790065</v>
      </c>
    </row>
    <row r="25" spans="1:19">
      <c r="A25" s="54" t="s">
        <v>188</v>
      </c>
      <c r="B25" s="55">
        <v>231661981.13</v>
      </c>
      <c r="C25" s="56">
        <v>1</v>
      </c>
      <c r="D25" s="55">
        <f t="shared" si="0"/>
        <v>231661981.13</v>
      </c>
      <c r="E25" s="57">
        <v>36373</v>
      </c>
      <c r="F25" s="58">
        <f t="shared" si="1"/>
        <v>1999</v>
      </c>
      <c r="G25" s="57">
        <v>45322</v>
      </c>
      <c r="H25" s="59">
        <f t="shared" si="2"/>
        <v>24.517808219178082</v>
      </c>
      <c r="I25" s="55">
        <v>20</v>
      </c>
      <c r="J25" s="60">
        <f t="shared" si="3"/>
        <v>0.9</v>
      </c>
      <c r="K25" s="60" cm="1">
        <f t="array" ref="K25">IF(H25&gt;I25,$B$4,INDEX('Amortizační stupnice-mov.vě'!$A$1:$U$311,MATCH(ROUND(H25,1),'Amortizační stupnice-mov.vě'!S:S,0),MATCH(I25,'Amortizační stupnice-mov.vě'!$1:$1,0)+1)/100)</f>
        <v>0.1</v>
      </c>
      <c r="L25" s="55">
        <f t="shared" si="4"/>
        <v>23166198.113000002</v>
      </c>
      <c r="M25" s="61">
        <f t="shared" si="6"/>
        <v>0.5</v>
      </c>
      <c r="N25" s="55">
        <f t="shared" si="5"/>
        <v>11583099.056500001</v>
      </c>
    </row>
    <row r="26" spans="1:19">
      <c r="A26" s="54" t="s">
        <v>189</v>
      </c>
      <c r="B26" s="55">
        <v>231389347.40000001</v>
      </c>
      <c r="C26" s="56">
        <v>1</v>
      </c>
      <c r="D26" s="55">
        <f t="shared" si="0"/>
        <v>231389347.40000001</v>
      </c>
      <c r="E26" s="57">
        <v>29556</v>
      </c>
      <c r="F26" s="58">
        <f t="shared" si="1"/>
        <v>1980</v>
      </c>
      <c r="G26" s="57">
        <v>45322</v>
      </c>
      <c r="H26" s="59">
        <f t="shared" si="2"/>
        <v>43.194520547945203</v>
      </c>
      <c r="I26" s="55">
        <v>25</v>
      </c>
      <c r="J26" s="60">
        <f t="shared" si="3"/>
        <v>0.95</v>
      </c>
      <c r="K26" s="60">
        <v>0.05</v>
      </c>
      <c r="L26" s="55">
        <f t="shared" si="4"/>
        <v>11569467.370000001</v>
      </c>
      <c r="M26" s="61">
        <f t="shared" si="6"/>
        <v>0.5</v>
      </c>
      <c r="N26" s="55">
        <f t="shared" si="5"/>
        <v>5784733.6850000005</v>
      </c>
    </row>
    <row r="27" spans="1:19">
      <c r="A27" s="54" t="s">
        <v>190</v>
      </c>
      <c r="B27" s="55">
        <v>223447308.72999999</v>
      </c>
      <c r="C27" s="56">
        <v>1</v>
      </c>
      <c r="D27" s="55">
        <f t="shared" si="0"/>
        <v>223447308.72999999</v>
      </c>
      <c r="E27" s="57">
        <v>40969</v>
      </c>
      <c r="F27" s="58">
        <f t="shared" si="1"/>
        <v>2012</v>
      </c>
      <c r="G27" s="57">
        <v>45322</v>
      </c>
      <c r="H27" s="59">
        <f t="shared" si="2"/>
        <v>11.926027397260274</v>
      </c>
      <c r="I27" s="55">
        <v>20</v>
      </c>
      <c r="J27" s="60">
        <f t="shared" si="3"/>
        <v>0.64500000000000002</v>
      </c>
      <c r="K27" s="60" cm="1">
        <f t="array" ref="K27">IF(H27&gt;I27,$B$4,INDEX('Amortizační stupnice-mov.vě'!$A$1:$U$311,MATCH(ROUND(H27,1),'Amortizační stupnice-mov.vě'!S:S,0),MATCH(I27,'Amortizační stupnice-mov.vě'!$1:$1,0)+1)/100)</f>
        <v>0.35499999999999998</v>
      </c>
      <c r="L27" s="55">
        <f t="shared" si="4"/>
        <v>79323794.599149987</v>
      </c>
      <c r="M27" s="61">
        <f t="shared" si="6"/>
        <v>0.5</v>
      </c>
      <c r="N27" s="55">
        <f t="shared" si="5"/>
        <v>39661897.299574994</v>
      </c>
    </row>
    <row r="28" spans="1:19">
      <c r="A28" s="54" t="s">
        <v>191</v>
      </c>
      <c r="B28" s="55">
        <v>220934935</v>
      </c>
      <c r="C28" s="56">
        <v>1</v>
      </c>
      <c r="D28" s="55">
        <f t="shared" si="0"/>
        <v>220934935</v>
      </c>
      <c r="E28" s="57">
        <v>35765</v>
      </c>
      <c r="F28" s="58">
        <f t="shared" si="1"/>
        <v>1997</v>
      </c>
      <c r="G28" s="57">
        <v>45322</v>
      </c>
      <c r="H28" s="59">
        <f t="shared" si="2"/>
        <v>26.183561643835617</v>
      </c>
      <c r="I28" s="55">
        <v>25</v>
      </c>
      <c r="J28" s="60">
        <f t="shared" si="3"/>
        <v>0.9</v>
      </c>
      <c r="K28" s="60" cm="1">
        <f t="array" ref="K28">IF(H28&gt;I28,$B$4,INDEX('Amortizační stupnice-mov.vě'!$A$1:$U$311,MATCH(ROUND(H28,1),'Amortizační stupnice-mov.vě'!S:S,0),MATCH(I28,'Amortizační stupnice-mov.vě'!$1:$1,0)+1)/100)</f>
        <v>0.1</v>
      </c>
      <c r="L28" s="55">
        <f t="shared" si="4"/>
        <v>22093493.5</v>
      </c>
      <c r="M28" s="61">
        <f t="shared" si="6"/>
        <v>0.5</v>
      </c>
      <c r="N28" s="55">
        <f t="shared" si="5"/>
        <v>11046746.75</v>
      </c>
    </row>
    <row r="29" spans="1:19">
      <c r="A29" s="54" t="s">
        <v>192</v>
      </c>
      <c r="B29" s="55">
        <v>216983576.5</v>
      </c>
      <c r="C29" s="56">
        <v>1</v>
      </c>
      <c r="D29" s="55">
        <f t="shared" si="0"/>
        <v>216983576.5</v>
      </c>
      <c r="E29" s="57">
        <v>36434</v>
      </c>
      <c r="F29" s="58">
        <f t="shared" si="1"/>
        <v>1999</v>
      </c>
      <c r="G29" s="57">
        <v>45322</v>
      </c>
      <c r="H29" s="59">
        <f t="shared" si="2"/>
        <v>24.350684931506848</v>
      </c>
      <c r="I29" s="55">
        <v>20</v>
      </c>
      <c r="J29" s="60">
        <f t="shared" si="3"/>
        <v>0.9</v>
      </c>
      <c r="K29" s="60" cm="1">
        <f t="array" ref="K29">IF(H29&gt;I29,$B$4,INDEX('Amortizační stupnice-mov.vě'!$A$1:$U$311,MATCH(ROUND(H29,1),'Amortizační stupnice-mov.vě'!S:S,0),MATCH(I29,'Amortizační stupnice-mov.vě'!$1:$1,0)+1)/100)</f>
        <v>0.1</v>
      </c>
      <c r="L29" s="55">
        <f t="shared" si="4"/>
        <v>21698357.650000002</v>
      </c>
      <c r="M29" s="61">
        <f t="shared" si="6"/>
        <v>0.5</v>
      </c>
      <c r="N29" s="55">
        <f t="shared" si="5"/>
        <v>10849178.825000001</v>
      </c>
    </row>
    <row r="30" spans="1:19">
      <c r="A30" s="54" t="s">
        <v>193</v>
      </c>
      <c r="B30" s="55">
        <v>213526302.53</v>
      </c>
      <c r="C30" s="56">
        <v>1</v>
      </c>
      <c r="D30" s="55">
        <f t="shared" si="0"/>
        <v>213526302.53</v>
      </c>
      <c r="E30" s="57">
        <v>40969</v>
      </c>
      <c r="F30" s="58">
        <f t="shared" si="1"/>
        <v>2012</v>
      </c>
      <c r="G30" s="57">
        <v>45322</v>
      </c>
      <c r="H30" s="59">
        <f t="shared" si="2"/>
        <v>11.926027397260274</v>
      </c>
      <c r="I30" s="55">
        <v>20</v>
      </c>
      <c r="J30" s="60">
        <f t="shared" si="3"/>
        <v>0.64500000000000002</v>
      </c>
      <c r="K30" s="60" cm="1">
        <f t="array" ref="K30">IF(H30&gt;I30,$B$4,INDEX('Amortizační stupnice-mov.vě'!$A$1:$U$311,MATCH(ROUND(H30,1),'Amortizační stupnice-mov.vě'!S:S,0),MATCH(I30,'Amortizační stupnice-mov.vě'!$1:$1,0)+1)/100)</f>
        <v>0.35499999999999998</v>
      </c>
      <c r="L30" s="55">
        <f t="shared" si="4"/>
        <v>75801837.398149997</v>
      </c>
      <c r="M30" s="61">
        <f t="shared" si="6"/>
        <v>0.5</v>
      </c>
      <c r="N30" s="55">
        <f t="shared" si="5"/>
        <v>37900918.699074998</v>
      </c>
    </row>
    <row r="31" spans="1:19">
      <c r="A31" s="54" t="s">
        <v>194</v>
      </c>
      <c r="B31" s="55">
        <v>210416506.53</v>
      </c>
      <c r="C31" s="56">
        <v>1</v>
      </c>
      <c r="D31" s="55">
        <f t="shared" si="0"/>
        <v>210416506.53</v>
      </c>
      <c r="E31" s="57">
        <v>40969</v>
      </c>
      <c r="F31" s="58">
        <f t="shared" si="1"/>
        <v>2012</v>
      </c>
      <c r="G31" s="57">
        <v>45322</v>
      </c>
      <c r="H31" s="59">
        <f t="shared" si="2"/>
        <v>11.926027397260274</v>
      </c>
      <c r="I31" s="55">
        <v>20</v>
      </c>
      <c r="J31" s="60">
        <f t="shared" si="3"/>
        <v>0.64500000000000002</v>
      </c>
      <c r="K31" s="60" cm="1">
        <f t="array" ref="K31">IF(H31&gt;I31,$B$4,INDEX('Amortizační stupnice-mov.vě'!$A$1:$U$311,MATCH(ROUND(H31,1),'Amortizační stupnice-mov.vě'!S:S,0),MATCH(I31,'Amortizační stupnice-mov.vě'!$1:$1,0)+1)/100)</f>
        <v>0.35499999999999998</v>
      </c>
      <c r="L31" s="55">
        <f t="shared" si="4"/>
        <v>74697859.818149999</v>
      </c>
      <c r="M31" s="61">
        <f t="shared" si="6"/>
        <v>0.5</v>
      </c>
      <c r="N31" s="55">
        <f t="shared" si="5"/>
        <v>37348929.909074999</v>
      </c>
    </row>
    <row r="32" spans="1:19">
      <c r="A32" s="54" t="s">
        <v>195</v>
      </c>
      <c r="B32" s="55">
        <v>209430026.94999999</v>
      </c>
      <c r="C32" s="56">
        <v>1</v>
      </c>
      <c r="D32" s="55">
        <f t="shared" si="0"/>
        <v>209430026.94999999</v>
      </c>
      <c r="E32" s="57">
        <v>36342</v>
      </c>
      <c r="F32" s="58">
        <f t="shared" si="1"/>
        <v>1999</v>
      </c>
      <c r="G32" s="57">
        <v>45322</v>
      </c>
      <c r="H32" s="59">
        <f t="shared" si="2"/>
        <v>24.602739726027398</v>
      </c>
      <c r="I32" s="55">
        <v>20</v>
      </c>
      <c r="J32" s="60">
        <f t="shared" si="3"/>
        <v>0.9</v>
      </c>
      <c r="K32" s="60" cm="1">
        <f t="array" ref="K32">IF(H32&gt;I32,$B$4,INDEX('Amortizační stupnice-mov.vě'!$A$1:$U$311,MATCH(ROUND(H32,1),'Amortizační stupnice-mov.vě'!S:S,0),MATCH(I32,'Amortizační stupnice-mov.vě'!$1:$1,0)+1)/100)</f>
        <v>0.1</v>
      </c>
      <c r="L32" s="55">
        <f t="shared" si="4"/>
        <v>20943002.695</v>
      </c>
      <c r="M32" s="61">
        <f t="shared" si="6"/>
        <v>0.5</v>
      </c>
      <c r="N32" s="55">
        <f t="shared" si="5"/>
        <v>10471501.3475</v>
      </c>
    </row>
    <row r="33" spans="1:14">
      <c r="A33" s="54" t="s">
        <v>196</v>
      </c>
      <c r="B33" s="55">
        <v>202699907.86000001</v>
      </c>
      <c r="C33" s="56">
        <v>1</v>
      </c>
      <c r="D33" s="55">
        <f t="shared" si="0"/>
        <v>202699907.86000001</v>
      </c>
      <c r="E33" s="57">
        <v>35765</v>
      </c>
      <c r="F33" s="58">
        <f t="shared" si="1"/>
        <v>1997</v>
      </c>
      <c r="G33" s="57">
        <v>45322</v>
      </c>
      <c r="H33" s="59">
        <f t="shared" si="2"/>
        <v>26.183561643835617</v>
      </c>
      <c r="I33" s="55">
        <v>20</v>
      </c>
      <c r="J33" s="60">
        <f t="shared" si="3"/>
        <v>0.9</v>
      </c>
      <c r="K33" s="60" cm="1">
        <f t="array" ref="K33">IF(H33&gt;I33,$B$4,INDEX('Amortizační stupnice-mov.vě'!$A$1:$U$311,MATCH(ROUND(H33,1),'Amortizační stupnice-mov.vě'!S:S,0),MATCH(I33,'Amortizační stupnice-mov.vě'!$1:$1,0)+1)/100)</f>
        <v>0.1</v>
      </c>
      <c r="L33" s="55">
        <f t="shared" si="4"/>
        <v>20269990.786000002</v>
      </c>
      <c r="M33" s="61">
        <f t="shared" si="6"/>
        <v>0.5</v>
      </c>
      <c r="N33" s="55">
        <f t="shared" si="5"/>
        <v>10134995.393000001</v>
      </c>
    </row>
    <row r="34" spans="1:14">
      <c r="A34" s="54" t="s">
        <v>197</v>
      </c>
      <c r="B34" s="55">
        <v>197918244</v>
      </c>
      <c r="C34" s="56">
        <v>1</v>
      </c>
      <c r="D34" s="55">
        <f t="shared" si="0"/>
        <v>197918244</v>
      </c>
      <c r="E34" s="57">
        <v>36373</v>
      </c>
      <c r="F34" s="58">
        <f t="shared" si="1"/>
        <v>1999</v>
      </c>
      <c r="G34" s="57">
        <v>45322</v>
      </c>
      <c r="H34" s="59">
        <f t="shared" si="2"/>
        <v>24.517808219178082</v>
      </c>
      <c r="I34" s="55">
        <v>20</v>
      </c>
      <c r="J34" s="60">
        <f t="shared" si="3"/>
        <v>0.9</v>
      </c>
      <c r="K34" s="60" cm="1">
        <f t="array" ref="K34">IF(H34&gt;I34,$B$4,INDEX('Amortizační stupnice-mov.vě'!$A$1:$U$311,MATCH(ROUND(H34,1),'Amortizační stupnice-mov.vě'!S:S,0),MATCH(I34,'Amortizační stupnice-mov.vě'!$1:$1,0)+1)/100)</f>
        <v>0.1</v>
      </c>
      <c r="L34" s="55">
        <f t="shared" si="4"/>
        <v>19791824.400000002</v>
      </c>
      <c r="M34" s="61">
        <f t="shared" si="6"/>
        <v>0.5</v>
      </c>
      <c r="N34" s="55">
        <f t="shared" si="5"/>
        <v>9895912.2000000011</v>
      </c>
    </row>
    <row r="35" spans="1:14">
      <c r="A35" s="54" t="s">
        <v>198</v>
      </c>
      <c r="B35" s="55">
        <v>196558737</v>
      </c>
      <c r="C35" s="56">
        <v>1</v>
      </c>
      <c r="D35" s="55">
        <f t="shared" si="0"/>
        <v>196558737</v>
      </c>
      <c r="E35" s="57">
        <v>19146</v>
      </c>
      <c r="F35" s="58">
        <f t="shared" si="1"/>
        <v>1952</v>
      </c>
      <c r="G35" s="57">
        <v>45322</v>
      </c>
      <c r="H35" s="59">
        <f t="shared" si="2"/>
        <v>71.715068493150682</v>
      </c>
      <c r="I35" s="55">
        <v>25</v>
      </c>
      <c r="J35" s="60">
        <f t="shared" si="3"/>
        <v>0.95</v>
      </c>
      <c r="K35" s="60">
        <v>0.05</v>
      </c>
      <c r="L35" s="55">
        <f t="shared" si="4"/>
        <v>9827936.8499999996</v>
      </c>
      <c r="M35" s="61">
        <f t="shared" si="6"/>
        <v>0.5</v>
      </c>
      <c r="N35" s="55">
        <f t="shared" si="5"/>
        <v>4913968.4249999998</v>
      </c>
    </row>
    <row r="36" spans="1:14">
      <c r="A36" s="54" t="s">
        <v>199</v>
      </c>
      <c r="B36" s="55">
        <v>195426989</v>
      </c>
      <c r="C36" s="56">
        <v>1</v>
      </c>
      <c r="D36" s="55">
        <f t="shared" si="0"/>
        <v>195426989</v>
      </c>
      <c r="E36" s="57">
        <v>35735</v>
      </c>
      <c r="F36" s="58">
        <f t="shared" si="1"/>
        <v>1997</v>
      </c>
      <c r="G36" s="57">
        <v>45322</v>
      </c>
      <c r="H36" s="59">
        <f t="shared" si="2"/>
        <v>26.265753424657536</v>
      </c>
      <c r="I36" s="55">
        <v>20</v>
      </c>
      <c r="J36" s="60">
        <f t="shared" si="3"/>
        <v>0.9</v>
      </c>
      <c r="K36" s="60" cm="1">
        <f t="array" ref="K36">IF(H36&gt;I36,$B$4,INDEX('Amortizační stupnice-mov.vě'!$A$1:$U$311,MATCH(ROUND(H36,1),'Amortizační stupnice-mov.vě'!S:S,0),MATCH(I36,'Amortizační stupnice-mov.vě'!$1:$1,0)+1)/100)</f>
        <v>0.1</v>
      </c>
      <c r="L36" s="55">
        <f t="shared" si="4"/>
        <v>19542698.900000002</v>
      </c>
      <c r="M36" s="61">
        <f t="shared" si="6"/>
        <v>0.5</v>
      </c>
      <c r="N36" s="55">
        <f t="shared" si="5"/>
        <v>9771349.4500000011</v>
      </c>
    </row>
    <row r="37" spans="1:14">
      <c r="A37" s="54" t="s">
        <v>200</v>
      </c>
      <c r="B37" s="55">
        <v>183437189.09</v>
      </c>
      <c r="C37" s="56">
        <v>1</v>
      </c>
      <c r="D37" s="55">
        <f t="shared" si="0"/>
        <v>183437189.09</v>
      </c>
      <c r="E37" s="57">
        <v>35400</v>
      </c>
      <c r="F37" s="58">
        <f t="shared" si="1"/>
        <v>1996</v>
      </c>
      <c r="G37" s="57">
        <v>45322</v>
      </c>
      <c r="H37" s="59">
        <f t="shared" si="2"/>
        <v>27.183561643835617</v>
      </c>
      <c r="I37" s="55">
        <v>25</v>
      </c>
      <c r="J37" s="60">
        <f t="shared" si="3"/>
        <v>0.9</v>
      </c>
      <c r="K37" s="60" cm="1">
        <f t="array" ref="K37">IF(H37&gt;I37,$B$4,INDEX('Amortizační stupnice-mov.vě'!$A$1:$U$311,MATCH(ROUND(H37,1),'Amortizační stupnice-mov.vě'!S:S,0),MATCH(I37,'Amortizační stupnice-mov.vě'!$1:$1,0)+1)/100)</f>
        <v>0.1</v>
      </c>
      <c r="L37" s="55">
        <f t="shared" si="4"/>
        <v>18343718.909000002</v>
      </c>
      <c r="M37" s="61">
        <f t="shared" si="6"/>
        <v>0.5</v>
      </c>
      <c r="N37" s="55">
        <f t="shared" si="5"/>
        <v>9171859.4545000009</v>
      </c>
    </row>
    <row r="38" spans="1:14">
      <c r="A38" s="54" t="s">
        <v>201</v>
      </c>
      <c r="B38" s="55">
        <v>181076638.75</v>
      </c>
      <c r="C38" s="56">
        <v>1</v>
      </c>
      <c r="D38" s="55">
        <f t="shared" si="0"/>
        <v>181076638.75</v>
      </c>
      <c r="E38" s="57">
        <v>35125</v>
      </c>
      <c r="F38" s="58">
        <f t="shared" si="1"/>
        <v>1996</v>
      </c>
      <c r="G38" s="57">
        <v>45322</v>
      </c>
      <c r="H38" s="59">
        <f t="shared" si="2"/>
        <v>27.936986301369863</v>
      </c>
      <c r="I38" s="55">
        <v>25</v>
      </c>
      <c r="J38" s="60">
        <f t="shared" si="3"/>
        <v>0.9</v>
      </c>
      <c r="K38" s="60" cm="1">
        <f t="array" ref="K38">IF(H38&gt;I38,$B$4,INDEX('Amortizační stupnice-mov.vě'!$A$1:$U$311,MATCH(ROUND(H38,1),'Amortizační stupnice-mov.vě'!S:S,0),MATCH(I38,'Amortizační stupnice-mov.vě'!$1:$1,0)+1)/100)</f>
        <v>0.1</v>
      </c>
      <c r="L38" s="55">
        <f t="shared" si="4"/>
        <v>18107663.875</v>
      </c>
      <c r="M38" s="61">
        <f t="shared" si="6"/>
        <v>0.5</v>
      </c>
      <c r="N38" s="55">
        <f t="shared" si="5"/>
        <v>9053831.9375</v>
      </c>
    </row>
    <row r="39" spans="1:14">
      <c r="A39" s="54" t="s">
        <v>202</v>
      </c>
      <c r="B39" s="55">
        <v>178790823.34999999</v>
      </c>
      <c r="C39" s="56">
        <v>1</v>
      </c>
      <c r="D39" s="55">
        <f t="shared" si="0"/>
        <v>178790823.34999999</v>
      </c>
      <c r="E39" s="57">
        <v>35400</v>
      </c>
      <c r="F39" s="58">
        <f t="shared" si="1"/>
        <v>1996</v>
      </c>
      <c r="G39" s="57">
        <v>45322</v>
      </c>
      <c r="H39" s="59">
        <f t="shared" si="2"/>
        <v>27.183561643835617</v>
      </c>
      <c r="I39" s="55">
        <v>25</v>
      </c>
      <c r="J39" s="60">
        <f t="shared" si="3"/>
        <v>0.9</v>
      </c>
      <c r="K39" s="60" cm="1">
        <f t="array" ref="K39">IF(H39&gt;I39,$B$4,INDEX('Amortizační stupnice-mov.vě'!$A$1:$U$311,MATCH(ROUND(H39,1),'Amortizační stupnice-mov.vě'!S:S,0),MATCH(I39,'Amortizační stupnice-mov.vě'!$1:$1,0)+1)/100)</f>
        <v>0.1</v>
      </c>
      <c r="L39" s="55">
        <f t="shared" si="4"/>
        <v>17879082.335000001</v>
      </c>
      <c r="M39" s="61">
        <f t="shared" si="6"/>
        <v>0.5</v>
      </c>
      <c r="N39" s="55">
        <f t="shared" si="5"/>
        <v>8939541.1675000004</v>
      </c>
    </row>
    <row r="40" spans="1:14">
      <c r="A40" s="54" t="s">
        <v>203</v>
      </c>
      <c r="B40" s="55">
        <v>173850790.59</v>
      </c>
      <c r="C40" s="56">
        <v>1</v>
      </c>
      <c r="D40" s="55">
        <f t="shared" si="0"/>
        <v>173850790.59</v>
      </c>
      <c r="E40" s="57">
        <v>41913</v>
      </c>
      <c r="F40" s="58">
        <f t="shared" si="1"/>
        <v>2014</v>
      </c>
      <c r="G40" s="57">
        <v>45322</v>
      </c>
      <c r="H40" s="59">
        <f t="shared" si="2"/>
        <v>9.3397260273972602</v>
      </c>
      <c r="I40" s="55">
        <v>20</v>
      </c>
      <c r="J40" s="60">
        <f t="shared" si="3"/>
        <v>0.51500000000000001</v>
      </c>
      <c r="K40" s="60" cm="1">
        <f t="array" ref="K40">IF(H40&gt;I40,$B$4,INDEX('Amortizační stupnice-mov.vě'!$A$1:$U$311,MATCH(ROUND(H40,1),'Amortizační stupnice-mov.vě'!S:S,0),MATCH(I40,'Amortizační stupnice-mov.vě'!$1:$1,0)+1)/100)</f>
        <v>0.48499999999999999</v>
      </c>
      <c r="L40" s="55">
        <f t="shared" si="4"/>
        <v>84317633.436149999</v>
      </c>
      <c r="M40" s="61">
        <f t="shared" si="6"/>
        <v>0.5</v>
      </c>
      <c r="N40" s="55">
        <f t="shared" ref="N40:N71" si="7">L40*M40</f>
        <v>42158816.718075</v>
      </c>
    </row>
    <row r="41" spans="1:14">
      <c r="A41" s="54" t="s">
        <v>204</v>
      </c>
      <c r="B41" s="55">
        <v>166599611.34999999</v>
      </c>
      <c r="C41" s="56">
        <v>1</v>
      </c>
      <c r="D41" s="55">
        <f t="shared" si="0"/>
        <v>166599611.34999999</v>
      </c>
      <c r="E41" s="57">
        <v>29768</v>
      </c>
      <c r="F41" s="58">
        <f t="shared" si="1"/>
        <v>1981</v>
      </c>
      <c r="G41" s="57">
        <v>45322</v>
      </c>
      <c r="H41" s="59">
        <f t="shared" si="2"/>
        <v>42.613698630136987</v>
      </c>
      <c r="I41" s="55">
        <v>25</v>
      </c>
      <c r="J41" s="60">
        <f t="shared" si="3"/>
        <v>0.95</v>
      </c>
      <c r="K41" s="60">
        <v>0.05</v>
      </c>
      <c r="L41" s="55">
        <f t="shared" si="4"/>
        <v>8329980.5674999999</v>
      </c>
      <c r="M41" s="61">
        <f t="shared" si="6"/>
        <v>0.5</v>
      </c>
      <c r="N41" s="55">
        <f t="shared" si="7"/>
        <v>4164990.2837499999</v>
      </c>
    </row>
    <row r="42" spans="1:14">
      <c r="A42" s="54" t="s">
        <v>205</v>
      </c>
      <c r="B42" s="55">
        <v>157779044.44</v>
      </c>
      <c r="C42" s="56">
        <v>1</v>
      </c>
      <c r="D42" s="55">
        <f t="shared" si="0"/>
        <v>157779044.44</v>
      </c>
      <c r="E42" s="57">
        <v>19146</v>
      </c>
      <c r="F42" s="58">
        <f t="shared" si="1"/>
        <v>1952</v>
      </c>
      <c r="G42" s="57">
        <v>45322</v>
      </c>
      <c r="H42" s="59">
        <f t="shared" si="2"/>
        <v>71.715068493150682</v>
      </c>
      <c r="I42" s="64">
        <v>25</v>
      </c>
      <c r="J42" s="60">
        <f t="shared" si="3"/>
        <v>0.95</v>
      </c>
      <c r="K42" s="60">
        <v>0.05</v>
      </c>
      <c r="L42" s="55">
        <f t="shared" si="4"/>
        <v>7888952.2220000001</v>
      </c>
      <c r="M42" s="61">
        <f t="shared" si="6"/>
        <v>0.5</v>
      </c>
      <c r="N42" s="55">
        <f t="shared" si="7"/>
        <v>3944476.111</v>
      </c>
    </row>
    <row r="43" spans="1:14">
      <c r="A43" s="54" t="s">
        <v>206</v>
      </c>
      <c r="B43" s="55">
        <v>156203212.55000001</v>
      </c>
      <c r="C43" s="56">
        <v>1</v>
      </c>
      <c r="D43" s="55">
        <f t="shared" si="0"/>
        <v>156203212.55000001</v>
      </c>
      <c r="E43" s="57">
        <v>34304</v>
      </c>
      <c r="F43" s="58">
        <f t="shared" si="1"/>
        <v>1993</v>
      </c>
      <c r="G43" s="57">
        <v>45322</v>
      </c>
      <c r="H43" s="59">
        <f t="shared" si="2"/>
        <v>30.186301369863013</v>
      </c>
      <c r="I43" s="55">
        <v>25</v>
      </c>
      <c r="J43" s="60">
        <f t="shared" si="3"/>
        <v>0.9</v>
      </c>
      <c r="K43" s="60" cm="1">
        <f t="array" ref="K43">IF(H43&gt;I43,$B$4,INDEX('Amortizační stupnice-mov.vě'!$A$1:$U$311,MATCH(ROUND(H43,1),'Amortizační stupnice-mov.vě'!S:S,0),MATCH(I43,'Amortizační stupnice-mov.vě'!$1:$1,0)+1)/100)</f>
        <v>0.1</v>
      </c>
      <c r="L43" s="55">
        <f t="shared" si="4"/>
        <v>15620321.255000003</v>
      </c>
      <c r="M43" s="61">
        <f t="shared" si="6"/>
        <v>0.5</v>
      </c>
      <c r="N43" s="55">
        <f t="shared" si="7"/>
        <v>7810160.6275000013</v>
      </c>
    </row>
    <row r="44" spans="1:14">
      <c r="A44" s="54" t="s">
        <v>207</v>
      </c>
      <c r="B44" s="55">
        <v>155720947.30000001</v>
      </c>
      <c r="C44" s="56">
        <v>1</v>
      </c>
      <c r="D44" s="55">
        <f t="shared" si="0"/>
        <v>155720947.30000001</v>
      </c>
      <c r="E44" s="57">
        <v>36251</v>
      </c>
      <c r="F44" s="58">
        <f t="shared" si="1"/>
        <v>1999</v>
      </c>
      <c r="G44" s="57">
        <v>45322</v>
      </c>
      <c r="H44" s="59">
        <f t="shared" si="2"/>
        <v>24.852054794520548</v>
      </c>
      <c r="I44" s="55">
        <v>20</v>
      </c>
      <c r="J44" s="60">
        <f t="shared" si="3"/>
        <v>0.9</v>
      </c>
      <c r="K44" s="60" cm="1">
        <f t="array" ref="K44">IF(H44&gt;I44,$B$4,INDEX('Amortizační stupnice-mov.vě'!$A$1:$U$311,MATCH(ROUND(H44,1),'Amortizační stupnice-mov.vě'!S:S,0),MATCH(I44,'Amortizační stupnice-mov.vě'!$1:$1,0)+1)/100)</f>
        <v>0.1</v>
      </c>
      <c r="L44" s="55">
        <f t="shared" si="4"/>
        <v>15572094.730000002</v>
      </c>
      <c r="M44" s="61">
        <f t="shared" si="6"/>
        <v>0.5</v>
      </c>
      <c r="N44" s="55">
        <f t="shared" si="7"/>
        <v>7786047.3650000012</v>
      </c>
    </row>
    <row r="45" spans="1:14">
      <c r="A45" s="54" t="s">
        <v>208</v>
      </c>
      <c r="B45" s="55">
        <v>150232301</v>
      </c>
      <c r="C45" s="56">
        <v>1</v>
      </c>
      <c r="D45" s="55">
        <f t="shared" si="0"/>
        <v>150232301</v>
      </c>
      <c r="E45" s="57">
        <v>22068</v>
      </c>
      <c r="F45" s="58">
        <f t="shared" si="1"/>
        <v>1960</v>
      </c>
      <c r="G45" s="57">
        <v>45322</v>
      </c>
      <c r="H45" s="59">
        <f t="shared" si="2"/>
        <v>63.709589041095889</v>
      </c>
      <c r="I45" s="55">
        <v>25</v>
      </c>
      <c r="J45" s="60">
        <f t="shared" si="3"/>
        <v>0.95</v>
      </c>
      <c r="K45" s="60">
        <v>0.05</v>
      </c>
      <c r="L45" s="55">
        <f t="shared" si="4"/>
        <v>7511615.0500000007</v>
      </c>
      <c r="M45" s="61">
        <f t="shared" si="6"/>
        <v>0.5</v>
      </c>
      <c r="N45" s="55">
        <f t="shared" si="7"/>
        <v>3755807.5250000004</v>
      </c>
    </row>
    <row r="46" spans="1:14">
      <c r="A46" s="54" t="s">
        <v>209</v>
      </c>
      <c r="B46" s="55">
        <v>147169145</v>
      </c>
      <c r="C46" s="56">
        <v>1</v>
      </c>
      <c r="D46" s="55">
        <f t="shared" si="0"/>
        <v>147169145</v>
      </c>
      <c r="E46" s="57">
        <v>35796</v>
      </c>
      <c r="F46" s="58">
        <f t="shared" si="1"/>
        <v>1998</v>
      </c>
      <c r="G46" s="57">
        <v>45322</v>
      </c>
      <c r="H46" s="59">
        <f t="shared" si="2"/>
        <v>26.098630136986301</v>
      </c>
      <c r="I46" s="55">
        <v>20</v>
      </c>
      <c r="J46" s="60">
        <f t="shared" si="3"/>
        <v>0.9</v>
      </c>
      <c r="K46" s="60" cm="1">
        <f t="array" ref="K46">IF(H46&gt;I46,$B$4,INDEX('Amortizační stupnice-mov.vě'!$A$1:$U$311,MATCH(ROUND(H46,1),'Amortizační stupnice-mov.vě'!S:S,0),MATCH(I46,'Amortizační stupnice-mov.vě'!$1:$1,0)+1)/100)</f>
        <v>0.1</v>
      </c>
      <c r="L46" s="55">
        <f t="shared" si="4"/>
        <v>14716914.5</v>
      </c>
      <c r="M46" s="61">
        <f t="shared" si="6"/>
        <v>0.5</v>
      </c>
      <c r="N46" s="55">
        <f t="shared" si="7"/>
        <v>7358457.25</v>
      </c>
    </row>
    <row r="47" spans="1:14">
      <c r="A47" s="54" t="s">
        <v>210</v>
      </c>
      <c r="B47" s="55">
        <v>141474232.09999999</v>
      </c>
      <c r="C47" s="56">
        <v>1</v>
      </c>
      <c r="D47" s="55">
        <f t="shared" si="0"/>
        <v>141474232.09999999</v>
      </c>
      <c r="E47" s="57">
        <v>37500</v>
      </c>
      <c r="F47" s="58">
        <f t="shared" si="1"/>
        <v>2002</v>
      </c>
      <c r="G47" s="57">
        <v>45322</v>
      </c>
      <c r="H47" s="59">
        <f t="shared" si="2"/>
        <v>21.43013698630137</v>
      </c>
      <c r="I47" s="55">
        <v>20</v>
      </c>
      <c r="J47" s="60">
        <f t="shared" si="3"/>
        <v>0.9</v>
      </c>
      <c r="K47" s="60" cm="1">
        <f t="array" ref="K47">IF(H47&gt;I47,$B$4,INDEX('Amortizační stupnice-mov.vě'!$A$1:$U$311,MATCH(ROUND(H47,1),'Amortizační stupnice-mov.vě'!S:S,0),MATCH(I47,'Amortizační stupnice-mov.vě'!$1:$1,0)+1)/100)</f>
        <v>0.1</v>
      </c>
      <c r="L47" s="55">
        <f t="shared" si="4"/>
        <v>14147423.210000001</v>
      </c>
      <c r="M47" s="61">
        <f t="shared" si="6"/>
        <v>0.5</v>
      </c>
      <c r="N47" s="55">
        <f t="shared" si="7"/>
        <v>7073711.6050000004</v>
      </c>
    </row>
    <row r="48" spans="1:14">
      <c r="A48" s="54" t="s">
        <v>211</v>
      </c>
      <c r="B48" s="55">
        <v>139065359</v>
      </c>
      <c r="C48" s="56">
        <v>1</v>
      </c>
      <c r="D48" s="55">
        <f t="shared" si="0"/>
        <v>139065359</v>
      </c>
      <c r="E48" s="57">
        <v>36434</v>
      </c>
      <c r="F48" s="58">
        <f t="shared" si="1"/>
        <v>1999</v>
      </c>
      <c r="G48" s="57">
        <v>45322</v>
      </c>
      <c r="H48" s="59">
        <f t="shared" si="2"/>
        <v>24.350684931506848</v>
      </c>
      <c r="I48" s="64">
        <v>25</v>
      </c>
      <c r="J48" s="60">
        <f t="shared" si="3"/>
        <v>0.7</v>
      </c>
      <c r="K48" s="60" cm="1">
        <f t="array" ref="K48">IF(H48&gt;I48,$B$4,INDEX('Amortizační stupnice-mov.vě'!$A$1:$U$311,MATCH(ROUND(H48,1),'Amortizační stupnice-mov.vě'!S:S,0),MATCH(I48,'Amortizační stupnice-mov.vě'!$1:$1,0)+1)/100)</f>
        <v>0.3</v>
      </c>
      <c r="L48" s="55">
        <f t="shared" si="4"/>
        <v>41719607.699999996</v>
      </c>
      <c r="M48" s="61">
        <f t="shared" si="6"/>
        <v>0.5</v>
      </c>
      <c r="N48" s="55">
        <f t="shared" si="7"/>
        <v>20859803.849999998</v>
      </c>
    </row>
    <row r="49" spans="1:14">
      <c r="A49" s="54" t="s">
        <v>212</v>
      </c>
      <c r="B49" s="55">
        <v>136865142.84999999</v>
      </c>
      <c r="C49" s="56">
        <v>1</v>
      </c>
      <c r="D49" s="55">
        <f t="shared" si="0"/>
        <v>136865142.84999999</v>
      </c>
      <c r="E49" s="57">
        <v>30956</v>
      </c>
      <c r="F49" s="58">
        <f t="shared" si="1"/>
        <v>1984</v>
      </c>
      <c r="G49" s="57">
        <v>45322</v>
      </c>
      <c r="H49" s="59">
        <f t="shared" si="2"/>
        <v>39.358904109589041</v>
      </c>
      <c r="I49" s="55">
        <v>25</v>
      </c>
      <c r="J49" s="60">
        <f t="shared" si="3"/>
        <v>0.95</v>
      </c>
      <c r="K49" s="60">
        <v>0.05</v>
      </c>
      <c r="L49" s="55">
        <f t="shared" si="4"/>
        <v>6843257.1425000001</v>
      </c>
      <c r="M49" s="61">
        <f t="shared" si="6"/>
        <v>0.5</v>
      </c>
      <c r="N49" s="55">
        <f t="shared" si="7"/>
        <v>3421628.57125</v>
      </c>
    </row>
    <row r="50" spans="1:14">
      <c r="A50" s="54" t="s">
        <v>213</v>
      </c>
      <c r="B50" s="55">
        <v>129900906.98</v>
      </c>
      <c r="C50" s="56">
        <v>1</v>
      </c>
      <c r="D50" s="55">
        <f t="shared" si="0"/>
        <v>129900906.98</v>
      </c>
      <c r="E50" s="57">
        <v>36251</v>
      </c>
      <c r="F50" s="58">
        <f t="shared" si="1"/>
        <v>1999</v>
      </c>
      <c r="G50" s="57">
        <v>45322</v>
      </c>
      <c r="H50" s="59">
        <f t="shared" si="2"/>
        <v>24.852054794520548</v>
      </c>
      <c r="I50" s="55">
        <v>25</v>
      </c>
      <c r="J50" s="60">
        <f t="shared" si="3"/>
        <v>0.7</v>
      </c>
      <c r="K50" s="60" cm="1">
        <f t="array" ref="K50">IF(H50&gt;I50,$B$4,INDEX('Amortizační stupnice-mov.vě'!$A$1:$U$311,MATCH(ROUND(H50,1),'Amortizační stupnice-mov.vě'!S:S,0),MATCH(I50,'Amortizační stupnice-mov.vě'!$1:$1,0)+1)/100)</f>
        <v>0.3</v>
      </c>
      <c r="L50" s="55">
        <f t="shared" si="4"/>
        <v>38970272.093999997</v>
      </c>
      <c r="M50" s="61">
        <f t="shared" si="6"/>
        <v>0.5</v>
      </c>
      <c r="N50" s="55">
        <f t="shared" si="7"/>
        <v>19485136.046999998</v>
      </c>
    </row>
    <row r="51" spans="1:14">
      <c r="A51" s="54" t="s">
        <v>214</v>
      </c>
      <c r="B51" s="55">
        <v>126929596</v>
      </c>
      <c r="C51" s="56">
        <v>1</v>
      </c>
      <c r="D51" s="55">
        <f t="shared" si="0"/>
        <v>126929596</v>
      </c>
      <c r="E51" s="57">
        <v>36251</v>
      </c>
      <c r="F51" s="58">
        <f t="shared" si="1"/>
        <v>1999</v>
      </c>
      <c r="G51" s="57">
        <v>45322</v>
      </c>
      <c r="H51" s="59">
        <f t="shared" si="2"/>
        <v>24.852054794520548</v>
      </c>
      <c r="I51" s="55">
        <v>25</v>
      </c>
      <c r="J51" s="60">
        <f t="shared" si="3"/>
        <v>0.7</v>
      </c>
      <c r="K51" s="60" cm="1">
        <f t="array" ref="K51">IF(H51&gt;I51,$B$4,INDEX('Amortizační stupnice-mov.vě'!$A$1:$U$311,MATCH(ROUND(H51,1),'Amortizační stupnice-mov.vě'!S:S,0),MATCH(I51,'Amortizační stupnice-mov.vě'!$1:$1,0)+1)/100)</f>
        <v>0.3</v>
      </c>
      <c r="L51" s="55">
        <f t="shared" si="4"/>
        <v>38078878.799999997</v>
      </c>
      <c r="M51" s="61">
        <f t="shared" si="6"/>
        <v>0.5</v>
      </c>
      <c r="N51" s="55">
        <f t="shared" si="7"/>
        <v>19039439.399999999</v>
      </c>
    </row>
    <row r="52" spans="1:14">
      <c r="A52" s="54" t="s">
        <v>215</v>
      </c>
      <c r="B52" s="55">
        <v>125479816.2</v>
      </c>
      <c r="C52" s="56">
        <v>1</v>
      </c>
      <c r="D52" s="55">
        <f t="shared" si="0"/>
        <v>125479816.2</v>
      </c>
      <c r="E52" s="57">
        <v>36434</v>
      </c>
      <c r="F52" s="58">
        <f t="shared" si="1"/>
        <v>1999</v>
      </c>
      <c r="G52" s="57">
        <v>45322</v>
      </c>
      <c r="H52" s="59">
        <f t="shared" si="2"/>
        <v>24.350684931506848</v>
      </c>
      <c r="I52" s="55">
        <v>25</v>
      </c>
      <c r="J52" s="60">
        <f t="shared" si="3"/>
        <v>0.7</v>
      </c>
      <c r="K52" s="60" cm="1">
        <f t="array" ref="K52">IF(H52&gt;I52,$B$4,INDEX('Amortizační stupnice-mov.vě'!$A$1:$U$311,MATCH(ROUND(H52,1),'Amortizační stupnice-mov.vě'!S:S,0),MATCH(I52,'Amortizační stupnice-mov.vě'!$1:$1,0)+1)/100)</f>
        <v>0.3</v>
      </c>
      <c r="L52" s="55">
        <f t="shared" si="4"/>
        <v>37643944.859999999</v>
      </c>
      <c r="M52" s="61">
        <f t="shared" si="6"/>
        <v>0.5</v>
      </c>
      <c r="N52" s="55">
        <f t="shared" si="7"/>
        <v>18821972.43</v>
      </c>
    </row>
    <row r="53" spans="1:14">
      <c r="A53" s="54" t="s">
        <v>216</v>
      </c>
      <c r="B53" s="55">
        <v>117542031</v>
      </c>
      <c r="C53" s="56">
        <v>1</v>
      </c>
      <c r="D53" s="55">
        <f t="shared" si="0"/>
        <v>117542031</v>
      </c>
      <c r="E53" s="57">
        <v>35765</v>
      </c>
      <c r="F53" s="58">
        <f t="shared" si="1"/>
        <v>1997</v>
      </c>
      <c r="G53" s="57">
        <v>45322</v>
      </c>
      <c r="H53" s="59">
        <f t="shared" si="2"/>
        <v>26.183561643835617</v>
      </c>
      <c r="I53" s="55">
        <v>15</v>
      </c>
      <c r="J53" s="60">
        <f t="shared" si="3"/>
        <v>0.9</v>
      </c>
      <c r="K53" s="60" cm="1">
        <f t="array" ref="K53">IF(H53&gt;I53,$B$4,INDEX('Amortizační stupnice-mov.vě'!$A$1:$U$311,MATCH(ROUND(H53,1),'Amortizační stupnice-mov.vě'!S:S,0),MATCH(I53,'Amortizační stupnice-mov.vě'!$1:$1,0)+1)/100)</f>
        <v>0.1</v>
      </c>
      <c r="L53" s="55">
        <f t="shared" si="4"/>
        <v>11754203.100000001</v>
      </c>
      <c r="M53" s="61">
        <f t="shared" si="6"/>
        <v>0.5</v>
      </c>
      <c r="N53" s="55">
        <f t="shared" si="7"/>
        <v>5877101.5500000007</v>
      </c>
    </row>
    <row r="54" spans="1:14">
      <c r="A54" s="54" t="s">
        <v>217</v>
      </c>
      <c r="B54" s="55">
        <v>116273407</v>
      </c>
      <c r="C54" s="56">
        <v>1</v>
      </c>
      <c r="D54" s="55">
        <f t="shared" si="0"/>
        <v>116273407</v>
      </c>
      <c r="E54" s="57">
        <v>36251</v>
      </c>
      <c r="F54" s="58">
        <f t="shared" si="1"/>
        <v>1999</v>
      </c>
      <c r="G54" s="57">
        <v>45322</v>
      </c>
      <c r="H54" s="59">
        <f t="shared" si="2"/>
        <v>24.852054794520548</v>
      </c>
      <c r="I54" s="55">
        <v>20</v>
      </c>
      <c r="J54" s="60">
        <f t="shared" si="3"/>
        <v>0.9</v>
      </c>
      <c r="K54" s="60" cm="1">
        <f t="array" ref="K54">IF(H54&gt;I54,$B$4,INDEX('Amortizační stupnice-mov.vě'!$A$1:$U$311,MATCH(ROUND(H54,1),'Amortizační stupnice-mov.vě'!S:S,0),MATCH(I54,'Amortizační stupnice-mov.vě'!$1:$1,0)+1)/100)</f>
        <v>0.1</v>
      </c>
      <c r="L54" s="55">
        <f t="shared" si="4"/>
        <v>11627340.700000001</v>
      </c>
      <c r="M54" s="61">
        <f t="shared" si="6"/>
        <v>0.5</v>
      </c>
      <c r="N54" s="55">
        <f t="shared" si="7"/>
        <v>5813670.3500000006</v>
      </c>
    </row>
    <row r="55" spans="1:14">
      <c r="A55" s="54" t="s">
        <v>218</v>
      </c>
      <c r="B55" s="55">
        <v>115648676</v>
      </c>
      <c r="C55" s="56">
        <v>1</v>
      </c>
      <c r="D55" s="55">
        <f t="shared" si="0"/>
        <v>115648676</v>
      </c>
      <c r="E55" s="57">
        <v>34304</v>
      </c>
      <c r="F55" s="58">
        <f t="shared" si="1"/>
        <v>1993</v>
      </c>
      <c r="G55" s="57">
        <v>45322</v>
      </c>
      <c r="H55" s="59">
        <f t="shared" si="2"/>
        <v>30.186301369863013</v>
      </c>
      <c r="I55" s="55">
        <v>25</v>
      </c>
      <c r="J55" s="60">
        <f t="shared" si="3"/>
        <v>0.9</v>
      </c>
      <c r="K55" s="60" cm="1">
        <f t="array" ref="K55">IF(H55&gt;I55,$B$4,INDEX('Amortizační stupnice-mov.vě'!$A$1:$U$311,MATCH(ROUND(H55,1),'Amortizační stupnice-mov.vě'!S:S,0),MATCH(I55,'Amortizační stupnice-mov.vě'!$1:$1,0)+1)/100)</f>
        <v>0.1</v>
      </c>
      <c r="L55" s="55">
        <f t="shared" si="4"/>
        <v>11564867.600000001</v>
      </c>
      <c r="M55" s="61">
        <f t="shared" si="6"/>
        <v>0.5</v>
      </c>
      <c r="N55" s="55">
        <f t="shared" si="7"/>
        <v>5782433.8000000007</v>
      </c>
    </row>
    <row r="56" spans="1:14">
      <c r="A56" s="54" t="s">
        <v>219</v>
      </c>
      <c r="B56" s="55">
        <v>112911937.34</v>
      </c>
      <c r="C56" s="56">
        <v>1</v>
      </c>
      <c r="D56" s="55">
        <f t="shared" si="0"/>
        <v>112911937.34</v>
      </c>
      <c r="E56" s="57">
        <v>36434</v>
      </c>
      <c r="F56" s="58">
        <f t="shared" si="1"/>
        <v>1999</v>
      </c>
      <c r="G56" s="57">
        <v>45322</v>
      </c>
      <c r="H56" s="59">
        <f t="shared" si="2"/>
        <v>24.350684931506848</v>
      </c>
      <c r="I56" s="55">
        <v>20</v>
      </c>
      <c r="J56" s="60">
        <f t="shared" si="3"/>
        <v>0.9</v>
      </c>
      <c r="K56" s="60" cm="1">
        <f t="array" ref="K56">IF(H56&gt;I56,$B$4,INDEX('Amortizační stupnice-mov.vě'!$A$1:$U$311,MATCH(ROUND(H56,1),'Amortizační stupnice-mov.vě'!S:S,0),MATCH(I56,'Amortizační stupnice-mov.vě'!$1:$1,0)+1)/100)</f>
        <v>0.1</v>
      </c>
      <c r="L56" s="55">
        <f t="shared" si="4"/>
        <v>11291193.734000001</v>
      </c>
      <c r="M56" s="61">
        <f t="shared" si="6"/>
        <v>0.5</v>
      </c>
      <c r="N56" s="55">
        <f t="shared" si="7"/>
        <v>5645596.8670000006</v>
      </c>
    </row>
    <row r="57" spans="1:14">
      <c r="A57" s="54" t="s">
        <v>220</v>
      </c>
      <c r="B57" s="55">
        <v>112768588.34</v>
      </c>
      <c r="C57" s="56">
        <v>1</v>
      </c>
      <c r="D57" s="55">
        <f t="shared" si="0"/>
        <v>112768588.34</v>
      </c>
      <c r="E57" s="57">
        <v>20607</v>
      </c>
      <c r="F57" s="58">
        <f t="shared" si="1"/>
        <v>1956</v>
      </c>
      <c r="G57" s="57">
        <v>45322</v>
      </c>
      <c r="H57" s="59">
        <f t="shared" si="2"/>
        <v>67.712328767123282</v>
      </c>
      <c r="I57" s="55">
        <v>25</v>
      </c>
      <c r="J57" s="60">
        <f t="shared" si="3"/>
        <v>0.95</v>
      </c>
      <c r="K57" s="60">
        <v>0.05</v>
      </c>
      <c r="L57" s="55">
        <f t="shared" si="4"/>
        <v>5638429.4170000004</v>
      </c>
      <c r="M57" s="61">
        <f t="shared" si="6"/>
        <v>0.5</v>
      </c>
      <c r="N57" s="55">
        <f t="shared" si="7"/>
        <v>2819214.7085000002</v>
      </c>
    </row>
    <row r="58" spans="1:14">
      <c r="A58" s="54" t="s">
        <v>221</v>
      </c>
      <c r="B58" s="55">
        <v>110519802.5</v>
      </c>
      <c r="C58" s="56">
        <v>1</v>
      </c>
      <c r="D58" s="55">
        <f t="shared" si="0"/>
        <v>110519802.5</v>
      </c>
      <c r="E58" s="57">
        <v>30437</v>
      </c>
      <c r="F58" s="58">
        <f t="shared" si="1"/>
        <v>1983</v>
      </c>
      <c r="G58" s="57">
        <v>45322</v>
      </c>
      <c r="H58" s="59">
        <f t="shared" si="2"/>
        <v>40.780821917808218</v>
      </c>
      <c r="I58" s="55">
        <v>20</v>
      </c>
      <c r="J58" s="60">
        <f t="shared" si="3"/>
        <v>0.95</v>
      </c>
      <c r="K58" s="60">
        <v>0.05</v>
      </c>
      <c r="L58" s="55">
        <f t="shared" si="4"/>
        <v>5525990.125</v>
      </c>
      <c r="M58" s="61">
        <f t="shared" si="6"/>
        <v>0.5</v>
      </c>
      <c r="N58" s="55">
        <f t="shared" si="7"/>
        <v>2762995.0625</v>
      </c>
    </row>
    <row r="59" spans="1:14">
      <c r="A59" s="54" t="s">
        <v>222</v>
      </c>
      <c r="B59" s="55">
        <v>109190601</v>
      </c>
      <c r="C59" s="56">
        <v>1</v>
      </c>
      <c r="D59" s="55">
        <f t="shared" si="0"/>
        <v>109190601</v>
      </c>
      <c r="E59" s="57">
        <v>36434</v>
      </c>
      <c r="F59" s="58">
        <f t="shared" si="1"/>
        <v>1999</v>
      </c>
      <c r="G59" s="57">
        <v>45322</v>
      </c>
      <c r="H59" s="59">
        <f t="shared" si="2"/>
        <v>24.350684931506848</v>
      </c>
      <c r="I59" s="64">
        <v>25</v>
      </c>
      <c r="J59" s="60">
        <f t="shared" si="3"/>
        <v>0.7</v>
      </c>
      <c r="K59" s="60" cm="1">
        <f t="array" ref="K59">IF(H59&gt;I59,$B$4,INDEX('Amortizační stupnice-mov.vě'!$A$1:$U$311,MATCH(ROUND(H59,1),'Amortizační stupnice-mov.vě'!S:S,0),MATCH(I59,'Amortizační stupnice-mov.vě'!$1:$1,0)+1)/100)</f>
        <v>0.3</v>
      </c>
      <c r="L59" s="55">
        <f t="shared" si="4"/>
        <v>32757180.299999997</v>
      </c>
      <c r="M59" s="61">
        <f t="shared" si="6"/>
        <v>0.5</v>
      </c>
      <c r="N59" s="55">
        <f t="shared" si="7"/>
        <v>16378590.149999999</v>
      </c>
    </row>
    <row r="60" spans="1:14">
      <c r="A60" s="54" t="s">
        <v>223</v>
      </c>
      <c r="B60" s="55">
        <v>109058885.28</v>
      </c>
      <c r="C60" s="56">
        <v>1</v>
      </c>
      <c r="D60" s="55">
        <f t="shared" si="0"/>
        <v>109058885.28</v>
      </c>
      <c r="E60" s="57">
        <v>36434</v>
      </c>
      <c r="F60" s="58">
        <f t="shared" si="1"/>
        <v>1999</v>
      </c>
      <c r="G60" s="57">
        <v>45322</v>
      </c>
      <c r="H60" s="59">
        <f t="shared" si="2"/>
        <v>24.350684931506848</v>
      </c>
      <c r="I60" s="55">
        <v>20</v>
      </c>
      <c r="J60" s="60">
        <f t="shared" si="3"/>
        <v>0.9</v>
      </c>
      <c r="K60" s="60" cm="1">
        <f t="array" ref="K60">IF(H60&gt;I60,$B$4,INDEX('Amortizační stupnice-mov.vě'!$A$1:$U$311,MATCH(ROUND(H60,1),'Amortizační stupnice-mov.vě'!S:S,0),MATCH(I60,'Amortizační stupnice-mov.vě'!$1:$1,0)+1)/100)</f>
        <v>0.1</v>
      </c>
      <c r="L60" s="55">
        <f t="shared" si="4"/>
        <v>10905888.528000001</v>
      </c>
      <c r="M60" s="61">
        <f t="shared" si="6"/>
        <v>0.5</v>
      </c>
      <c r="N60" s="55">
        <f t="shared" si="7"/>
        <v>5452944.2640000004</v>
      </c>
    </row>
    <row r="61" spans="1:14">
      <c r="A61" s="54" t="s">
        <v>224</v>
      </c>
      <c r="B61" s="55">
        <v>108354717</v>
      </c>
      <c r="C61" s="56">
        <v>1</v>
      </c>
      <c r="D61" s="55">
        <f t="shared" si="0"/>
        <v>108354717</v>
      </c>
      <c r="E61" s="57">
        <v>36039</v>
      </c>
      <c r="F61" s="58">
        <f t="shared" si="1"/>
        <v>1998</v>
      </c>
      <c r="G61" s="57">
        <v>45322</v>
      </c>
      <c r="H61" s="59">
        <f t="shared" si="2"/>
        <v>25.432876712328767</v>
      </c>
      <c r="I61" s="55">
        <v>25</v>
      </c>
      <c r="J61" s="60">
        <f t="shared" si="3"/>
        <v>0.9</v>
      </c>
      <c r="K61" s="60" cm="1">
        <f t="array" ref="K61">IF(H61&gt;I61,$B$4,INDEX('Amortizační stupnice-mov.vě'!$A$1:$U$311,MATCH(ROUND(H61,1),'Amortizační stupnice-mov.vě'!S:S,0),MATCH(I61,'Amortizační stupnice-mov.vě'!$1:$1,0)+1)/100)</f>
        <v>0.1</v>
      </c>
      <c r="L61" s="55">
        <f t="shared" si="4"/>
        <v>10835471.700000001</v>
      </c>
      <c r="M61" s="61">
        <f t="shared" si="6"/>
        <v>0.5</v>
      </c>
      <c r="N61" s="55">
        <f t="shared" si="7"/>
        <v>5417735.8500000006</v>
      </c>
    </row>
    <row r="62" spans="1:14">
      <c r="A62" s="54" t="s">
        <v>225</v>
      </c>
      <c r="B62" s="55">
        <v>107198108.34999999</v>
      </c>
      <c r="C62" s="56">
        <v>1</v>
      </c>
      <c r="D62" s="55">
        <f t="shared" si="0"/>
        <v>107198108.34999999</v>
      </c>
      <c r="E62" s="57">
        <v>30621</v>
      </c>
      <c r="F62" s="58">
        <f t="shared" si="1"/>
        <v>1983</v>
      </c>
      <c r="G62" s="57">
        <v>45322</v>
      </c>
      <c r="H62" s="59">
        <f t="shared" si="2"/>
        <v>40.276712328767125</v>
      </c>
      <c r="I62" s="64">
        <v>25</v>
      </c>
      <c r="J62" s="60">
        <f t="shared" si="3"/>
        <v>0.95</v>
      </c>
      <c r="K62" s="60">
        <v>0.05</v>
      </c>
      <c r="L62" s="55">
        <f t="shared" si="4"/>
        <v>5359905.4175000004</v>
      </c>
      <c r="M62" s="61">
        <f t="shared" si="6"/>
        <v>0.5</v>
      </c>
      <c r="N62" s="55">
        <f t="shared" si="7"/>
        <v>2679952.7087500002</v>
      </c>
    </row>
    <row r="63" spans="1:14">
      <c r="A63" s="54" t="s">
        <v>226</v>
      </c>
      <c r="B63" s="55">
        <v>106911490.7</v>
      </c>
      <c r="C63" s="56">
        <v>1</v>
      </c>
      <c r="D63" s="55">
        <f t="shared" si="0"/>
        <v>106911490.7</v>
      </c>
      <c r="E63" s="57">
        <v>36281</v>
      </c>
      <c r="F63" s="58">
        <f t="shared" si="1"/>
        <v>1999</v>
      </c>
      <c r="G63" s="57">
        <v>45322</v>
      </c>
      <c r="H63" s="59">
        <f t="shared" si="2"/>
        <v>24.769863013698629</v>
      </c>
      <c r="I63" s="64">
        <v>25</v>
      </c>
      <c r="J63" s="60">
        <f t="shared" si="3"/>
        <v>0.7</v>
      </c>
      <c r="K63" s="60" cm="1">
        <f t="array" ref="K63">IF(H63&gt;I63,$B$4,INDEX('Amortizační stupnice-mov.vě'!$A$1:$U$311,MATCH(ROUND(H63,1),'Amortizační stupnice-mov.vě'!S:S,0),MATCH(I63,'Amortizační stupnice-mov.vě'!$1:$1,0)+1)/100)</f>
        <v>0.3</v>
      </c>
      <c r="L63" s="55">
        <f t="shared" si="4"/>
        <v>32073447.210000001</v>
      </c>
      <c r="M63" s="61">
        <f t="shared" si="6"/>
        <v>0.5</v>
      </c>
      <c r="N63" s="55">
        <f t="shared" si="7"/>
        <v>16036723.605</v>
      </c>
    </row>
    <row r="64" spans="1:14">
      <c r="A64" s="54" t="s">
        <v>227</v>
      </c>
      <c r="B64" s="55">
        <v>104827109</v>
      </c>
      <c r="C64" s="56">
        <v>1</v>
      </c>
      <c r="D64" s="55">
        <f t="shared" si="0"/>
        <v>104827109</v>
      </c>
      <c r="E64" s="57">
        <v>36039</v>
      </c>
      <c r="F64" s="58">
        <f t="shared" si="1"/>
        <v>1998</v>
      </c>
      <c r="G64" s="57">
        <v>45322</v>
      </c>
      <c r="H64" s="59">
        <f t="shared" si="2"/>
        <v>25.432876712328767</v>
      </c>
      <c r="I64" s="55">
        <v>20</v>
      </c>
      <c r="J64" s="60">
        <f t="shared" si="3"/>
        <v>0.9</v>
      </c>
      <c r="K64" s="60" cm="1">
        <f t="array" ref="K64">IF(H64&gt;I64,$B$4,INDEX('Amortizační stupnice-mov.vě'!$A$1:$U$311,MATCH(ROUND(H64,1),'Amortizační stupnice-mov.vě'!S:S,0),MATCH(I64,'Amortizační stupnice-mov.vě'!$1:$1,0)+1)/100)</f>
        <v>0.1</v>
      </c>
      <c r="L64" s="55">
        <f t="shared" si="4"/>
        <v>10482710.9</v>
      </c>
      <c r="M64" s="61">
        <f t="shared" si="6"/>
        <v>0.5</v>
      </c>
      <c r="N64" s="55">
        <f t="shared" si="7"/>
        <v>5241355.45</v>
      </c>
    </row>
    <row r="65" spans="1:14">
      <c r="A65" s="54" t="s">
        <v>228</v>
      </c>
      <c r="B65" s="55">
        <v>104749404.79000001</v>
      </c>
      <c r="C65" s="56">
        <v>1</v>
      </c>
      <c r="D65" s="55">
        <f t="shared" si="0"/>
        <v>104749404.79000001</v>
      </c>
      <c r="E65" s="57">
        <v>22068</v>
      </c>
      <c r="F65" s="58">
        <f t="shared" si="1"/>
        <v>1960</v>
      </c>
      <c r="G65" s="57">
        <v>45322</v>
      </c>
      <c r="H65" s="59">
        <f t="shared" si="2"/>
        <v>63.709589041095889</v>
      </c>
      <c r="I65" s="55">
        <v>25</v>
      </c>
      <c r="J65" s="60">
        <f t="shared" si="3"/>
        <v>0.95</v>
      </c>
      <c r="K65" s="60">
        <v>0.05</v>
      </c>
      <c r="L65" s="55">
        <f t="shared" si="4"/>
        <v>5237470.2395000011</v>
      </c>
      <c r="M65" s="61">
        <f t="shared" si="6"/>
        <v>0.5</v>
      </c>
      <c r="N65" s="55">
        <f t="shared" si="7"/>
        <v>2618735.1197500005</v>
      </c>
    </row>
    <row r="66" spans="1:14">
      <c r="A66" s="54" t="s">
        <v>229</v>
      </c>
      <c r="B66" s="55">
        <v>102690704.29000001</v>
      </c>
      <c r="C66" s="56">
        <v>1</v>
      </c>
      <c r="D66" s="55">
        <f t="shared" si="0"/>
        <v>102690704.29000001</v>
      </c>
      <c r="E66" s="57">
        <v>35551</v>
      </c>
      <c r="F66" s="58">
        <f t="shared" si="1"/>
        <v>1997</v>
      </c>
      <c r="G66" s="57">
        <v>45322</v>
      </c>
      <c r="H66" s="59">
        <f t="shared" si="2"/>
        <v>26.769863013698629</v>
      </c>
      <c r="I66" s="55">
        <v>20</v>
      </c>
      <c r="J66" s="60">
        <f t="shared" si="3"/>
        <v>0.9</v>
      </c>
      <c r="K66" s="60" cm="1">
        <f t="array" ref="K66">IF(H66&gt;I66,$B$4,INDEX('Amortizační stupnice-mov.vě'!$A$1:$U$311,MATCH(ROUND(H66,1),'Amortizační stupnice-mov.vě'!S:S,0),MATCH(I66,'Amortizační stupnice-mov.vě'!$1:$1,0)+1)/100)</f>
        <v>0.1</v>
      </c>
      <c r="L66" s="55">
        <f t="shared" si="4"/>
        <v>10269070.429000001</v>
      </c>
      <c r="M66" s="61">
        <f t="shared" si="6"/>
        <v>0.5</v>
      </c>
      <c r="N66" s="55">
        <f t="shared" si="7"/>
        <v>5134535.2145000007</v>
      </c>
    </row>
    <row r="67" spans="1:14">
      <c r="A67" s="54" t="s">
        <v>230</v>
      </c>
      <c r="B67" s="55">
        <v>102493000</v>
      </c>
      <c r="C67" s="56">
        <v>1</v>
      </c>
      <c r="D67" s="55">
        <f t="shared" si="0"/>
        <v>102493000</v>
      </c>
      <c r="E67" s="57">
        <v>36069</v>
      </c>
      <c r="F67" s="58">
        <f t="shared" si="1"/>
        <v>1998</v>
      </c>
      <c r="G67" s="57">
        <v>45322</v>
      </c>
      <c r="H67" s="59">
        <f t="shared" si="2"/>
        <v>25.350684931506848</v>
      </c>
      <c r="I67" s="55">
        <v>25</v>
      </c>
      <c r="J67" s="60">
        <f t="shared" si="3"/>
        <v>0.9</v>
      </c>
      <c r="K67" s="60" cm="1">
        <f t="array" ref="K67">IF(H67&gt;I67,$B$4,INDEX('Amortizační stupnice-mov.vě'!$A$1:$U$311,MATCH(ROUND(H67,1),'Amortizační stupnice-mov.vě'!S:S,0),MATCH(I67,'Amortizační stupnice-mov.vě'!$1:$1,0)+1)/100)</f>
        <v>0.1</v>
      </c>
      <c r="L67" s="55">
        <f t="shared" si="4"/>
        <v>10249300</v>
      </c>
      <c r="M67" s="61">
        <f t="shared" si="6"/>
        <v>0.5</v>
      </c>
      <c r="N67" s="55">
        <f t="shared" si="7"/>
        <v>5124650</v>
      </c>
    </row>
    <row r="68" spans="1:14">
      <c r="A68" s="54" t="s">
        <v>231</v>
      </c>
      <c r="B68" s="55">
        <v>102032592</v>
      </c>
      <c r="C68" s="56">
        <v>1</v>
      </c>
      <c r="D68" s="55">
        <f t="shared" si="0"/>
        <v>102032592</v>
      </c>
      <c r="E68" s="57">
        <v>34274</v>
      </c>
      <c r="F68" s="58">
        <f t="shared" si="1"/>
        <v>1993</v>
      </c>
      <c r="G68" s="57">
        <v>45322</v>
      </c>
      <c r="H68" s="59">
        <f t="shared" si="2"/>
        <v>30.268493150684932</v>
      </c>
      <c r="I68" s="55">
        <v>25</v>
      </c>
      <c r="J68" s="60">
        <f t="shared" si="3"/>
        <v>0.9</v>
      </c>
      <c r="K68" s="60" cm="1">
        <f t="array" ref="K68">IF(H68&gt;I68,$B$4,INDEX('Amortizační stupnice-mov.vě'!$A$1:$U$311,MATCH(ROUND(H68,1),'Amortizační stupnice-mov.vě'!S:S,0),MATCH(I68,'Amortizační stupnice-mov.vě'!$1:$1,0)+1)/100)</f>
        <v>0.1</v>
      </c>
      <c r="L68" s="55">
        <f t="shared" si="4"/>
        <v>10203259.200000001</v>
      </c>
      <c r="M68" s="61">
        <f t="shared" si="6"/>
        <v>0.5</v>
      </c>
      <c r="N68" s="55">
        <f t="shared" si="7"/>
        <v>5101629.6000000006</v>
      </c>
    </row>
    <row r="69" spans="1:14">
      <c r="A69" s="54" t="s">
        <v>232</v>
      </c>
      <c r="B69" s="55">
        <v>101608824.29000001</v>
      </c>
      <c r="C69" s="56">
        <v>1</v>
      </c>
      <c r="D69" s="55">
        <f t="shared" si="0"/>
        <v>101608824.29000001</v>
      </c>
      <c r="E69" s="57">
        <v>35582</v>
      </c>
      <c r="F69" s="58">
        <f t="shared" si="1"/>
        <v>1997</v>
      </c>
      <c r="G69" s="57">
        <v>45322</v>
      </c>
      <c r="H69" s="59">
        <f t="shared" si="2"/>
        <v>26.684931506849313</v>
      </c>
      <c r="I69" s="55">
        <v>25</v>
      </c>
      <c r="J69" s="60">
        <f t="shared" si="3"/>
        <v>0.9</v>
      </c>
      <c r="K69" s="60" cm="1">
        <f t="array" ref="K69">IF(H69&gt;I69,$B$4,INDEX('Amortizační stupnice-mov.vě'!$A$1:$U$311,MATCH(ROUND(H69,1),'Amortizační stupnice-mov.vě'!S:S,0),MATCH(I69,'Amortizační stupnice-mov.vě'!$1:$1,0)+1)/100)</f>
        <v>0.1</v>
      </c>
      <c r="L69" s="55">
        <f t="shared" si="4"/>
        <v>10160882.429000001</v>
      </c>
      <c r="M69" s="61">
        <f t="shared" si="6"/>
        <v>0.5</v>
      </c>
      <c r="N69" s="55">
        <f t="shared" si="7"/>
        <v>5080441.2145000007</v>
      </c>
    </row>
    <row r="70" spans="1:14">
      <c r="A70" s="54" t="s">
        <v>233</v>
      </c>
      <c r="B70" s="55">
        <v>101143425</v>
      </c>
      <c r="C70" s="56">
        <v>1</v>
      </c>
      <c r="D70" s="55">
        <f t="shared" si="0"/>
        <v>101143425</v>
      </c>
      <c r="E70" s="57">
        <v>30437</v>
      </c>
      <c r="F70" s="58">
        <f t="shared" si="1"/>
        <v>1983</v>
      </c>
      <c r="G70" s="57">
        <v>45322</v>
      </c>
      <c r="H70" s="59">
        <f t="shared" si="2"/>
        <v>40.780821917808218</v>
      </c>
      <c r="I70" s="55">
        <v>25</v>
      </c>
      <c r="J70" s="60">
        <f t="shared" si="3"/>
        <v>0.95</v>
      </c>
      <c r="K70" s="60">
        <v>0.05</v>
      </c>
      <c r="L70" s="55">
        <f t="shared" si="4"/>
        <v>5057171.25</v>
      </c>
      <c r="M70" s="61">
        <f t="shared" si="6"/>
        <v>0.5</v>
      </c>
      <c r="N70" s="55">
        <f t="shared" si="7"/>
        <v>2528585.625</v>
      </c>
    </row>
    <row r="71" spans="1:14">
      <c r="A71" s="54" t="s">
        <v>234</v>
      </c>
      <c r="B71" s="55">
        <v>100700638.66</v>
      </c>
      <c r="C71" s="56">
        <v>1</v>
      </c>
      <c r="D71" s="55">
        <f t="shared" si="0"/>
        <v>100700638.66</v>
      </c>
      <c r="E71" s="57">
        <v>36069</v>
      </c>
      <c r="F71" s="58">
        <f t="shared" si="1"/>
        <v>1998</v>
      </c>
      <c r="G71" s="57">
        <v>45322</v>
      </c>
      <c r="H71" s="59">
        <f t="shared" si="2"/>
        <v>25.350684931506848</v>
      </c>
      <c r="I71" s="55">
        <v>25</v>
      </c>
      <c r="J71" s="60">
        <f t="shared" si="3"/>
        <v>0.9</v>
      </c>
      <c r="K71" s="60" cm="1">
        <f t="array" ref="K71">IF(H71&gt;I71,$B$4,INDEX('Amortizační stupnice-mov.vě'!$A$1:$U$311,MATCH(ROUND(H71,1),'Amortizační stupnice-mov.vě'!S:S,0),MATCH(I71,'Amortizační stupnice-mov.vě'!$1:$1,0)+1)/100)</f>
        <v>0.1</v>
      </c>
      <c r="L71" s="55">
        <f t="shared" si="4"/>
        <v>10070063.866</v>
      </c>
      <c r="M71" s="61">
        <f t="shared" si="6"/>
        <v>0.5</v>
      </c>
      <c r="N71" s="55">
        <f t="shared" si="7"/>
        <v>5035031.9330000002</v>
      </c>
    </row>
    <row r="72" spans="1:14">
      <c r="A72" s="54" t="s">
        <v>235</v>
      </c>
      <c r="B72" s="55">
        <v>100661609</v>
      </c>
      <c r="C72" s="56">
        <v>1</v>
      </c>
      <c r="D72" s="55">
        <f t="shared" ref="D72:D130" si="8">IFERROR(B72*C72,B72)</f>
        <v>100661609</v>
      </c>
      <c r="E72" s="57">
        <v>36069</v>
      </c>
      <c r="F72" s="58">
        <f t="shared" ref="F72:F130" si="9">YEAR(E72)</f>
        <v>1998</v>
      </c>
      <c r="G72" s="57">
        <v>45322</v>
      </c>
      <c r="H72" s="59">
        <f t="shared" ref="H72:H130" si="10">(G72-E72)/365</f>
        <v>25.350684931506848</v>
      </c>
      <c r="I72" s="55">
        <v>25</v>
      </c>
      <c r="J72" s="60">
        <f t="shared" ref="J72:J130" si="11">1-K72</f>
        <v>0.9</v>
      </c>
      <c r="K72" s="60" cm="1">
        <f t="array" ref="K72">IF(H72&gt;I72,$B$4,INDEX('Amortizační stupnice-mov.vě'!$A$1:$U$311,MATCH(ROUND(H72,1),'Amortizační stupnice-mov.vě'!S:S,0),MATCH(I72,'Amortizační stupnice-mov.vě'!$1:$1,0)+1)/100)</f>
        <v>0.1</v>
      </c>
      <c r="L72" s="55">
        <f t="shared" ref="L72:L130" si="12">D72*K72</f>
        <v>10066160.9</v>
      </c>
      <c r="M72" s="61">
        <f t="shared" si="6"/>
        <v>0.5</v>
      </c>
      <c r="N72" s="55">
        <f t="shared" ref="N72:N103" si="13">L72*M72</f>
        <v>5033080.45</v>
      </c>
    </row>
    <row r="73" spans="1:14">
      <c r="A73" s="54" t="s">
        <v>236</v>
      </c>
      <c r="B73" s="55">
        <v>99930278</v>
      </c>
      <c r="C73" s="56">
        <v>1</v>
      </c>
      <c r="D73" s="55">
        <f t="shared" si="8"/>
        <v>99930278</v>
      </c>
      <c r="E73" s="57">
        <v>30651</v>
      </c>
      <c r="F73" s="58">
        <f t="shared" si="9"/>
        <v>1983</v>
      </c>
      <c r="G73" s="57">
        <v>45322</v>
      </c>
      <c r="H73" s="59">
        <f t="shared" si="10"/>
        <v>40.194520547945203</v>
      </c>
      <c r="I73" s="55">
        <v>25</v>
      </c>
      <c r="J73" s="60">
        <f t="shared" si="11"/>
        <v>0.95</v>
      </c>
      <c r="K73" s="60">
        <v>0.05</v>
      </c>
      <c r="L73" s="55">
        <f t="shared" si="12"/>
        <v>4996513.9000000004</v>
      </c>
      <c r="M73" s="61">
        <f t="shared" si="6"/>
        <v>0.5</v>
      </c>
      <c r="N73" s="55">
        <f t="shared" si="13"/>
        <v>2498256.9500000002</v>
      </c>
    </row>
    <row r="74" spans="1:14">
      <c r="A74" s="54" t="s">
        <v>237</v>
      </c>
      <c r="B74" s="55">
        <v>98566917.439999998</v>
      </c>
      <c r="C74" s="56">
        <v>1</v>
      </c>
      <c r="D74" s="55">
        <f t="shared" si="8"/>
        <v>98566917.439999998</v>
      </c>
      <c r="E74" s="57">
        <v>42125</v>
      </c>
      <c r="F74" s="58">
        <f t="shared" si="9"/>
        <v>2015</v>
      </c>
      <c r="G74" s="57">
        <v>45322</v>
      </c>
      <c r="H74" s="59">
        <f t="shared" si="10"/>
        <v>8.7589041095890412</v>
      </c>
      <c r="I74" s="55">
        <v>15</v>
      </c>
      <c r="J74" s="60">
        <f t="shared" si="11"/>
        <v>0.66600000000000092</v>
      </c>
      <c r="K74" s="60" cm="1">
        <f t="array" ref="K74">IF(H74&gt;I74,$B$4,INDEX('Amortizační stupnice-mov.vě'!$A$1:$U$311,MATCH(ROUND(H74,1),'Amortizační stupnice-mov.vě'!S:S,0),MATCH(I74,'Amortizační stupnice-mov.vě'!$1:$1,0)+1)/100)</f>
        <v>0.33399999999999908</v>
      </c>
      <c r="L74" s="55">
        <f t="shared" si="12"/>
        <v>32921350.424959909</v>
      </c>
      <c r="M74" s="61">
        <f t="shared" ref="M74:M130" si="14">M73</f>
        <v>0.5</v>
      </c>
      <c r="N74" s="55">
        <f t="shared" si="13"/>
        <v>16460675.212479955</v>
      </c>
    </row>
    <row r="75" spans="1:14">
      <c r="A75" s="54" t="s">
        <v>238</v>
      </c>
      <c r="B75" s="55">
        <v>94574180.5</v>
      </c>
      <c r="C75" s="56">
        <v>1</v>
      </c>
      <c r="D75" s="55">
        <f t="shared" si="8"/>
        <v>94574180.5</v>
      </c>
      <c r="E75" s="57">
        <v>30651</v>
      </c>
      <c r="F75" s="58">
        <f t="shared" si="9"/>
        <v>1983</v>
      </c>
      <c r="G75" s="57">
        <v>45322</v>
      </c>
      <c r="H75" s="59">
        <f t="shared" si="10"/>
        <v>40.194520547945203</v>
      </c>
      <c r="I75" s="55">
        <v>25</v>
      </c>
      <c r="J75" s="60">
        <f t="shared" si="11"/>
        <v>0.95</v>
      </c>
      <c r="K75" s="60">
        <v>0.05</v>
      </c>
      <c r="L75" s="55">
        <f t="shared" si="12"/>
        <v>4728709.0250000004</v>
      </c>
      <c r="M75" s="61">
        <f t="shared" si="14"/>
        <v>0.5</v>
      </c>
      <c r="N75" s="55">
        <f t="shared" si="13"/>
        <v>2364354.5125000002</v>
      </c>
    </row>
    <row r="76" spans="1:14">
      <c r="A76" s="54" t="s">
        <v>239</v>
      </c>
      <c r="B76" s="55">
        <v>94549212.5</v>
      </c>
      <c r="C76" s="56">
        <v>1</v>
      </c>
      <c r="D76" s="55">
        <f t="shared" si="8"/>
        <v>94549212.5</v>
      </c>
      <c r="E76" s="57">
        <v>43709</v>
      </c>
      <c r="F76" s="58">
        <f t="shared" si="9"/>
        <v>2019</v>
      </c>
      <c r="G76" s="57">
        <v>45322</v>
      </c>
      <c r="H76" s="59">
        <f t="shared" si="10"/>
        <v>4.419178082191781</v>
      </c>
      <c r="I76" s="55">
        <v>15</v>
      </c>
      <c r="J76" s="60">
        <f t="shared" si="11"/>
        <v>0.36800000000000044</v>
      </c>
      <c r="K76" s="60" cm="1">
        <f t="array" ref="K76">IF(H76&gt;I76,$B$4,INDEX('Amortizační stupnice-mov.vě'!$A$1:$U$311,MATCH(ROUND(H76,1),'Amortizační stupnice-mov.vě'!S:S,0),MATCH(I76,'Amortizační stupnice-mov.vě'!$1:$1,0)+1)/100)</f>
        <v>0.63199999999999956</v>
      </c>
      <c r="L76" s="55">
        <f t="shared" si="12"/>
        <v>59755102.29999996</v>
      </c>
      <c r="M76" s="61">
        <f t="shared" si="14"/>
        <v>0.5</v>
      </c>
      <c r="N76" s="55">
        <f t="shared" si="13"/>
        <v>29877551.14999998</v>
      </c>
    </row>
    <row r="77" spans="1:14">
      <c r="A77" s="54" t="s">
        <v>240</v>
      </c>
      <c r="B77" s="55">
        <v>92930397.040000007</v>
      </c>
      <c r="C77" s="56">
        <v>1</v>
      </c>
      <c r="D77" s="55">
        <f t="shared" si="8"/>
        <v>92930397.040000007</v>
      </c>
      <c r="E77" s="57">
        <v>36008</v>
      </c>
      <c r="F77" s="58">
        <f t="shared" si="9"/>
        <v>1998</v>
      </c>
      <c r="G77" s="57">
        <v>45322</v>
      </c>
      <c r="H77" s="59">
        <f t="shared" si="10"/>
        <v>25.517808219178082</v>
      </c>
      <c r="I77" s="55">
        <v>25</v>
      </c>
      <c r="J77" s="60">
        <f t="shared" si="11"/>
        <v>0.9</v>
      </c>
      <c r="K77" s="60" cm="1">
        <f t="array" ref="K77">IF(H77&gt;I77,$B$4,INDEX('Amortizační stupnice-mov.vě'!$A$1:$U$311,MATCH(ROUND(H77,1),'Amortizační stupnice-mov.vě'!S:S,0),MATCH(I77,'Amortizační stupnice-mov.vě'!$1:$1,0)+1)/100)</f>
        <v>0.1</v>
      </c>
      <c r="L77" s="55">
        <f t="shared" si="12"/>
        <v>9293039.7040000018</v>
      </c>
      <c r="M77" s="61">
        <f t="shared" si="14"/>
        <v>0.5</v>
      </c>
      <c r="N77" s="55">
        <f t="shared" si="13"/>
        <v>4646519.8520000009</v>
      </c>
    </row>
    <row r="78" spans="1:14">
      <c r="A78" s="54" t="s">
        <v>241</v>
      </c>
      <c r="B78" s="55">
        <v>92333426.609999999</v>
      </c>
      <c r="C78" s="56">
        <v>1</v>
      </c>
      <c r="D78" s="55">
        <f t="shared" si="8"/>
        <v>92333426.609999999</v>
      </c>
      <c r="E78" s="57">
        <v>28946</v>
      </c>
      <c r="F78" s="58">
        <f t="shared" si="9"/>
        <v>1979</v>
      </c>
      <c r="G78" s="57">
        <v>45322</v>
      </c>
      <c r="H78" s="59">
        <f t="shared" si="10"/>
        <v>44.865753424657534</v>
      </c>
      <c r="I78" s="55">
        <v>25</v>
      </c>
      <c r="J78" s="60">
        <f t="shared" si="11"/>
        <v>0.95</v>
      </c>
      <c r="K78" s="60">
        <v>0.05</v>
      </c>
      <c r="L78" s="55">
        <f t="shared" si="12"/>
        <v>4616671.3305000002</v>
      </c>
      <c r="M78" s="61">
        <f t="shared" si="14"/>
        <v>0.5</v>
      </c>
      <c r="N78" s="55">
        <f t="shared" si="13"/>
        <v>2308335.6652500001</v>
      </c>
    </row>
    <row r="79" spans="1:14">
      <c r="A79" s="54" t="s">
        <v>242</v>
      </c>
      <c r="B79" s="55">
        <v>92222971.510000005</v>
      </c>
      <c r="C79" s="56">
        <v>1</v>
      </c>
      <c r="D79" s="55">
        <f t="shared" si="8"/>
        <v>92222971.510000005</v>
      </c>
      <c r="E79" s="57">
        <v>22068</v>
      </c>
      <c r="F79" s="58">
        <f t="shared" si="9"/>
        <v>1960</v>
      </c>
      <c r="G79" s="57">
        <v>45322</v>
      </c>
      <c r="H79" s="59">
        <f t="shared" si="10"/>
        <v>63.709589041095889</v>
      </c>
      <c r="I79" s="55">
        <v>25</v>
      </c>
      <c r="J79" s="60">
        <f t="shared" si="11"/>
        <v>0.95</v>
      </c>
      <c r="K79" s="60">
        <v>0.05</v>
      </c>
      <c r="L79" s="55">
        <f t="shared" si="12"/>
        <v>4611148.5755000003</v>
      </c>
      <c r="M79" s="61">
        <f t="shared" si="14"/>
        <v>0.5</v>
      </c>
      <c r="N79" s="55">
        <f t="shared" si="13"/>
        <v>2305574.2877500001</v>
      </c>
    </row>
    <row r="80" spans="1:14">
      <c r="A80" s="54" t="s">
        <v>243</v>
      </c>
      <c r="B80" s="55">
        <v>88757552.030000001</v>
      </c>
      <c r="C80" s="56">
        <v>1</v>
      </c>
      <c r="D80" s="55">
        <f t="shared" si="8"/>
        <v>88757552.030000001</v>
      </c>
      <c r="E80" s="57">
        <v>22068</v>
      </c>
      <c r="F80" s="58">
        <f t="shared" si="9"/>
        <v>1960</v>
      </c>
      <c r="G80" s="57">
        <v>45322</v>
      </c>
      <c r="H80" s="59">
        <f t="shared" si="10"/>
        <v>63.709589041095889</v>
      </c>
      <c r="I80" s="55">
        <v>25</v>
      </c>
      <c r="J80" s="60">
        <f t="shared" si="11"/>
        <v>0.95</v>
      </c>
      <c r="K80" s="60">
        <v>0.05</v>
      </c>
      <c r="L80" s="55">
        <f t="shared" si="12"/>
        <v>4437877.6014999999</v>
      </c>
      <c r="M80" s="61">
        <f t="shared" si="14"/>
        <v>0.5</v>
      </c>
      <c r="N80" s="55">
        <f t="shared" si="13"/>
        <v>2218938.8007499999</v>
      </c>
    </row>
    <row r="81" spans="1:14">
      <c r="A81" s="54" t="s">
        <v>244</v>
      </c>
      <c r="B81" s="55">
        <v>83095328.489999995</v>
      </c>
      <c r="C81" s="56">
        <v>1</v>
      </c>
      <c r="D81" s="55">
        <f t="shared" si="8"/>
        <v>83095328.489999995</v>
      </c>
      <c r="E81" s="57">
        <v>29738</v>
      </c>
      <c r="F81" s="58">
        <f t="shared" si="9"/>
        <v>1981</v>
      </c>
      <c r="G81" s="57">
        <v>45322</v>
      </c>
      <c r="H81" s="59">
        <f t="shared" si="10"/>
        <v>42.695890410958903</v>
      </c>
      <c r="I81" s="55">
        <v>25</v>
      </c>
      <c r="J81" s="60">
        <f t="shared" si="11"/>
        <v>0.95</v>
      </c>
      <c r="K81" s="60">
        <v>0.05</v>
      </c>
      <c r="L81" s="55">
        <f t="shared" si="12"/>
        <v>4154766.4244999997</v>
      </c>
      <c r="M81" s="61">
        <f t="shared" si="14"/>
        <v>0.5</v>
      </c>
      <c r="N81" s="55">
        <f t="shared" si="13"/>
        <v>2077383.2122499999</v>
      </c>
    </row>
    <row r="82" spans="1:14">
      <c r="A82" s="54" t="s">
        <v>245</v>
      </c>
      <c r="B82" s="55">
        <v>81130335</v>
      </c>
      <c r="C82" s="56">
        <v>1</v>
      </c>
      <c r="D82" s="55">
        <f t="shared" si="8"/>
        <v>81130335</v>
      </c>
      <c r="E82" s="57">
        <v>36434</v>
      </c>
      <c r="F82" s="58">
        <f t="shared" si="9"/>
        <v>1999</v>
      </c>
      <c r="G82" s="57">
        <v>45322</v>
      </c>
      <c r="H82" s="59">
        <f t="shared" si="10"/>
        <v>24.350684931506848</v>
      </c>
      <c r="I82" s="55">
        <v>25</v>
      </c>
      <c r="J82" s="60">
        <f t="shared" si="11"/>
        <v>0.7</v>
      </c>
      <c r="K82" s="60" cm="1">
        <f t="array" ref="K82">IF(H82&gt;I82,$B$4,INDEX('Amortizační stupnice-mov.vě'!$A$1:$U$311,MATCH(ROUND(H82,1),'Amortizační stupnice-mov.vě'!S:S,0),MATCH(I82,'Amortizační stupnice-mov.vě'!$1:$1,0)+1)/100)</f>
        <v>0.3</v>
      </c>
      <c r="L82" s="55">
        <f t="shared" si="12"/>
        <v>24339100.5</v>
      </c>
      <c r="M82" s="61">
        <f t="shared" si="14"/>
        <v>0.5</v>
      </c>
      <c r="N82" s="55">
        <f t="shared" si="13"/>
        <v>12169550.25</v>
      </c>
    </row>
    <row r="83" spans="1:14">
      <c r="A83" s="54" t="s">
        <v>246</v>
      </c>
      <c r="B83" s="55">
        <v>80585400</v>
      </c>
      <c r="C83" s="56">
        <v>1</v>
      </c>
      <c r="D83" s="55">
        <f t="shared" si="8"/>
        <v>80585400</v>
      </c>
      <c r="E83" s="57">
        <v>35612</v>
      </c>
      <c r="F83" s="58">
        <f t="shared" si="9"/>
        <v>1997</v>
      </c>
      <c r="G83" s="57">
        <v>45322</v>
      </c>
      <c r="H83" s="59">
        <f t="shared" si="10"/>
        <v>26.602739726027398</v>
      </c>
      <c r="I83" s="55">
        <v>25</v>
      </c>
      <c r="J83" s="60">
        <f t="shared" si="11"/>
        <v>0.9</v>
      </c>
      <c r="K83" s="60" cm="1">
        <f t="array" ref="K83">IF(H83&gt;I83,$B$4,INDEX('Amortizační stupnice-mov.vě'!$A$1:$U$311,MATCH(ROUND(H83,1),'Amortizační stupnice-mov.vě'!S:S,0),MATCH(I83,'Amortizační stupnice-mov.vě'!$1:$1,0)+1)/100)</f>
        <v>0.1</v>
      </c>
      <c r="L83" s="55">
        <f t="shared" si="12"/>
        <v>8058540</v>
      </c>
      <c r="M83" s="61">
        <f t="shared" si="14"/>
        <v>0.5</v>
      </c>
      <c r="N83" s="55">
        <f t="shared" si="13"/>
        <v>4029270</v>
      </c>
    </row>
    <row r="84" spans="1:14">
      <c r="A84" s="54" t="s">
        <v>247</v>
      </c>
      <c r="B84" s="55">
        <v>80312514</v>
      </c>
      <c r="C84" s="56">
        <v>1</v>
      </c>
      <c r="D84" s="55">
        <f t="shared" si="8"/>
        <v>80312514</v>
      </c>
      <c r="E84" s="57">
        <v>35855</v>
      </c>
      <c r="F84" s="58">
        <f t="shared" si="9"/>
        <v>1998</v>
      </c>
      <c r="G84" s="57">
        <v>45322</v>
      </c>
      <c r="H84" s="59">
        <f t="shared" si="10"/>
        <v>25.936986301369863</v>
      </c>
      <c r="I84" s="55">
        <v>25</v>
      </c>
      <c r="J84" s="60">
        <f t="shared" si="11"/>
        <v>0.9</v>
      </c>
      <c r="K84" s="60" cm="1">
        <f t="array" ref="K84">IF(H84&gt;I84,$B$4,INDEX('Amortizační stupnice-mov.vě'!$A$1:$U$311,MATCH(ROUND(H84,1),'Amortizační stupnice-mov.vě'!S:S,0),MATCH(I84,'Amortizační stupnice-mov.vě'!$1:$1,0)+1)/100)</f>
        <v>0.1</v>
      </c>
      <c r="L84" s="55">
        <f t="shared" si="12"/>
        <v>8031251.4000000004</v>
      </c>
      <c r="M84" s="61">
        <f t="shared" si="14"/>
        <v>0.5</v>
      </c>
      <c r="N84" s="55">
        <f t="shared" si="13"/>
        <v>4015625.7</v>
      </c>
    </row>
    <row r="85" spans="1:14">
      <c r="A85" s="54" t="s">
        <v>248</v>
      </c>
      <c r="B85" s="55">
        <v>79975436.629999995</v>
      </c>
      <c r="C85" s="56">
        <v>1</v>
      </c>
      <c r="D85" s="55">
        <f t="shared" si="8"/>
        <v>79975436.629999995</v>
      </c>
      <c r="E85" s="57">
        <v>29556</v>
      </c>
      <c r="F85" s="58">
        <f t="shared" si="9"/>
        <v>1980</v>
      </c>
      <c r="G85" s="57">
        <v>45322</v>
      </c>
      <c r="H85" s="59">
        <f t="shared" si="10"/>
        <v>43.194520547945203</v>
      </c>
      <c r="I85" s="55">
        <v>25</v>
      </c>
      <c r="J85" s="60">
        <f t="shared" si="11"/>
        <v>0.95</v>
      </c>
      <c r="K85" s="60">
        <v>0.05</v>
      </c>
      <c r="L85" s="55">
        <f t="shared" si="12"/>
        <v>3998771.8314999999</v>
      </c>
      <c r="M85" s="61">
        <f t="shared" si="14"/>
        <v>0.5</v>
      </c>
      <c r="N85" s="55">
        <f t="shared" si="13"/>
        <v>1999385.9157499999</v>
      </c>
    </row>
    <row r="86" spans="1:14">
      <c r="A86" s="54" t="s">
        <v>249</v>
      </c>
      <c r="B86" s="55">
        <v>79694131</v>
      </c>
      <c r="C86" s="56">
        <v>1</v>
      </c>
      <c r="D86" s="55">
        <f t="shared" si="8"/>
        <v>79694131</v>
      </c>
      <c r="E86" s="57">
        <v>41551</v>
      </c>
      <c r="F86" s="58">
        <f t="shared" si="9"/>
        <v>2013</v>
      </c>
      <c r="G86" s="57">
        <v>45322</v>
      </c>
      <c r="H86" s="59">
        <f t="shared" si="10"/>
        <v>10.331506849315069</v>
      </c>
      <c r="I86" s="55">
        <v>10</v>
      </c>
      <c r="J86" s="60">
        <f t="shared" si="11"/>
        <v>0.9</v>
      </c>
      <c r="K86" s="60" cm="1">
        <f t="array" ref="K86">IF(H86&gt;I86,$B$4,INDEX('Amortizační stupnice-mov.vě'!$A$1:$U$311,MATCH(ROUND(H86,1),'Amortizační stupnice-mov.vě'!S:S,0),MATCH(I86,'Amortizační stupnice-mov.vě'!$1:$1,0)+1)/100)</f>
        <v>0.1</v>
      </c>
      <c r="L86" s="55">
        <f t="shared" si="12"/>
        <v>7969413.1000000006</v>
      </c>
      <c r="M86" s="61">
        <f t="shared" si="14"/>
        <v>0.5</v>
      </c>
      <c r="N86" s="55">
        <f t="shared" si="13"/>
        <v>3984706.5500000003</v>
      </c>
    </row>
    <row r="87" spans="1:14">
      <c r="A87" s="54" t="s">
        <v>250</v>
      </c>
      <c r="B87" s="55">
        <v>79098347.219999999</v>
      </c>
      <c r="C87" s="56">
        <v>1</v>
      </c>
      <c r="D87" s="55">
        <f t="shared" si="8"/>
        <v>79098347.219999999</v>
      </c>
      <c r="E87" s="57">
        <v>30651</v>
      </c>
      <c r="F87" s="58">
        <f t="shared" si="9"/>
        <v>1983</v>
      </c>
      <c r="G87" s="57">
        <v>45322</v>
      </c>
      <c r="H87" s="59">
        <f t="shared" si="10"/>
        <v>40.194520547945203</v>
      </c>
      <c r="I87" s="55">
        <v>20</v>
      </c>
      <c r="J87" s="60">
        <f t="shared" si="11"/>
        <v>0.95</v>
      </c>
      <c r="K87" s="60">
        <v>0.05</v>
      </c>
      <c r="L87" s="55">
        <f t="shared" si="12"/>
        <v>3954917.361</v>
      </c>
      <c r="M87" s="61">
        <f t="shared" si="14"/>
        <v>0.5</v>
      </c>
      <c r="N87" s="55">
        <f t="shared" si="13"/>
        <v>1977458.6805</v>
      </c>
    </row>
    <row r="88" spans="1:14">
      <c r="A88" s="54" t="s">
        <v>251</v>
      </c>
      <c r="B88" s="55">
        <v>78109523</v>
      </c>
      <c r="C88" s="56">
        <v>1</v>
      </c>
      <c r="D88" s="55">
        <f t="shared" si="8"/>
        <v>78109523</v>
      </c>
      <c r="E88" s="57">
        <v>36434</v>
      </c>
      <c r="F88" s="58">
        <f t="shared" si="9"/>
        <v>1999</v>
      </c>
      <c r="G88" s="57">
        <v>45322</v>
      </c>
      <c r="H88" s="59">
        <f t="shared" si="10"/>
        <v>24.350684931506848</v>
      </c>
      <c r="I88" s="55">
        <v>25</v>
      </c>
      <c r="J88" s="60">
        <f t="shared" si="11"/>
        <v>0.7</v>
      </c>
      <c r="K88" s="60" cm="1">
        <f t="array" ref="K88">IF(H88&gt;I88,$B$4,INDEX('Amortizační stupnice-mov.vě'!$A$1:$U$311,MATCH(ROUND(H88,1),'Amortizační stupnice-mov.vě'!S:S,0),MATCH(I88,'Amortizační stupnice-mov.vě'!$1:$1,0)+1)/100)</f>
        <v>0.3</v>
      </c>
      <c r="L88" s="55">
        <f t="shared" si="12"/>
        <v>23432856.899999999</v>
      </c>
      <c r="M88" s="61">
        <f t="shared" si="14"/>
        <v>0.5</v>
      </c>
      <c r="N88" s="55">
        <f t="shared" si="13"/>
        <v>11716428.449999999</v>
      </c>
    </row>
    <row r="89" spans="1:14">
      <c r="A89" s="54" t="s">
        <v>252</v>
      </c>
      <c r="B89" s="55">
        <v>77614108</v>
      </c>
      <c r="C89" s="56">
        <v>1</v>
      </c>
      <c r="D89" s="55">
        <f t="shared" si="8"/>
        <v>77614108</v>
      </c>
      <c r="E89" s="57">
        <v>22798</v>
      </c>
      <c r="F89" s="58">
        <f t="shared" si="9"/>
        <v>1962</v>
      </c>
      <c r="G89" s="57">
        <v>45322</v>
      </c>
      <c r="H89" s="59">
        <f t="shared" si="10"/>
        <v>61.709589041095889</v>
      </c>
      <c r="I89" s="55">
        <v>25</v>
      </c>
      <c r="J89" s="60">
        <f t="shared" si="11"/>
        <v>0.95</v>
      </c>
      <c r="K89" s="60">
        <v>0.05</v>
      </c>
      <c r="L89" s="55">
        <f t="shared" si="12"/>
        <v>3880705.4000000004</v>
      </c>
      <c r="M89" s="61">
        <f t="shared" si="14"/>
        <v>0.5</v>
      </c>
      <c r="N89" s="55">
        <f t="shared" si="13"/>
        <v>1940352.7000000002</v>
      </c>
    </row>
    <row r="90" spans="1:14">
      <c r="A90" s="54" t="s">
        <v>253</v>
      </c>
      <c r="B90" s="55">
        <v>77210116.650000006</v>
      </c>
      <c r="C90" s="56">
        <v>1</v>
      </c>
      <c r="D90" s="55">
        <f t="shared" si="8"/>
        <v>77210116.650000006</v>
      </c>
      <c r="E90" s="57">
        <v>21702</v>
      </c>
      <c r="F90" s="58">
        <f t="shared" si="9"/>
        <v>1959</v>
      </c>
      <c r="G90" s="57">
        <v>45322</v>
      </c>
      <c r="H90" s="59">
        <f t="shared" si="10"/>
        <v>64.712328767123282</v>
      </c>
      <c r="I90" s="55">
        <v>25</v>
      </c>
      <c r="J90" s="60">
        <f t="shared" si="11"/>
        <v>0.95</v>
      </c>
      <c r="K90" s="60">
        <v>0.05</v>
      </c>
      <c r="L90" s="55">
        <f t="shared" si="12"/>
        <v>3860505.8325000005</v>
      </c>
      <c r="M90" s="61">
        <f t="shared" si="14"/>
        <v>0.5</v>
      </c>
      <c r="N90" s="55">
        <f t="shared" si="13"/>
        <v>1930252.9162500002</v>
      </c>
    </row>
    <row r="91" spans="1:14">
      <c r="A91" s="54" t="s">
        <v>254</v>
      </c>
      <c r="B91" s="55">
        <v>77197296.140000001</v>
      </c>
      <c r="C91" s="56">
        <v>1</v>
      </c>
      <c r="D91" s="55">
        <f t="shared" si="8"/>
        <v>77197296.140000001</v>
      </c>
      <c r="E91" s="57">
        <v>36251</v>
      </c>
      <c r="F91" s="58">
        <f t="shared" si="9"/>
        <v>1999</v>
      </c>
      <c r="G91" s="57">
        <v>45322</v>
      </c>
      <c r="H91" s="59">
        <f t="shared" si="10"/>
        <v>24.852054794520548</v>
      </c>
      <c r="I91" s="55">
        <v>25</v>
      </c>
      <c r="J91" s="60">
        <f t="shared" si="11"/>
        <v>0.7</v>
      </c>
      <c r="K91" s="60" cm="1">
        <f t="array" ref="K91">IF(H91&gt;I91,$B$4,INDEX('Amortizační stupnice-mov.vě'!$A$1:$U$311,MATCH(ROUND(H91,1),'Amortizační stupnice-mov.vě'!S:S,0),MATCH(I91,'Amortizační stupnice-mov.vě'!$1:$1,0)+1)/100)</f>
        <v>0.3</v>
      </c>
      <c r="L91" s="55">
        <f t="shared" si="12"/>
        <v>23159188.842</v>
      </c>
      <c r="M91" s="61">
        <f t="shared" si="14"/>
        <v>0.5</v>
      </c>
      <c r="N91" s="55">
        <f t="shared" si="13"/>
        <v>11579594.421</v>
      </c>
    </row>
    <row r="92" spans="1:14">
      <c r="A92" s="54" t="s">
        <v>255</v>
      </c>
      <c r="B92" s="55">
        <v>76084698.489999995</v>
      </c>
      <c r="C92" s="56">
        <v>1</v>
      </c>
      <c r="D92" s="55">
        <f t="shared" si="8"/>
        <v>76084698.489999995</v>
      </c>
      <c r="E92" s="57">
        <v>30437</v>
      </c>
      <c r="F92" s="58">
        <f t="shared" si="9"/>
        <v>1983</v>
      </c>
      <c r="G92" s="57">
        <v>45322</v>
      </c>
      <c r="H92" s="59">
        <f t="shared" si="10"/>
        <v>40.780821917808218</v>
      </c>
      <c r="I92" s="55">
        <v>20</v>
      </c>
      <c r="J92" s="60">
        <f t="shared" si="11"/>
        <v>0.95</v>
      </c>
      <c r="K92" s="60">
        <v>0.05</v>
      </c>
      <c r="L92" s="55">
        <f t="shared" si="12"/>
        <v>3804234.9244999997</v>
      </c>
      <c r="M92" s="61">
        <f t="shared" si="14"/>
        <v>0.5</v>
      </c>
      <c r="N92" s="55">
        <f t="shared" si="13"/>
        <v>1902117.4622499999</v>
      </c>
    </row>
    <row r="93" spans="1:14">
      <c r="A93" s="54" t="s">
        <v>256</v>
      </c>
      <c r="B93" s="55">
        <v>75742315</v>
      </c>
      <c r="C93" s="56">
        <v>1</v>
      </c>
      <c r="D93" s="55">
        <f t="shared" si="8"/>
        <v>75742315</v>
      </c>
      <c r="E93" s="57">
        <v>22068</v>
      </c>
      <c r="F93" s="58">
        <f t="shared" si="9"/>
        <v>1960</v>
      </c>
      <c r="G93" s="57">
        <v>45322</v>
      </c>
      <c r="H93" s="59">
        <f t="shared" si="10"/>
        <v>63.709589041095889</v>
      </c>
      <c r="I93" s="55">
        <v>20</v>
      </c>
      <c r="J93" s="60">
        <f t="shared" si="11"/>
        <v>0.95</v>
      </c>
      <c r="K93" s="60">
        <v>0.05</v>
      </c>
      <c r="L93" s="55">
        <f t="shared" si="12"/>
        <v>3787115.75</v>
      </c>
      <c r="M93" s="61">
        <f t="shared" si="14"/>
        <v>0.5</v>
      </c>
      <c r="N93" s="55">
        <f t="shared" si="13"/>
        <v>1893557.875</v>
      </c>
    </row>
    <row r="94" spans="1:14">
      <c r="A94" s="54" t="s">
        <v>257</v>
      </c>
      <c r="B94" s="55">
        <v>75489178.650000006</v>
      </c>
      <c r="C94" s="56">
        <v>1</v>
      </c>
      <c r="D94" s="55">
        <f t="shared" si="8"/>
        <v>75489178.650000006</v>
      </c>
      <c r="E94" s="57">
        <v>36281</v>
      </c>
      <c r="F94" s="58">
        <f t="shared" si="9"/>
        <v>1999</v>
      </c>
      <c r="G94" s="57">
        <v>45322</v>
      </c>
      <c r="H94" s="59">
        <f t="shared" si="10"/>
        <v>24.769863013698629</v>
      </c>
      <c r="I94" s="55">
        <v>20</v>
      </c>
      <c r="J94" s="60">
        <f t="shared" si="11"/>
        <v>0.9</v>
      </c>
      <c r="K94" s="60" cm="1">
        <f t="array" ref="K94">IF(H94&gt;I94,$B$4,INDEX('Amortizační stupnice-mov.vě'!$A$1:$U$311,MATCH(ROUND(H94,1),'Amortizační stupnice-mov.vě'!S:S,0),MATCH(I94,'Amortizační stupnice-mov.vě'!$1:$1,0)+1)/100)</f>
        <v>0.1</v>
      </c>
      <c r="L94" s="55">
        <f t="shared" si="12"/>
        <v>7548917.8650000012</v>
      </c>
      <c r="M94" s="61">
        <f t="shared" si="14"/>
        <v>0.5</v>
      </c>
      <c r="N94" s="55">
        <f t="shared" si="13"/>
        <v>3774458.9325000006</v>
      </c>
    </row>
    <row r="95" spans="1:14">
      <c r="A95" s="54" t="s">
        <v>258</v>
      </c>
      <c r="B95" s="55">
        <v>74784000</v>
      </c>
      <c r="C95" s="56">
        <v>1</v>
      </c>
      <c r="D95" s="55">
        <f t="shared" si="8"/>
        <v>74784000</v>
      </c>
      <c r="E95" s="57">
        <v>41371</v>
      </c>
      <c r="F95" s="58">
        <f t="shared" si="9"/>
        <v>2013</v>
      </c>
      <c r="G95" s="57">
        <v>45322</v>
      </c>
      <c r="H95" s="59">
        <f t="shared" si="10"/>
        <v>10.824657534246576</v>
      </c>
      <c r="I95" s="55">
        <v>10</v>
      </c>
      <c r="J95" s="60">
        <f t="shared" si="11"/>
        <v>0.9</v>
      </c>
      <c r="K95" s="60" cm="1">
        <f t="array" ref="K95">IF(H95&gt;I95,$B$4,INDEX('Amortizační stupnice-mov.vě'!$A$1:$U$311,MATCH(ROUND(H95,1),'Amortizační stupnice-mov.vě'!S:S,0),MATCH(I95,'Amortizační stupnice-mov.vě'!$1:$1,0)+1)/100)</f>
        <v>0.1</v>
      </c>
      <c r="L95" s="55">
        <f t="shared" si="12"/>
        <v>7478400</v>
      </c>
      <c r="M95" s="61">
        <f t="shared" si="14"/>
        <v>0.5</v>
      </c>
      <c r="N95" s="55">
        <f t="shared" si="13"/>
        <v>3739200</v>
      </c>
    </row>
    <row r="96" spans="1:14">
      <c r="A96" s="54" t="s">
        <v>259</v>
      </c>
      <c r="B96" s="55">
        <v>74430738.489999995</v>
      </c>
      <c r="C96" s="56">
        <v>1</v>
      </c>
      <c r="D96" s="55">
        <f t="shared" si="8"/>
        <v>74430738.489999995</v>
      </c>
      <c r="E96" s="57">
        <v>30195</v>
      </c>
      <c r="F96" s="58">
        <f t="shared" si="9"/>
        <v>1982</v>
      </c>
      <c r="G96" s="57">
        <v>45322</v>
      </c>
      <c r="H96" s="59">
        <f t="shared" si="10"/>
        <v>41.443835616438356</v>
      </c>
      <c r="I96" s="55">
        <v>20</v>
      </c>
      <c r="J96" s="60">
        <f t="shared" si="11"/>
        <v>0.95</v>
      </c>
      <c r="K96" s="60">
        <v>0.05</v>
      </c>
      <c r="L96" s="55">
        <f t="shared" si="12"/>
        <v>3721536.9244999997</v>
      </c>
      <c r="M96" s="61">
        <f t="shared" si="14"/>
        <v>0.5</v>
      </c>
      <c r="N96" s="55">
        <f t="shared" si="13"/>
        <v>1860768.4622499999</v>
      </c>
    </row>
    <row r="97" spans="1:14">
      <c r="A97" s="54" t="s">
        <v>260</v>
      </c>
      <c r="B97" s="55">
        <v>74085112.730000004</v>
      </c>
      <c r="C97" s="56">
        <v>1</v>
      </c>
      <c r="D97" s="55">
        <f t="shared" si="8"/>
        <v>74085112.730000004</v>
      </c>
      <c r="E97" s="57">
        <v>29160</v>
      </c>
      <c r="F97" s="58">
        <f t="shared" si="9"/>
        <v>1979</v>
      </c>
      <c r="G97" s="57">
        <v>45322</v>
      </c>
      <c r="H97" s="59">
        <f t="shared" si="10"/>
        <v>44.279452054794518</v>
      </c>
      <c r="I97" s="55">
        <v>20</v>
      </c>
      <c r="J97" s="60">
        <f t="shared" si="11"/>
        <v>0.95</v>
      </c>
      <c r="K97" s="60">
        <v>0.05</v>
      </c>
      <c r="L97" s="55">
        <f t="shared" si="12"/>
        <v>3704255.6365000005</v>
      </c>
      <c r="M97" s="61">
        <f t="shared" si="14"/>
        <v>0.5</v>
      </c>
      <c r="N97" s="55">
        <f t="shared" si="13"/>
        <v>1852127.8182500002</v>
      </c>
    </row>
    <row r="98" spans="1:14">
      <c r="A98" s="54" t="s">
        <v>261</v>
      </c>
      <c r="B98" s="55">
        <v>72103382.129999995</v>
      </c>
      <c r="C98" s="56">
        <v>1</v>
      </c>
      <c r="D98" s="55">
        <f t="shared" si="8"/>
        <v>72103382.129999995</v>
      </c>
      <c r="E98" s="57">
        <v>36434</v>
      </c>
      <c r="F98" s="58">
        <f t="shared" si="9"/>
        <v>1999</v>
      </c>
      <c r="G98" s="57">
        <v>45322</v>
      </c>
      <c r="H98" s="59">
        <f t="shared" si="10"/>
        <v>24.350684931506848</v>
      </c>
      <c r="I98" s="55">
        <v>20</v>
      </c>
      <c r="J98" s="60">
        <f t="shared" si="11"/>
        <v>0.9</v>
      </c>
      <c r="K98" s="60" cm="1">
        <f t="array" ref="K98">IF(H98&gt;I98,$B$4,INDEX('Amortizační stupnice-mov.vě'!$A$1:$U$311,MATCH(ROUND(H98,1),'Amortizační stupnice-mov.vě'!S:S,0),MATCH(I98,'Amortizační stupnice-mov.vě'!$1:$1,0)+1)/100)</f>
        <v>0.1</v>
      </c>
      <c r="L98" s="55">
        <f t="shared" si="12"/>
        <v>7210338.2129999995</v>
      </c>
      <c r="M98" s="61">
        <f t="shared" si="14"/>
        <v>0.5</v>
      </c>
      <c r="N98" s="55">
        <f t="shared" si="13"/>
        <v>3605169.1064999998</v>
      </c>
    </row>
    <row r="99" spans="1:14">
      <c r="A99" s="54" t="s">
        <v>262</v>
      </c>
      <c r="B99" s="55">
        <v>71108827</v>
      </c>
      <c r="C99" s="56">
        <v>1</v>
      </c>
      <c r="D99" s="55">
        <f t="shared" si="8"/>
        <v>71108827</v>
      </c>
      <c r="E99" s="57">
        <v>23529</v>
      </c>
      <c r="F99" s="58">
        <f t="shared" si="9"/>
        <v>1964</v>
      </c>
      <c r="G99" s="57">
        <v>45322</v>
      </c>
      <c r="H99" s="59">
        <f t="shared" si="10"/>
        <v>59.706849315068496</v>
      </c>
      <c r="I99" s="55">
        <v>25</v>
      </c>
      <c r="J99" s="60">
        <f t="shared" si="11"/>
        <v>0.95</v>
      </c>
      <c r="K99" s="60">
        <v>0.05</v>
      </c>
      <c r="L99" s="55">
        <f t="shared" si="12"/>
        <v>3555441.35</v>
      </c>
      <c r="M99" s="61">
        <f t="shared" si="14"/>
        <v>0.5</v>
      </c>
      <c r="N99" s="55">
        <f t="shared" si="13"/>
        <v>1777720.675</v>
      </c>
    </row>
    <row r="100" spans="1:14">
      <c r="A100" s="54" t="s">
        <v>263</v>
      </c>
      <c r="B100" s="55">
        <v>70462765</v>
      </c>
      <c r="C100" s="56">
        <v>1</v>
      </c>
      <c r="D100" s="55">
        <f t="shared" si="8"/>
        <v>70462765</v>
      </c>
      <c r="E100" s="57">
        <v>30072</v>
      </c>
      <c r="F100" s="58">
        <f t="shared" si="9"/>
        <v>1982</v>
      </c>
      <c r="G100" s="57">
        <v>45322</v>
      </c>
      <c r="H100" s="59">
        <f t="shared" si="10"/>
        <v>41.780821917808218</v>
      </c>
      <c r="I100" s="55">
        <v>25</v>
      </c>
      <c r="J100" s="60">
        <f t="shared" si="11"/>
        <v>0.95</v>
      </c>
      <c r="K100" s="60">
        <v>0.05</v>
      </c>
      <c r="L100" s="55">
        <f t="shared" si="12"/>
        <v>3523138.25</v>
      </c>
      <c r="M100" s="61">
        <f t="shared" si="14"/>
        <v>0.5</v>
      </c>
      <c r="N100" s="55">
        <f t="shared" si="13"/>
        <v>1761569.125</v>
      </c>
    </row>
    <row r="101" spans="1:14">
      <c r="A101" s="54" t="s">
        <v>264</v>
      </c>
      <c r="B101" s="55">
        <v>68239663.689999998</v>
      </c>
      <c r="C101" s="56">
        <v>1</v>
      </c>
      <c r="D101" s="55">
        <f t="shared" si="8"/>
        <v>68239663.689999998</v>
      </c>
      <c r="E101" s="57">
        <v>42309</v>
      </c>
      <c r="F101" s="58">
        <f t="shared" si="9"/>
        <v>2015</v>
      </c>
      <c r="G101" s="57">
        <v>45322</v>
      </c>
      <c r="H101" s="59">
        <f t="shared" si="10"/>
        <v>8.2547945205479447</v>
      </c>
      <c r="I101" s="55">
        <v>15</v>
      </c>
      <c r="J101" s="60">
        <f t="shared" si="11"/>
        <v>0.63100000000000078</v>
      </c>
      <c r="K101" s="60" cm="1">
        <f t="array" ref="K101">IF(H101&gt;I101,$B$4,INDEX('Amortizační stupnice-mov.vě'!$A$1:$U$311,MATCH(ROUND(H101,1),'Amortizační stupnice-mov.vě'!S:S,0),MATCH(I101,'Amortizační stupnice-mov.vě'!$1:$1,0)+1)/100)</f>
        <v>0.36899999999999922</v>
      </c>
      <c r="L101" s="55">
        <f t="shared" si="12"/>
        <v>25180435.901609946</v>
      </c>
      <c r="M101" s="61">
        <f t="shared" si="14"/>
        <v>0.5</v>
      </c>
      <c r="N101" s="55">
        <f t="shared" si="13"/>
        <v>12590217.950804973</v>
      </c>
    </row>
    <row r="102" spans="1:14">
      <c r="A102" s="54" t="s">
        <v>265</v>
      </c>
      <c r="B102" s="55">
        <v>65668203</v>
      </c>
      <c r="C102" s="56">
        <v>1</v>
      </c>
      <c r="D102" s="55">
        <f t="shared" si="8"/>
        <v>65668203</v>
      </c>
      <c r="E102" s="57">
        <v>36373</v>
      </c>
      <c r="F102" s="58">
        <f t="shared" si="9"/>
        <v>1999</v>
      </c>
      <c r="G102" s="57">
        <v>45322</v>
      </c>
      <c r="H102" s="59">
        <f t="shared" si="10"/>
        <v>24.517808219178082</v>
      </c>
      <c r="I102" s="55">
        <v>20</v>
      </c>
      <c r="J102" s="60">
        <f t="shared" si="11"/>
        <v>0.9</v>
      </c>
      <c r="K102" s="60" cm="1">
        <f t="array" ref="K102">IF(H102&gt;I102,$B$4,INDEX('Amortizační stupnice-mov.vě'!$A$1:$U$311,MATCH(ROUND(H102,1),'Amortizační stupnice-mov.vě'!S:S,0),MATCH(I102,'Amortizační stupnice-mov.vě'!$1:$1,0)+1)/100)</f>
        <v>0.1</v>
      </c>
      <c r="L102" s="55">
        <f t="shared" si="12"/>
        <v>6566820.3000000007</v>
      </c>
      <c r="M102" s="61">
        <f t="shared" si="14"/>
        <v>0.5</v>
      </c>
      <c r="N102" s="55">
        <f t="shared" si="13"/>
        <v>3283410.1500000004</v>
      </c>
    </row>
    <row r="103" spans="1:14">
      <c r="A103" s="54" t="s">
        <v>266</v>
      </c>
      <c r="B103" s="55">
        <v>65001701.649999999</v>
      </c>
      <c r="C103" s="56">
        <v>1</v>
      </c>
      <c r="D103" s="55">
        <f t="shared" si="8"/>
        <v>65001701.649999999</v>
      </c>
      <c r="E103" s="57">
        <v>36342</v>
      </c>
      <c r="F103" s="58">
        <f t="shared" si="9"/>
        <v>1999</v>
      </c>
      <c r="G103" s="57">
        <v>45322</v>
      </c>
      <c r="H103" s="59">
        <f t="shared" si="10"/>
        <v>24.602739726027398</v>
      </c>
      <c r="I103" s="55">
        <v>20</v>
      </c>
      <c r="J103" s="60">
        <f t="shared" si="11"/>
        <v>0.9</v>
      </c>
      <c r="K103" s="60" cm="1">
        <f t="array" ref="K103">IF(H103&gt;I103,$B$4,INDEX('Amortizační stupnice-mov.vě'!$A$1:$U$311,MATCH(ROUND(H103,1),'Amortizační stupnice-mov.vě'!S:S,0),MATCH(I103,'Amortizační stupnice-mov.vě'!$1:$1,0)+1)/100)</f>
        <v>0.1</v>
      </c>
      <c r="L103" s="55">
        <f t="shared" si="12"/>
        <v>6500170.165</v>
      </c>
      <c r="M103" s="61">
        <f t="shared" si="14"/>
        <v>0.5</v>
      </c>
      <c r="N103" s="55">
        <f t="shared" si="13"/>
        <v>3250085.0825</v>
      </c>
    </row>
    <row r="104" spans="1:14">
      <c r="A104" s="54" t="s">
        <v>267</v>
      </c>
      <c r="B104" s="55">
        <v>64145742.399999999</v>
      </c>
      <c r="C104" s="56">
        <v>1</v>
      </c>
      <c r="D104" s="55">
        <f t="shared" si="8"/>
        <v>64145742.399999999</v>
      </c>
      <c r="E104" s="57">
        <v>35186</v>
      </c>
      <c r="F104" s="58">
        <f t="shared" si="9"/>
        <v>1996</v>
      </c>
      <c r="G104" s="57">
        <v>45322</v>
      </c>
      <c r="H104" s="59">
        <f t="shared" si="10"/>
        <v>27.769863013698629</v>
      </c>
      <c r="I104" s="55">
        <v>20</v>
      </c>
      <c r="J104" s="60">
        <f t="shared" si="11"/>
        <v>0.9</v>
      </c>
      <c r="K104" s="60" cm="1">
        <f t="array" ref="K104">IF(H104&gt;I104,$B$4,INDEX('Amortizační stupnice-mov.vě'!$A$1:$U$311,MATCH(ROUND(H104,1),'Amortizační stupnice-mov.vě'!S:S,0),MATCH(I104,'Amortizační stupnice-mov.vě'!$1:$1,0)+1)/100)</f>
        <v>0.1</v>
      </c>
      <c r="L104" s="55">
        <f t="shared" si="12"/>
        <v>6414574.2400000002</v>
      </c>
      <c r="M104" s="61">
        <f t="shared" si="14"/>
        <v>0.5</v>
      </c>
      <c r="N104" s="55">
        <f t="shared" ref="N104:N130" si="15">L104*M104</f>
        <v>3207287.12</v>
      </c>
    </row>
    <row r="105" spans="1:14">
      <c r="A105" s="54" t="s">
        <v>268</v>
      </c>
      <c r="B105" s="55">
        <v>62706243</v>
      </c>
      <c r="C105" s="56">
        <v>1</v>
      </c>
      <c r="D105" s="55">
        <f t="shared" si="8"/>
        <v>62706243</v>
      </c>
      <c r="E105" s="57">
        <v>29738</v>
      </c>
      <c r="F105" s="58">
        <f t="shared" si="9"/>
        <v>1981</v>
      </c>
      <c r="G105" s="57">
        <v>45322</v>
      </c>
      <c r="H105" s="59">
        <f t="shared" si="10"/>
        <v>42.695890410958903</v>
      </c>
      <c r="I105" s="55">
        <v>25</v>
      </c>
      <c r="J105" s="60">
        <f t="shared" si="11"/>
        <v>0.95</v>
      </c>
      <c r="K105" s="60">
        <v>0.05</v>
      </c>
      <c r="L105" s="55">
        <f t="shared" si="12"/>
        <v>3135312.1500000004</v>
      </c>
      <c r="M105" s="61">
        <f t="shared" si="14"/>
        <v>0.5</v>
      </c>
      <c r="N105" s="55">
        <f t="shared" si="15"/>
        <v>1567656.0750000002</v>
      </c>
    </row>
    <row r="106" spans="1:14">
      <c r="A106" s="54" t="s">
        <v>269</v>
      </c>
      <c r="B106" s="55">
        <v>61860514.539999999</v>
      </c>
      <c r="C106" s="56">
        <v>1</v>
      </c>
      <c r="D106" s="55">
        <f t="shared" si="8"/>
        <v>61860514.539999999</v>
      </c>
      <c r="E106" s="57">
        <v>41944</v>
      </c>
      <c r="F106" s="58">
        <f t="shared" si="9"/>
        <v>2014</v>
      </c>
      <c r="G106" s="57">
        <v>45322</v>
      </c>
      <c r="H106" s="59">
        <f t="shared" si="10"/>
        <v>9.2547945205479447</v>
      </c>
      <c r="I106" s="55">
        <v>20</v>
      </c>
      <c r="J106" s="60">
        <f t="shared" si="11"/>
        <v>0.51500000000000001</v>
      </c>
      <c r="K106" s="60" cm="1">
        <f t="array" ref="K106">IF(H106&gt;I106,$B$4,INDEX('Amortizační stupnice-mov.vě'!$A$1:$U$311,MATCH(ROUND(H106,1),'Amortizační stupnice-mov.vě'!S:S,0),MATCH(I106,'Amortizační stupnice-mov.vě'!$1:$1,0)+1)/100)</f>
        <v>0.48499999999999999</v>
      </c>
      <c r="L106" s="55">
        <f t="shared" si="12"/>
        <v>30002349.551899999</v>
      </c>
      <c r="M106" s="61">
        <f t="shared" si="14"/>
        <v>0.5</v>
      </c>
      <c r="N106" s="55">
        <f t="shared" si="15"/>
        <v>15001174.77595</v>
      </c>
    </row>
    <row r="107" spans="1:14">
      <c r="A107" s="54" t="s">
        <v>270</v>
      </c>
      <c r="B107" s="55">
        <v>61376905</v>
      </c>
      <c r="C107" s="56">
        <v>1</v>
      </c>
      <c r="D107" s="55">
        <f t="shared" si="8"/>
        <v>61376905</v>
      </c>
      <c r="E107" s="57">
        <v>35765</v>
      </c>
      <c r="F107" s="58">
        <f t="shared" si="9"/>
        <v>1997</v>
      </c>
      <c r="G107" s="57">
        <v>45322</v>
      </c>
      <c r="H107" s="59">
        <f t="shared" si="10"/>
        <v>26.183561643835617</v>
      </c>
      <c r="I107" s="55">
        <v>20</v>
      </c>
      <c r="J107" s="60">
        <f t="shared" si="11"/>
        <v>0.9</v>
      </c>
      <c r="K107" s="60" cm="1">
        <f t="array" ref="K107">IF(H107&gt;I107,$B$4,INDEX('Amortizační stupnice-mov.vě'!$A$1:$U$311,MATCH(ROUND(H107,1),'Amortizační stupnice-mov.vě'!S:S,0),MATCH(I107,'Amortizační stupnice-mov.vě'!$1:$1,0)+1)/100)</f>
        <v>0.1</v>
      </c>
      <c r="L107" s="55">
        <f t="shared" si="12"/>
        <v>6137690.5</v>
      </c>
      <c r="M107" s="61">
        <f t="shared" si="14"/>
        <v>0.5</v>
      </c>
      <c r="N107" s="55">
        <f t="shared" si="15"/>
        <v>3068845.25</v>
      </c>
    </row>
    <row r="108" spans="1:14">
      <c r="A108" s="54" t="s">
        <v>271</v>
      </c>
      <c r="B108" s="55">
        <v>61059205.100000001</v>
      </c>
      <c r="C108" s="56">
        <v>1</v>
      </c>
      <c r="D108" s="55">
        <f t="shared" si="8"/>
        <v>61059205.100000001</v>
      </c>
      <c r="E108" s="57">
        <v>38322</v>
      </c>
      <c r="F108" s="58">
        <f t="shared" si="9"/>
        <v>2004</v>
      </c>
      <c r="G108" s="57">
        <v>45322</v>
      </c>
      <c r="H108" s="59">
        <f t="shared" si="10"/>
        <v>19.17808219178082</v>
      </c>
      <c r="I108" s="55">
        <v>20</v>
      </c>
      <c r="J108" s="60">
        <f t="shared" si="11"/>
        <v>0.7</v>
      </c>
      <c r="K108" s="60" cm="1">
        <f t="array" ref="K108">IF(H108&gt;I108,$B$4,INDEX('Amortizační stupnice-mov.vě'!$A$1:$U$311,MATCH(ROUND(H108,1),'Amortizační stupnice-mov.vě'!S:S,0),MATCH(I108,'Amortizační stupnice-mov.vě'!$1:$1,0)+1)/100)</f>
        <v>0.3</v>
      </c>
      <c r="L108" s="55">
        <f t="shared" si="12"/>
        <v>18317761.530000001</v>
      </c>
      <c r="M108" s="61">
        <f t="shared" si="14"/>
        <v>0.5</v>
      </c>
      <c r="N108" s="55">
        <f t="shared" si="15"/>
        <v>9158880.7650000006</v>
      </c>
    </row>
    <row r="109" spans="1:14">
      <c r="A109" s="54" t="s">
        <v>272</v>
      </c>
      <c r="B109" s="55">
        <v>59457534.789999999</v>
      </c>
      <c r="C109" s="56">
        <v>1</v>
      </c>
      <c r="D109" s="55">
        <f t="shared" si="8"/>
        <v>59457534.789999999</v>
      </c>
      <c r="E109" s="57">
        <v>35765</v>
      </c>
      <c r="F109" s="58">
        <f t="shared" si="9"/>
        <v>1997</v>
      </c>
      <c r="G109" s="57">
        <v>45322</v>
      </c>
      <c r="H109" s="59">
        <f t="shared" si="10"/>
        <v>26.183561643835617</v>
      </c>
      <c r="I109" s="55">
        <v>20</v>
      </c>
      <c r="J109" s="60">
        <f t="shared" si="11"/>
        <v>0.9</v>
      </c>
      <c r="K109" s="60" cm="1">
        <f t="array" ref="K109">IF(H109&gt;I109,$B$4,INDEX('Amortizační stupnice-mov.vě'!$A$1:$U$311,MATCH(ROUND(H109,1),'Amortizační stupnice-mov.vě'!S:S,0),MATCH(I109,'Amortizační stupnice-mov.vě'!$1:$1,0)+1)/100)</f>
        <v>0.1</v>
      </c>
      <c r="L109" s="55">
        <f t="shared" si="12"/>
        <v>5945753.4790000003</v>
      </c>
      <c r="M109" s="61">
        <f t="shared" si="14"/>
        <v>0.5</v>
      </c>
      <c r="N109" s="55">
        <f t="shared" si="15"/>
        <v>2972876.7395000001</v>
      </c>
    </row>
    <row r="110" spans="1:14">
      <c r="A110" s="54" t="s">
        <v>273</v>
      </c>
      <c r="B110" s="55">
        <v>59273678.5</v>
      </c>
      <c r="C110" s="56">
        <v>1</v>
      </c>
      <c r="D110" s="55">
        <f t="shared" si="8"/>
        <v>59273678.5</v>
      </c>
      <c r="E110" s="57">
        <v>35462</v>
      </c>
      <c r="F110" s="58">
        <f t="shared" si="9"/>
        <v>1997</v>
      </c>
      <c r="G110" s="57">
        <v>45322</v>
      </c>
      <c r="H110" s="59">
        <f t="shared" si="10"/>
        <v>27.013698630136986</v>
      </c>
      <c r="I110" s="55">
        <v>20</v>
      </c>
      <c r="J110" s="60">
        <f t="shared" si="11"/>
        <v>0.9</v>
      </c>
      <c r="K110" s="60" cm="1">
        <f t="array" ref="K110">IF(H110&gt;I110,$B$4,INDEX('Amortizační stupnice-mov.vě'!$A$1:$U$311,MATCH(ROUND(H110,1),'Amortizační stupnice-mov.vě'!S:S,0),MATCH(I110,'Amortizační stupnice-mov.vě'!$1:$1,0)+1)/100)</f>
        <v>0.1</v>
      </c>
      <c r="L110" s="55">
        <f t="shared" si="12"/>
        <v>5927367.8500000006</v>
      </c>
      <c r="M110" s="61">
        <f t="shared" si="14"/>
        <v>0.5</v>
      </c>
      <c r="N110" s="55">
        <f t="shared" si="15"/>
        <v>2963683.9250000003</v>
      </c>
    </row>
    <row r="111" spans="1:14">
      <c r="A111" s="54" t="s">
        <v>274</v>
      </c>
      <c r="B111" s="55">
        <v>59254270.869999997</v>
      </c>
      <c r="C111" s="56">
        <v>1</v>
      </c>
      <c r="D111" s="55">
        <f t="shared" si="8"/>
        <v>59254270.869999997</v>
      </c>
      <c r="E111" s="57">
        <v>42036</v>
      </c>
      <c r="F111" s="58">
        <f t="shared" si="9"/>
        <v>2015</v>
      </c>
      <c r="G111" s="57">
        <v>45322</v>
      </c>
      <c r="H111" s="59">
        <f t="shared" si="10"/>
        <v>9.0027397260273965</v>
      </c>
      <c r="I111" s="55">
        <v>20</v>
      </c>
      <c r="J111" s="60">
        <f t="shared" si="11"/>
        <v>0.5</v>
      </c>
      <c r="K111" s="60" cm="1">
        <f t="array" ref="K111">IF(H111&gt;I111,$B$4,INDEX('Amortizační stupnice-mov.vě'!$A$1:$U$311,MATCH(ROUND(H111,1),'Amortizační stupnice-mov.vě'!S:S,0),MATCH(I111,'Amortizační stupnice-mov.vě'!$1:$1,0)+1)/100)</f>
        <v>0.5</v>
      </c>
      <c r="L111" s="55">
        <f t="shared" si="12"/>
        <v>29627135.434999999</v>
      </c>
      <c r="M111" s="61">
        <f t="shared" si="14"/>
        <v>0.5</v>
      </c>
      <c r="N111" s="55">
        <f t="shared" si="15"/>
        <v>14813567.717499999</v>
      </c>
    </row>
    <row r="112" spans="1:14">
      <c r="A112" s="54" t="s">
        <v>275</v>
      </c>
      <c r="B112" s="55">
        <v>58700843</v>
      </c>
      <c r="C112" s="56">
        <v>1</v>
      </c>
      <c r="D112" s="55">
        <f t="shared" si="8"/>
        <v>58700843</v>
      </c>
      <c r="E112" s="57">
        <v>34455</v>
      </c>
      <c r="F112" s="58">
        <f t="shared" si="9"/>
        <v>1994</v>
      </c>
      <c r="G112" s="57">
        <v>45322</v>
      </c>
      <c r="H112" s="59">
        <f t="shared" si="10"/>
        <v>29.772602739726029</v>
      </c>
      <c r="I112" s="55">
        <v>20</v>
      </c>
      <c r="J112" s="60">
        <f t="shared" si="11"/>
        <v>0.9</v>
      </c>
      <c r="K112" s="60" cm="1">
        <f t="array" ref="K112">IF(H112&gt;I112,$B$4,INDEX('Amortizační stupnice-mov.vě'!$A$1:$U$311,MATCH(ROUND(H112,1),'Amortizační stupnice-mov.vě'!S:S,0),MATCH(I112,'Amortizační stupnice-mov.vě'!$1:$1,0)+1)/100)</f>
        <v>0.1</v>
      </c>
      <c r="L112" s="55">
        <f t="shared" si="12"/>
        <v>5870084.3000000007</v>
      </c>
      <c r="M112" s="61">
        <f t="shared" si="14"/>
        <v>0.5</v>
      </c>
      <c r="N112" s="55">
        <f t="shared" si="15"/>
        <v>2935042.1500000004</v>
      </c>
    </row>
    <row r="113" spans="1:14">
      <c r="A113" s="54" t="s">
        <v>276</v>
      </c>
      <c r="B113" s="55">
        <v>58118961.770000003</v>
      </c>
      <c r="C113" s="56">
        <v>1</v>
      </c>
      <c r="D113" s="55">
        <f t="shared" si="8"/>
        <v>58118961.770000003</v>
      </c>
      <c r="E113" s="57">
        <v>32448</v>
      </c>
      <c r="F113" s="58">
        <f t="shared" si="9"/>
        <v>1988</v>
      </c>
      <c r="G113" s="57">
        <v>45322</v>
      </c>
      <c r="H113" s="59">
        <f t="shared" si="10"/>
        <v>35.271232876712325</v>
      </c>
      <c r="I113" s="55">
        <v>20</v>
      </c>
      <c r="J113" s="60">
        <f t="shared" si="11"/>
        <v>0.95</v>
      </c>
      <c r="K113" s="60">
        <v>0.05</v>
      </c>
      <c r="L113" s="55">
        <f t="shared" si="12"/>
        <v>2905948.0885000005</v>
      </c>
      <c r="M113" s="61">
        <f t="shared" si="14"/>
        <v>0.5</v>
      </c>
      <c r="N113" s="55">
        <f t="shared" si="15"/>
        <v>1452974.0442500003</v>
      </c>
    </row>
    <row r="114" spans="1:14">
      <c r="A114" s="54" t="s">
        <v>277</v>
      </c>
      <c r="B114" s="55">
        <v>57350021.539999999</v>
      </c>
      <c r="C114" s="56">
        <v>1</v>
      </c>
      <c r="D114" s="55">
        <f t="shared" si="8"/>
        <v>57350021.539999999</v>
      </c>
      <c r="E114" s="57">
        <v>28034</v>
      </c>
      <c r="F114" s="58">
        <f t="shared" si="9"/>
        <v>1976</v>
      </c>
      <c r="G114" s="57">
        <v>45322</v>
      </c>
      <c r="H114" s="59">
        <f t="shared" si="10"/>
        <v>47.364383561643834</v>
      </c>
      <c r="I114" s="55">
        <v>20</v>
      </c>
      <c r="J114" s="60">
        <f t="shared" si="11"/>
        <v>0.95</v>
      </c>
      <c r="K114" s="60">
        <v>0.05</v>
      </c>
      <c r="L114" s="55">
        <f t="shared" si="12"/>
        <v>2867501.077</v>
      </c>
      <c r="M114" s="61">
        <f t="shared" si="14"/>
        <v>0.5</v>
      </c>
      <c r="N114" s="55">
        <f t="shared" si="15"/>
        <v>1433750.5385</v>
      </c>
    </row>
    <row r="115" spans="1:14">
      <c r="A115" s="54" t="s">
        <v>278</v>
      </c>
      <c r="B115" s="55">
        <v>56634018</v>
      </c>
      <c r="C115" s="56">
        <v>1</v>
      </c>
      <c r="D115" s="55">
        <f t="shared" si="8"/>
        <v>56634018</v>
      </c>
      <c r="E115" s="57">
        <v>29921</v>
      </c>
      <c r="F115" s="58">
        <f t="shared" si="9"/>
        <v>1981</v>
      </c>
      <c r="G115" s="57">
        <v>45322</v>
      </c>
      <c r="H115" s="59">
        <f t="shared" si="10"/>
        <v>42.194520547945203</v>
      </c>
      <c r="I115" s="55">
        <v>20</v>
      </c>
      <c r="J115" s="60">
        <f t="shared" si="11"/>
        <v>0.95</v>
      </c>
      <c r="K115" s="60">
        <v>0.05</v>
      </c>
      <c r="L115" s="55">
        <f t="shared" si="12"/>
        <v>2831700.9000000004</v>
      </c>
      <c r="M115" s="61">
        <f t="shared" si="14"/>
        <v>0.5</v>
      </c>
      <c r="N115" s="55">
        <f t="shared" si="15"/>
        <v>1415850.4500000002</v>
      </c>
    </row>
    <row r="116" spans="1:14">
      <c r="A116" s="54" t="s">
        <v>279</v>
      </c>
      <c r="B116" s="55">
        <v>55452428.899999999</v>
      </c>
      <c r="C116" s="56">
        <v>1</v>
      </c>
      <c r="D116" s="55">
        <f t="shared" si="8"/>
        <v>55452428.899999999</v>
      </c>
      <c r="E116" s="57">
        <v>36342</v>
      </c>
      <c r="F116" s="58">
        <f t="shared" si="9"/>
        <v>1999</v>
      </c>
      <c r="G116" s="57">
        <v>45322</v>
      </c>
      <c r="H116" s="59">
        <f t="shared" si="10"/>
        <v>24.602739726027398</v>
      </c>
      <c r="I116" s="55">
        <v>20</v>
      </c>
      <c r="J116" s="60">
        <f t="shared" si="11"/>
        <v>0.9</v>
      </c>
      <c r="K116" s="60" cm="1">
        <f t="array" ref="K116">IF(H116&gt;I116,$B$4,INDEX('Amortizační stupnice-mov.vě'!$A$1:$U$311,MATCH(ROUND(H116,1),'Amortizační stupnice-mov.vě'!S:S,0),MATCH(I116,'Amortizační stupnice-mov.vě'!$1:$1,0)+1)/100)</f>
        <v>0.1</v>
      </c>
      <c r="L116" s="55">
        <f t="shared" si="12"/>
        <v>5545242.8900000006</v>
      </c>
      <c r="M116" s="61">
        <f t="shared" si="14"/>
        <v>0.5</v>
      </c>
      <c r="N116" s="55">
        <f t="shared" si="15"/>
        <v>2772621.4450000003</v>
      </c>
    </row>
    <row r="117" spans="1:14">
      <c r="A117" s="54" t="s">
        <v>280</v>
      </c>
      <c r="B117" s="55">
        <v>54770822.969999999</v>
      </c>
      <c r="C117" s="56">
        <v>1</v>
      </c>
      <c r="D117" s="55">
        <f t="shared" si="8"/>
        <v>54770822.969999999</v>
      </c>
      <c r="E117" s="57">
        <v>36373</v>
      </c>
      <c r="F117" s="58">
        <f t="shared" si="9"/>
        <v>1999</v>
      </c>
      <c r="G117" s="57">
        <v>45322</v>
      </c>
      <c r="H117" s="59">
        <f t="shared" si="10"/>
        <v>24.517808219178082</v>
      </c>
      <c r="I117" s="55">
        <v>3</v>
      </c>
      <c r="J117" s="60">
        <f t="shared" si="11"/>
        <v>0.9</v>
      </c>
      <c r="K117" s="60" cm="1">
        <f t="array" ref="K117">IF(H117&gt;I117,$B$4,INDEX('Amortizační stupnice-mov.vě'!$A$1:$U$311,MATCH(ROUND(H117,1),'Amortizační stupnice-mov.vě'!S:S,0),MATCH(I117,'Amortizační stupnice-mov.vě'!$1:$1,0)+1)/100)</f>
        <v>0.1</v>
      </c>
      <c r="L117" s="55">
        <f t="shared" si="12"/>
        <v>5477082.2970000003</v>
      </c>
      <c r="M117" s="61">
        <f t="shared" si="14"/>
        <v>0.5</v>
      </c>
      <c r="N117" s="55">
        <f t="shared" si="15"/>
        <v>2738541.1485000001</v>
      </c>
    </row>
    <row r="118" spans="1:14">
      <c r="A118" s="54" t="s">
        <v>281</v>
      </c>
      <c r="B118" s="55">
        <v>54618551</v>
      </c>
      <c r="C118" s="56">
        <v>1</v>
      </c>
      <c r="D118" s="55">
        <f t="shared" si="8"/>
        <v>54618551</v>
      </c>
      <c r="E118" s="57">
        <v>35765</v>
      </c>
      <c r="F118" s="58">
        <f t="shared" si="9"/>
        <v>1997</v>
      </c>
      <c r="G118" s="57">
        <v>45322</v>
      </c>
      <c r="H118" s="59">
        <f t="shared" si="10"/>
        <v>26.183561643835617</v>
      </c>
      <c r="I118" s="55">
        <v>20</v>
      </c>
      <c r="J118" s="60">
        <f t="shared" si="11"/>
        <v>0.9</v>
      </c>
      <c r="K118" s="60" cm="1">
        <f t="array" ref="K118">IF(H118&gt;I118,$B$4,INDEX('Amortizační stupnice-mov.vě'!$A$1:$U$311,MATCH(ROUND(H118,1),'Amortizační stupnice-mov.vě'!S:S,0),MATCH(I118,'Amortizační stupnice-mov.vě'!$1:$1,0)+1)/100)</f>
        <v>0.1</v>
      </c>
      <c r="L118" s="55">
        <f t="shared" si="12"/>
        <v>5461855.1000000006</v>
      </c>
      <c r="M118" s="61">
        <f t="shared" si="14"/>
        <v>0.5</v>
      </c>
      <c r="N118" s="55">
        <f t="shared" si="15"/>
        <v>2730927.5500000003</v>
      </c>
    </row>
    <row r="119" spans="1:14">
      <c r="A119" s="54" t="s">
        <v>282</v>
      </c>
      <c r="B119" s="55">
        <v>54507120</v>
      </c>
      <c r="C119" s="56">
        <v>1</v>
      </c>
      <c r="D119" s="55">
        <f t="shared" si="8"/>
        <v>54507120</v>
      </c>
      <c r="E119" s="57">
        <v>35612</v>
      </c>
      <c r="F119" s="58">
        <f t="shared" si="9"/>
        <v>1997</v>
      </c>
      <c r="G119" s="57">
        <v>45322</v>
      </c>
      <c r="H119" s="59">
        <f t="shared" si="10"/>
        <v>26.602739726027398</v>
      </c>
      <c r="I119" s="55">
        <v>20</v>
      </c>
      <c r="J119" s="60">
        <f t="shared" si="11"/>
        <v>0.9</v>
      </c>
      <c r="K119" s="60" cm="1">
        <f t="array" ref="K119">IF(H119&gt;I119,$B$4,INDEX('Amortizační stupnice-mov.vě'!$A$1:$U$311,MATCH(ROUND(H119,1),'Amortizační stupnice-mov.vě'!S:S,0),MATCH(I119,'Amortizační stupnice-mov.vě'!$1:$1,0)+1)/100)</f>
        <v>0.1</v>
      </c>
      <c r="L119" s="55">
        <f t="shared" si="12"/>
        <v>5450712</v>
      </c>
      <c r="M119" s="61">
        <f t="shared" si="14"/>
        <v>0.5</v>
      </c>
      <c r="N119" s="55">
        <f t="shared" si="15"/>
        <v>2725356</v>
      </c>
    </row>
    <row r="120" spans="1:14">
      <c r="A120" s="54" t="s">
        <v>283</v>
      </c>
      <c r="B120" s="55">
        <v>54226253</v>
      </c>
      <c r="C120" s="56">
        <v>1</v>
      </c>
      <c r="D120" s="55">
        <f t="shared" si="8"/>
        <v>54226253</v>
      </c>
      <c r="E120" s="57">
        <v>33573</v>
      </c>
      <c r="F120" s="58">
        <f t="shared" si="9"/>
        <v>1991</v>
      </c>
      <c r="G120" s="57">
        <v>45322</v>
      </c>
      <c r="H120" s="59">
        <f t="shared" si="10"/>
        <v>32.18904109589041</v>
      </c>
      <c r="I120" s="55">
        <v>20</v>
      </c>
      <c r="J120" s="60">
        <f t="shared" si="11"/>
        <v>0.9</v>
      </c>
      <c r="K120" s="60" cm="1">
        <f t="array" ref="K120">IF(H120&gt;I120,$B$4,INDEX('Amortizační stupnice-mov.vě'!$A$1:$U$311,MATCH(ROUND(H120,1),'Amortizační stupnice-mov.vě'!S:S,0),MATCH(I120,'Amortizační stupnice-mov.vě'!$1:$1,0)+1)/100)</f>
        <v>0.1</v>
      </c>
      <c r="L120" s="55">
        <f t="shared" si="12"/>
        <v>5422625.3000000007</v>
      </c>
      <c r="M120" s="61">
        <f t="shared" si="14"/>
        <v>0.5</v>
      </c>
      <c r="N120" s="55">
        <f t="shared" si="15"/>
        <v>2711312.6500000004</v>
      </c>
    </row>
    <row r="121" spans="1:14">
      <c r="A121" s="54" t="s">
        <v>284</v>
      </c>
      <c r="B121" s="55">
        <v>54226252</v>
      </c>
      <c r="C121" s="56">
        <v>1</v>
      </c>
      <c r="D121" s="55">
        <f t="shared" si="8"/>
        <v>54226252</v>
      </c>
      <c r="E121" s="57">
        <v>33573</v>
      </c>
      <c r="F121" s="58">
        <f t="shared" si="9"/>
        <v>1991</v>
      </c>
      <c r="G121" s="57">
        <v>45322</v>
      </c>
      <c r="H121" s="59">
        <f t="shared" si="10"/>
        <v>32.18904109589041</v>
      </c>
      <c r="I121" s="55">
        <v>20</v>
      </c>
      <c r="J121" s="60">
        <f t="shared" si="11"/>
        <v>0.9</v>
      </c>
      <c r="K121" s="60" cm="1">
        <f t="array" ref="K121">IF(H121&gt;I121,$B$4,INDEX('Amortizační stupnice-mov.vě'!$A$1:$U$311,MATCH(ROUND(H121,1),'Amortizační stupnice-mov.vě'!S:S,0),MATCH(I121,'Amortizační stupnice-mov.vě'!$1:$1,0)+1)/100)</f>
        <v>0.1</v>
      </c>
      <c r="L121" s="55">
        <f t="shared" si="12"/>
        <v>5422625.2000000002</v>
      </c>
      <c r="M121" s="61">
        <f t="shared" si="14"/>
        <v>0.5</v>
      </c>
      <c r="N121" s="55">
        <f t="shared" si="15"/>
        <v>2711312.6</v>
      </c>
    </row>
    <row r="122" spans="1:14">
      <c r="A122" s="54" t="s">
        <v>285</v>
      </c>
      <c r="B122" s="55">
        <v>54054487</v>
      </c>
      <c r="C122" s="56">
        <v>1</v>
      </c>
      <c r="D122" s="55">
        <f t="shared" si="8"/>
        <v>54054487</v>
      </c>
      <c r="E122" s="57">
        <v>36434</v>
      </c>
      <c r="F122" s="58">
        <f t="shared" si="9"/>
        <v>1999</v>
      </c>
      <c r="G122" s="57">
        <v>45322</v>
      </c>
      <c r="H122" s="59">
        <f t="shared" si="10"/>
        <v>24.350684931506848</v>
      </c>
      <c r="I122" s="55">
        <v>20</v>
      </c>
      <c r="J122" s="60">
        <f t="shared" si="11"/>
        <v>0.9</v>
      </c>
      <c r="K122" s="60" cm="1">
        <f t="array" ref="K122">IF(H122&gt;I122,$B$4,INDEX('Amortizační stupnice-mov.vě'!$A$1:$U$311,MATCH(ROUND(H122,1),'Amortizační stupnice-mov.vě'!S:S,0),MATCH(I122,'Amortizační stupnice-mov.vě'!$1:$1,0)+1)/100)</f>
        <v>0.1</v>
      </c>
      <c r="L122" s="55">
        <f t="shared" si="12"/>
        <v>5405448.7000000002</v>
      </c>
      <c r="M122" s="61">
        <f t="shared" si="14"/>
        <v>0.5</v>
      </c>
      <c r="N122" s="55">
        <f t="shared" si="15"/>
        <v>2702724.35</v>
      </c>
    </row>
    <row r="123" spans="1:14">
      <c r="A123" s="54" t="s">
        <v>286</v>
      </c>
      <c r="B123" s="55">
        <v>52942134.549999997</v>
      </c>
      <c r="C123" s="56">
        <v>1</v>
      </c>
      <c r="D123" s="55">
        <f t="shared" si="8"/>
        <v>52942134.549999997</v>
      </c>
      <c r="E123" s="57">
        <v>32448</v>
      </c>
      <c r="F123" s="58">
        <f t="shared" si="9"/>
        <v>1988</v>
      </c>
      <c r="G123" s="57">
        <v>45322</v>
      </c>
      <c r="H123" s="59">
        <f t="shared" si="10"/>
        <v>35.271232876712325</v>
      </c>
      <c r="I123" s="55">
        <v>20</v>
      </c>
      <c r="J123" s="60">
        <f t="shared" si="11"/>
        <v>0.95</v>
      </c>
      <c r="K123" s="60">
        <v>0.05</v>
      </c>
      <c r="L123" s="55">
        <f t="shared" si="12"/>
        <v>2647106.7275</v>
      </c>
      <c r="M123" s="61">
        <f t="shared" si="14"/>
        <v>0.5</v>
      </c>
      <c r="N123" s="55">
        <f t="shared" si="15"/>
        <v>1323553.36375</v>
      </c>
    </row>
    <row r="124" spans="1:14">
      <c r="A124" s="54" t="s">
        <v>287</v>
      </c>
      <c r="B124" s="55">
        <v>52876225</v>
      </c>
      <c r="C124" s="56">
        <v>1</v>
      </c>
      <c r="D124" s="55">
        <f t="shared" si="8"/>
        <v>52876225</v>
      </c>
      <c r="E124" s="57">
        <v>39234</v>
      </c>
      <c r="F124" s="58">
        <f t="shared" si="9"/>
        <v>2007</v>
      </c>
      <c r="G124" s="57">
        <v>45322</v>
      </c>
      <c r="H124" s="59">
        <f t="shared" si="10"/>
        <v>16.67945205479452</v>
      </c>
      <c r="I124" s="55">
        <v>20</v>
      </c>
      <c r="J124" s="60">
        <f t="shared" si="11"/>
        <v>0.7</v>
      </c>
      <c r="K124" s="60" cm="1">
        <f t="array" ref="K124">IF(H124&gt;I124,$B$4,INDEX('Amortizační stupnice-mov.vě'!$A$1:$U$311,MATCH(ROUND(H124,1),'Amortizační stupnice-mov.vě'!S:S,0),MATCH(I124,'Amortizační stupnice-mov.vě'!$1:$1,0)+1)/100)</f>
        <v>0.3</v>
      </c>
      <c r="L124" s="55">
        <f t="shared" si="12"/>
        <v>15862867.5</v>
      </c>
      <c r="M124" s="61">
        <f t="shared" si="14"/>
        <v>0.5</v>
      </c>
      <c r="N124" s="55">
        <f t="shared" si="15"/>
        <v>7931433.75</v>
      </c>
    </row>
    <row r="125" spans="1:14">
      <c r="A125" s="54" t="s">
        <v>288</v>
      </c>
      <c r="B125" s="55">
        <v>52868909</v>
      </c>
      <c r="C125" s="56">
        <v>1</v>
      </c>
      <c r="D125" s="55">
        <f t="shared" si="8"/>
        <v>52868909</v>
      </c>
      <c r="E125" s="57">
        <v>34243</v>
      </c>
      <c r="F125" s="58">
        <f t="shared" si="9"/>
        <v>1993</v>
      </c>
      <c r="G125" s="57">
        <v>45322</v>
      </c>
      <c r="H125" s="59">
        <f t="shared" si="10"/>
        <v>30.353424657534248</v>
      </c>
      <c r="I125" s="55">
        <v>25</v>
      </c>
      <c r="J125" s="60">
        <f t="shared" si="11"/>
        <v>0.9</v>
      </c>
      <c r="K125" s="60" cm="1">
        <f t="array" ref="K125">IF(H125&gt;I125,$B$4,INDEX('Amortizační stupnice-mov.vě'!$A$1:$U$311,MATCH(ROUND(H125,1),'Amortizační stupnice-mov.vě'!S:S,0),MATCH(I125,'Amortizační stupnice-mov.vě'!$1:$1,0)+1)/100)</f>
        <v>0.1</v>
      </c>
      <c r="L125" s="55">
        <f t="shared" si="12"/>
        <v>5286890.9000000004</v>
      </c>
      <c r="M125" s="61">
        <f t="shared" si="14"/>
        <v>0.5</v>
      </c>
      <c r="N125" s="55">
        <f t="shared" si="15"/>
        <v>2643445.4500000002</v>
      </c>
    </row>
    <row r="126" spans="1:14">
      <c r="A126" s="54" t="s">
        <v>289</v>
      </c>
      <c r="B126" s="55">
        <v>52233991.119999997</v>
      </c>
      <c r="C126" s="56">
        <v>1</v>
      </c>
      <c r="D126" s="55">
        <f t="shared" si="8"/>
        <v>52233991.119999997</v>
      </c>
      <c r="E126" s="57">
        <v>19876</v>
      </c>
      <c r="F126" s="58">
        <f t="shared" si="9"/>
        <v>1954</v>
      </c>
      <c r="G126" s="57">
        <v>45322</v>
      </c>
      <c r="H126" s="59">
        <f t="shared" si="10"/>
        <v>69.715068493150682</v>
      </c>
      <c r="I126" s="55">
        <v>25</v>
      </c>
      <c r="J126" s="60">
        <f t="shared" si="11"/>
        <v>0.95</v>
      </c>
      <c r="K126" s="60">
        <v>0.05</v>
      </c>
      <c r="L126" s="55">
        <f t="shared" si="12"/>
        <v>2611699.5559999999</v>
      </c>
      <c r="M126" s="61">
        <f t="shared" si="14"/>
        <v>0.5</v>
      </c>
      <c r="N126" s="55">
        <f t="shared" si="15"/>
        <v>1305849.7779999999</v>
      </c>
    </row>
    <row r="127" spans="1:14">
      <c r="A127" s="54" t="s">
        <v>290</v>
      </c>
      <c r="B127" s="55">
        <v>51907295</v>
      </c>
      <c r="C127" s="56">
        <v>1</v>
      </c>
      <c r="D127" s="55">
        <f t="shared" si="8"/>
        <v>51907295</v>
      </c>
      <c r="E127" s="57">
        <v>40969</v>
      </c>
      <c r="F127" s="58">
        <f t="shared" si="9"/>
        <v>2012</v>
      </c>
      <c r="G127" s="57">
        <v>45322</v>
      </c>
      <c r="H127" s="59">
        <f t="shared" si="10"/>
        <v>11.926027397260274</v>
      </c>
      <c r="I127" s="55">
        <v>15</v>
      </c>
      <c r="J127" s="60">
        <f t="shared" si="11"/>
        <v>0.8</v>
      </c>
      <c r="K127" s="60" cm="1">
        <f t="array" ref="K127">IF(H127&gt;I127,$B$4,INDEX('Amortizační stupnice-mov.vě'!$A$1:$U$311,MATCH(ROUND(H127,1),'Amortizační stupnice-mov.vě'!S:S,0),MATCH(I127,'Amortizační stupnice-mov.vě'!$1:$1,0)+1)/100)</f>
        <v>0.2</v>
      </c>
      <c r="L127" s="55">
        <f t="shared" si="12"/>
        <v>10381459</v>
      </c>
      <c r="M127" s="61">
        <f t="shared" si="14"/>
        <v>0.5</v>
      </c>
      <c r="N127" s="55">
        <f t="shared" si="15"/>
        <v>5190729.5</v>
      </c>
    </row>
    <row r="128" spans="1:14">
      <c r="A128" s="54" t="s">
        <v>291</v>
      </c>
      <c r="B128" s="55">
        <v>50988383</v>
      </c>
      <c r="C128" s="56">
        <v>1</v>
      </c>
      <c r="D128" s="55">
        <f t="shared" si="8"/>
        <v>50988383</v>
      </c>
      <c r="E128" s="57">
        <v>35735</v>
      </c>
      <c r="F128" s="58">
        <f t="shared" si="9"/>
        <v>1997</v>
      </c>
      <c r="G128" s="57">
        <v>45322</v>
      </c>
      <c r="H128" s="59">
        <f t="shared" si="10"/>
        <v>26.265753424657536</v>
      </c>
      <c r="I128" s="55">
        <v>20</v>
      </c>
      <c r="J128" s="60">
        <f t="shared" si="11"/>
        <v>0.9</v>
      </c>
      <c r="K128" s="60" cm="1">
        <f t="array" ref="K128">IF(H128&gt;I128,$B$4,INDEX('Amortizační stupnice-mov.vě'!$A$1:$U$311,MATCH(ROUND(H128,1),'Amortizační stupnice-mov.vě'!S:S,0),MATCH(I128,'Amortizační stupnice-mov.vě'!$1:$1,0)+1)/100)</f>
        <v>0.1</v>
      </c>
      <c r="L128" s="55">
        <f t="shared" si="12"/>
        <v>5098838.3000000007</v>
      </c>
      <c r="M128" s="61">
        <f t="shared" si="14"/>
        <v>0.5</v>
      </c>
      <c r="N128" s="55">
        <f t="shared" si="15"/>
        <v>2549419.1500000004</v>
      </c>
    </row>
    <row r="129" spans="1:15">
      <c r="A129" s="54" t="s">
        <v>292</v>
      </c>
      <c r="B129" s="55">
        <v>50774200</v>
      </c>
      <c r="C129" s="56">
        <v>1</v>
      </c>
      <c r="D129" s="55">
        <f t="shared" si="8"/>
        <v>50774200</v>
      </c>
      <c r="E129" s="57">
        <v>35612</v>
      </c>
      <c r="F129" s="58">
        <f t="shared" si="9"/>
        <v>1997</v>
      </c>
      <c r="G129" s="57">
        <v>45322</v>
      </c>
      <c r="H129" s="59">
        <f t="shared" si="10"/>
        <v>26.602739726027398</v>
      </c>
      <c r="I129" s="55">
        <v>25</v>
      </c>
      <c r="J129" s="60">
        <f t="shared" si="11"/>
        <v>0.9</v>
      </c>
      <c r="K129" s="60" cm="1">
        <f t="array" ref="K129">IF(H129&gt;I129,$B$4,INDEX('Amortizační stupnice-mov.vě'!$A$1:$U$311,MATCH(ROUND(H129,1),'Amortizační stupnice-mov.vě'!S:S,0),MATCH(I129,'Amortizační stupnice-mov.vě'!$1:$1,0)+1)/100)</f>
        <v>0.1</v>
      </c>
      <c r="L129" s="55">
        <f t="shared" si="12"/>
        <v>5077420</v>
      </c>
      <c r="M129" s="61">
        <f t="shared" si="14"/>
        <v>0.5</v>
      </c>
      <c r="N129" s="55">
        <f t="shared" si="15"/>
        <v>2538710</v>
      </c>
    </row>
    <row r="130" spans="1:15">
      <c r="A130" s="65" t="s">
        <v>293</v>
      </c>
      <c r="B130" s="66">
        <v>50278674</v>
      </c>
      <c r="C130" s="56">
        <v>1</v>
      </c>
      <c r="D130" s="66">
        <f t="shared" si="8"/>
        <v>50278674</v>
      </c>
      <c r="E130" s="67">
        <v>25324</v>
      </c>
      <c r="F130" s="68">
        <f t="shared" si="9"/>
        <v>1969</v>
      </c>
      <c r="G130" s="67">
        <v>45322</v>
      </c>
      <c r="H130" s="69">
        <f t="shared" si="10"/>
        <v>54.789041095890411</v>
      </c>
      <c r="I130" s="66">
        <v>25</v>
      </c>
      <c r="J130" s="70">
        <f t="shared" si="11"/>
        <v>0.95</v>
      </c>
      <c r="K130" s="60">
        <v>0.05</v>
      </c>
      <c r="L130" s="66">
        <f t="shared" si="12"/>
        <v>2513933.7000000002</v>
      </c>
      <c r="M130" s="61">
        <f t="shared" si="14"/>
        <v>0.5</v>
      </c>
      <c r="N130" s="66">
        <f t="shared" si="15"/>
        <v>1256966.8500000001</v>
      </c>
    </row>
    <row r="131" spans="1:15">
      <c r="A131" s="71"/>
      <c r="B131" s="72">
        <f>SUM(B8:B130)</f>
        <v>19609345157.040016</v>
      </c>
      <c r="C131" s="73"/>
      <c r="D131" s="72">
        <f>SUM(D8:D130)</f>
        <v>19609345157.040016</v>
      </c>
      <c r="E131" s="73"/>
      <c r="F131" s="73"/>
      <c r="G131" s="73"/>
      <c r="H131" s="73"/>
      <c r="I131" s="73"/>
      <c r="J131" s="73"/>
      <c r="K131" s="73"/>
      <c r="L131" s="72">
        <f>SUM(L8:L130)</f>
        <v>2405443131.0378203</v>
      </c>
      <c r="M131" s="74"/>
      <c r="N131" s="75">
        <f>SUM(N8:N130)</f>
        <v>1202721565.5189102</v>
      </c>
    </row>
    <row r="132" spans="1:15">
      <c r="A132" s="76"/>
      <c r="B132" s="76"/>
      <c r="C132" s="76"/>
      <c r="D132" s="76"/>
      <c r="E132" s="76"/>
      <c r="F132" s="76"/>
      <c r="G132" s="76"/>
      <c r="H132" s="76"/>
      <c r="I132" s="76"/>
      <c r="J132" s="76"/>
      <c r="K132" s="76"/>
      <c r="L132" s="76"/>
      <c r="M132" s="76"/>
      <c r="N132" s="76"/>
      <c r="O132" s="76"/>
    </row>
    <row r="133" spans="1:15">
      <c r="A133" s="76"/>
      <c r="B133" s="76"/>
      <c r="C133" s="76"/>
      <c r="D133" s="76"/>
      <c r="E133" s="76"/>
      <c r="F133" s="76"/>
      <c r="G133" s="76"/>
      <c r="H133" s="76"/>
      <c r="I133" s="76"/>
      <c r="J133" s="76"/>
      <c r="K133" s="76"/>
      <c r="L133" s="76"/>
      <c r="M133" s="76"/>
      <c r="N133" s="76"/>
      <c r="O133" s="76"/>
    </row>
    <row r="134" spans="1:15">
      <c r="A134" s="77" t="s">
        <v>84</v>
      </c>
      <c r="B134" s="78"/>
      <c r="C134" s="78"/>
      <c r="D134" s="78"/>
      <c r="E134" s="78"/>
      <c r="F134" s="78"/>
      <c r="G134" s="78"/>
      <c r="H134" s="78"/>
      <c r="I134" s="78"/>
      <c r="J134" s="78"/>
      <c r="K134" s="78"/>
      <c r="L134" s="78"/>
      <c r="M134" s="78"/>
      <c r="N134" s="79"/>
    </row>
    <row r="135" spans="1:15" ht="15.75">
      <c r="A135" s="80"/>
      <c r="B135" s="81"/>
      <c r="C135" s="82"/>
      <c r="N135" s="83"/>
    </row>
    <row r="136" spans="1:15" ht="15.75">
      <c r="A136" s="84" t="s">
        <v>85</v>
      </c>
      <c r="B136" s="85">
        <f>34727113*1000</f>
        <v>34727113000</v>
      </c>
      <c r="C136" s="82"/>
      <c r="N136" s="83"/>
    </row>
    <row r="137" spans="1:15" ht="15.75">
      <c r="A137" s="84" t="s">
        <v>86</v>
      </c>
      <c r="B137" s="85">
        <f>C166</f>
        <v>34719961591.880043</v>
      </c>
      <c r="C137" s="82"/>
      <c r="N137" s="83"/>
    </row>
    <row r="138" spans="1:15">
      <c r="A138" s="84" t="s">
        <v>87</v>
      </c>
      <c r="B138" s="86">
        <f>B136-B137</f>
        <v>7151408.1199569702</v>
      </c>
      <c r="C138" s="85"/>
      <c r="N138" s="83"/>
    </row>
    <row r="139" spans="1:15" ht="15.75">
      <c r="A139" s="84" t="s">
        <v>320</v>
      </c>
      <c r="B139" s="304">
        <v>3888441</v>
      </c>
      <c r="C139" s="82"/>
      <c r="N139" s="83"/>
    </row>
    <row r="140" spans="1:15" ht="15.75">
      <c r="A140" s="80"/>
      <c r="B140" s="81"/>
      <c r="C140" s="82"/>
      <c r="N140" s="83"/>
    </row>
    <row r="141" spans="1:15" ht="15.75" hidden="1">
      <c r="A141" s="80" t="s">
        <v>88</v>
      </c>
      <c r="B141" s="81"/>
      <c r="C141" s="82"/>
      <c r="N141" s="83"/>
    </row>
    <row r="142" spans="1:15" ht="15.75" hidden="1">
      <c r="A142" s="523" t="s">
        <v>9</v>
      </c>
      <c r="B142" s="525"/>
      <c r="C142" s="527" t="s">
        <v>89</v>
      </c>
      <c r="D142" s="76"/>
      <c r="E142" s="76"/>
      <c r="H142" s="76"/>
      <c r="I142" s="76"/>
      <c r="J142"/>
      <c r="K142"/>
      <c r="N142" s="83"/>
    </row>
    <row r="143" spans="1:15" ht="15.75" hidden="1">
      <c r="A143" s="524"/>
      <c r="B143" s="526"/>
      <c r="C143" s="528"/>
      <c r="D143" s="76"/>
      <c r="E143" s="76"/>
      <c r="H143" s="76"/>
      <c r="I143" s="76"/>
      <c r="J143"/>
      <c r="K143"/>
      <c r="N143" s="83"/>
    </row>
    <row r="144" spans="1:15" ht="15.75" hidden="1">
      <c r="A144" s="87" t="s">
        <v>90</v>
      </c>
      <c r="B144" s="88"/>
      <c r="C144" s="89">
        <f>B131</f>
        <v>19609345157.040016</v>
      </c>
      <c r="D144" s="76"/>
      <c r="E144" s="76"/>
      <c r="H144" s="76"/>
      <c r="I144" s="76"/>
      <c r="J144"/>
      <c r="K144"/>
      <c r="N144" s="83"/>
    </row>
    <row r="145" spans="1:14" ht="15.75" hidden="1">
      <c r="A145" s="90" t="s">
        <v>91</v>
      </c>
      <c r="B145" s="91"/>
      <c r="C145" s="92">
        <f>N131</f>
        <v>1202721565.5189102</v>
      </c>
      <c r="D145" s="76"/>
      <c r="E145" s="76"/>
      <c r="H145" s="76"/>
      <c r="I145" s="76"/>
      <c r="J145"/>
      <c r="K145"/>
      <c r="N145" s="83"/>
    </row>
    <row r="146" spans="1:14" ht="15.75" hidden="1">
      <c r="A146" s="93" t="s">
        <v>92</v>
      </c>
      <c r="B146" s="94"/>
      <c r="C146" s="95">
        <f>C145/C144</f>
        <v>6.1334101464735405E-2</v>
      </c>
      <c r="D146" s="76"/>
      <c r="E146" s="76"/>
      <c r="H146" s="76"/>
      <c r="I146" s="76"/>
      <c r="J146"/>
      <c r="K146"/>
      <c r="N146" s="83"/>
    </row>
    <row r="147" spans="1:14" ht="15.75" hidden="1">
      <c r="A147" s="87" t="s">
        <v>93</v>
      </c>
      <c r="B147" s="88"/>
      <c r="C147" s="89">
        <f>E180</f>
        <v>15110616434.840004</v>
      </c>
      <c r="D147" s="76"/>
      <c r="E147" s="76"/>
      <c r="G147" s="76"/>
      <c r="H147" s="76"/>
      <c r="I147" s="76"/>
      <c r="J147"/>
      <c r="K147"/>
      <c r="N147" s="83"/>
    </row>
    <row r="148" spans="1:14" ht="15.75" hidden="1">
      <c r="A148" s="90" t="s">
        <v>94</v>
      </c>
      <c r="B148" s="91"/>
      <c r="C148" s="92">
        <f>C147*C146</f>
        <v>926796081.60917521</v>
      </c>
      <c r="D148" s="76"/>
      <c r="E148" s="76"/>
      <c r="G148" s="76"/>
      <c r="H148" s="76"/>
      <c r="I148" s="76"/>
      <c r="J148"/>
      <c r="K148"/>
      <c r="N148" s="83"/>
    </row>
    <row r="149" spans="1:14" hidden="1">
      <c r="A149" s="96" t="s">
        <v>95</v>
      </c>
      <c r="B149" s="97"/>
      <c r="C149" s="98">
        <f>C148+C145</f>
        <v>2129517647.1280854</v>
      </c>
      <c r="D149" s="99" t="s">
        <v>96</v>
      </c>
      <c r="G149" s="76"/>
      <c r="H149" s="76"/>
      <c r="I149" s="76"/>
      <c r="N149" s="83"/>
    </row>
    <row r="150" spans="1:14" hidden="1">
      <c r="A150" s="100"/>
      <c r="N150" s="83"/>
    </row>
    <row r="151" spans="1:14">
      <c r="A151" s="100"/>
      <c r="N151" s="83"/>
    </row>
    <row r="152" spans="1:14" ht="15.75">
      <c r="A152" s="80" t="s">
        <v>1528</v>
      </c>
      <c r="B152" s="81"/>
      <c r="C152" s="82"/>
      <c r="N152" s="83"/>
    </row>
    <row r="153" spans="1:14" ht="15.75">
      <c r="A153" s="523" t="s">
        <v>9</v>
      </c>
      <c r="B153" s="525"/>
      <c r="C153" s="527" t="s">
        <v>89</v>
      </c>
      <c r="D153" s="76"/>
      <c r="J153"/>
      <c r="K153"/>
      <c r="N153" s="83"/>
    </row>
    <row r="154" spans="1:14" ht="15.75">
      <c r="A154" s="524"/>
      <c r="B154" s="526"/>
      <c r="C154" s="528"/>
      <c r="D154" s="76"/>
      <c r="J154"/>
      <c r="K154"/>
      <c r="N154" s="83"/>
    </row>
    <row r="155" spans="1:14" ht="15.75">
      <c r="A155" s="87" t="s">
        <v>90</v>
      </c>
      <c r="B155" s="88"/>
      <c r="C155" s="89">
        <f>C144</f>
        <v>19609345157.040016</v>
      </c>
      <c r="D155" s="76"/>
      <c r="J155"/>
      <c r="K155"/>
      <c r="N155" s="83"/>
    </row>
    <row r="156" spans="1:14" ht="15.75">
      <c r="A156" s="90" t="s">
        <v>91</v>
      </c>
      <c r="B156" s="91"/>
      <c r="C156" s="92">
        <f>C145</f>
        <v>1202721565.5189102</v>
      </c>
      <c r="D156" s="76"/>
      <c r="J156"/>
      <c r="K156"/>
      <c r="N156" s="83"/>
    </row>
    <row r="157" spans="1:14" ht="15.75">
      <c r="A157" s="93" t="s">
        <v>92</v>
      </c>
      <c r="B157" s="94"/>
      <c r="C157" s="95">
        <f>C156/C155</f>
        <v>6.1334101464735405E-2</v>
      </c>
      <c r="D157" s="76"/>
      <c r="J157"/>
      <c r="K157"/>
      <c r="N157" s="83"/>
    </row>
    <row r="158" spans="1:14" ht="15.75">
      <c r="A158" s="87" t="s">
        <v>93</v>
      </c>
      <c r="B158" s="88"/>
      <c r="C158" s="89">
        <f>B136-C155</f>
        <v>15117767842.959984</v>
      </c>
      <c r="D158" s="99" t="s">
        <v>97</v>
      </c>
      <c r="J158"/>
      <c r="K158"/>
      <c r="N158" s="83"/>
    </row>
    <row r="159" spans="1:14" ht="15.75">
      <c r="A159" s="90" t="s">
        <v>94</v>
      </c>
      <c r="B159" s="91"/>
      <c r="C159" s="92">
        <f>C158*C157</f>
        <v>927234706.80042171</v>
      </c>
      <c r="D159" s="76"/>
      <c r="J159"/>
      <c r="K159"/>
      <c r="N159" s="83"/>
    </row>
    <row r="160" spans="1:14">
      <c r="A160" s="96" t="s">
        <v>95</v>
      </c>
      <c r="B160" s="97"/>
      <c r="C160" s="98">
        <f>C159+C156</f>
        <v>2129956272.3193319</v>
      </c>
      <c r="D160" s="99" t="s">
        <v>96</v>
      </c>
      <c r="N160" s="83"/>
    </row>
    <row r="161" spans="1:14">
      <c r="A161" s="101"/>
      <c r="B161" s="102"/>
      <c r="C161" s="102"/>
      <c r="D161" s="102"/>
      <c r="E161" s="102"/>
      <c r="F161" s="102"/>
      <c r="G161" s="102"/>
      <c r="H161" s="102"/>
      <c r="I161" s="102"/>
      <c r="J161" s="102"/>
      <c r="K161" s="102"/>
      <c r="L161" s="102"/>
      <c r="M161" s="102"/>
      <c r="N161" s="103"/>
    </row>
    <row r="163" spans="1:14" hidden="1">
      <c r="A163" s="48" t="s">
        <v>323</v>
      </c>
    </row>
    <row r="164" spans="1:14" hidden="1"/>
    <row r="165" spans="1:14" hidden="1">
      <c r="A165" s="529" t="s">
        <v>9</v>
      </c>
      <c r="B165" s="530"/>
      <c r="C165" s="104" t="s">
        <v>98</v>
      </c>
      <c r="D165" s="105" t="s">
        <v>99</v>
      </c>
    </row>
    <row r="166" spans="1:14" hidden="1">
      <c r="A166" s="531" t="s">
        <v>100</v>
      </c>
      <c r="B166" s="532"/>
      <c r="C166" s="106">
        <v>34719961591.880043</v>
      </c>
      <c r="D166" s="107">
        <v>1</v>
      </c>
    </row>
    <row r="167" spans="1:14" hidden="1">
      <c r="A167" s="513" t="s">
        <v>101</v>
      </c>
      <c r="B167" s="514"/>
      <c r="C167" s="108">
        <v>51330173.960000001</v>
      </c>
      <c r="D167" s="109">
        <f>C167/$C$166</f>
        <v>1.478405263328534E-3</v>
      </c>
    </row>
    <row r="168" spans="1:14" hidden="1">
      <c r="A168" s="513" t="s">
        <v>102</v>
      </c>
      <c r="B168" s="514"/>
      <c r="C168" s="108">
        <v>1681744217.25</v>
      </c>
      <c r="D168" s="109">
        <f t="shared" ref="D168:D173" si="16">C168/$C$166</f>
        <v>4.8437387028772219E-2</v>
      </c>
    </row>
    <row r="169" spans="1:14" hidden="1">
      <c r="A169" s="513" t="s">
        <v>103</v>
      </c>
      <c r="B169" s="514"/>
      <c r="C169" s="108">
        <v>1953389387.77</v>
      </c>
      <c r="D169" s="109">
        <f t="shared" si="16"/>
        <v>5.6261277323153468E-2</v>
      </c>
    </row>
    <row r="170" spans="1:14" hidden="1">
      <c r="A170" s="513" t="s">
        <v>104</v>
      </c>
      <c r="B170" s="514"/>
      <c r="C170" s="108">
        <v>1166788119.3600001</v>
      </c>
      <c r="D170" s="109">
        <f t="shared" si="16"/>
        <v>3.3605685774516433E-2</v>
      </c>
    </row>
    <row r="171" spans="1:14" hidden="1">
      <c r="A171" s="513" t="s">
        <v>105</v>
      </c>
      <c r="B171" s="514"/>
      <c r="C171" s="108">
        <v>5009550975.2300005</v>
      </c>
      <c r="D171" s="109">
        <f t="shared" si="16"/>
        <v>0.14428446189299887</v>
      </c>
    </row>
    <row r="172" spans="1:14" hidden="1">
      <c r="A172" s="513" t="s">
        <v>106</v>
      </c>
      <c r="B172" s="514"/>
      <c r="C172" s="108">
        <v>18059452281.510006</v>
      </c>
      <c r="D172" s="109">
        <f t="shared" si="16"/>
        <v>0.52014609041887794</v>
      </c>
    </row>
    <row r="173" spans="1:14" hidden="1">
      <c r="A173" s="515" t="s">
        <v>107</v>
      </c>
      <c r="B173" s="516"/>
      <c r="C173" s="110">
        <v>6797706436.7999954</v>
      </c>
      <c r="D173" s="111">
        <f t="shared" si="16"/>
        <v>0.19578669229835136</v>
      </c>
    </row>
    <row r="174" spans="1:14" hidden="1"/>
    <row r="175" spans="1:14" hidden="1"/>
    <row r="176" spans="1:14" hidden="1">
      <c r="A176" s="112" t="s">
        <v>108</v>
      </c>
      <c r="B176" s="305" t="s">
        <v>109</v>
      </c>
      <c r="C176" s="305" t="s">
        <v>110</v>
      </c>
      <c r="D176" s="305" t="s">
        <v>111</v>
      </c>
      <c r="E176" s="517" t="s">
        <v>112</v>
      </c>
      <c r="F176" s="518"/>
    </row>
    <row r="177" spans="1:6" hidden="1">
      <c r="A177" s="113" t="s">
        <v>113</v>
      </c>
      <c r="B177" s="114">
        <v>102</v>
      </c>
      <c r="C177" s="114">
        <v>6955</v>
      </c>
      <c r="D177" s="114">
        <v>17111561968.130009</v>
      </c>
      <c r="E177" s="519">
        <v>9289745551.9800091</v>
      </c>
      <c r="F177" s="520"/>
    </row>
    <row r="178" spans="1:6" hidden="1">
      <c r="A178" s="115" t="s">
        <v>114</v>
      </c>
      <c r="B178" s="116">
        <v>11</v>
      </c>
      <c r="C178" s="116">
        <v>2631</v>
      </c>
      <c r="D178" s="116">
        <v>983821728.45999992</v>
      </c>
      <c r="E178" s="521">
        <v>2978286252.2400007</v>
      </c>
      <c r="F178" s="522"/>
    </row>
    <row r="179" spans="1:6" hidden="1">
      <c r="A179" s="117" t="s">
        <v>115</v>
      </c>
      <c r="B179" s="118">
        <v>10</v>
      </c>
      <c r="C179" s="118">
        <v>4506</v>
      </c>
      <c r="D179" s="118">
        <v>1513961460.45</v>
      </c>
      <c r="E179" s="509">
        <v>2842584630.6199961</v>
      </c>
      <c r="F179" s="510"/>
    </row>
    <row r="180" spans="1:6" hidden="1">
      <c r="A180" s="119" t="s">
        <v>116</v>
      </c>
      <c r="B180" s="120">
        <v>123</v>
      </c>
      <c r="C180" s="120">
        <v>14092</v>
      </c>
      <c r="D180" s="120">
        <v>19609345157.040009</v>
      </c>
      <c r="E180" s="511">
        <v>15110616434.840004</v>
      </c>
      <c r="F180" s="512"/>
    </row>
    <row r="181" spans="1:6" hidden="1">
      <c r="B181" s="121"/>
      <c r="D181" s="121"/>
    </row>
    <row r="182" spans="1:6" hidden="1"/>
    <row r="183" spans="1:6" ht="15.75" hidden="1">
      <c r="A183" s="122" t="s">
        <v>117</v>
      </c>
      <c r="B183" s="123"/>
    </row>
    <row r="184" spans="1:6" hidden="1">
      <c r="A184" s="124" t="s">
        <v>118</v>
      </c>
      <c r="B184" s="125">
        <f>B180/C180</f>
        <v>8.7283565143343733E-3</v>
      </c>
    </row>
    <row r="185" spans="1:6" hidden="1">
      <c r="A185" s="126" t="s">
        <v>119</v>
      </c>
      <c r="B185" s="127">
        <f>D180/(D180+E180)</f>
        <v>0.56478591156120583</v>
      </c>
    </row>
    <row r="186" spans="1:6" hidden="1"/>
    <row r="187" spans="1:6" hidden="1"/>
  </sheetData>
  <sheetProtection algorithmName="SHA-512" hashValue="aoO1MFXr31fzRCikPOp/soPsekg1dsCPvLi5KZ47ycJ6FK2RtrfMyVrYk8DsHsY1VWEsE52JtQ32b8A3r1MwYQ==" saltValue="yix9dYGubumcV3QVbwnqbw==" spinCount="100000" sheet="1" objects="1" scenarios="1" selectLockedCells="1" sort="0" autoFilter="0" selectUnlockedCells="1"/>
  <autoFilter ref="A7:T131" xr:uid="{B7DE2B36-EC51-48B4-BEF8-F6AD11F9051E}"/>
  <mergeCells count="20">
    <mergeCell ref="A170:B170"/>
    <mergeCell ref="A142:A143"/>
    <mergeCell ref="B142:B143"/>
    <mergeCell ref="C142:C143"/>
    <mergeCell ref="A153:A154"/>
    <mergeCell ref="B153:B154"/>
    <mergeCell ref="C153:C154"/>
    <mergeCell ref="A165:B165"/>
    <mergeCell ref="A166:B166"/>
    <mergeCell ref="A167:B167"/>
    <mergeCell ref="A168:B168"/>
    <mergeCell ref="A169:B169"/>
    <mergeCell ref="E179:F179"/>
    <mergeCell ref="E180:F180"/>
    <mergeCell ref="A171:B171"/>
    <mergeCell ref="A172:B172"/>
    <mergeCell ref="A173:B173"/>
    <mergeCell ref="E176:F176"/>
    <mergeCell ref="E177:F177"/>
    <mergeCell ref="E178:F178"/>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28031-43C5-4E4C-B5C8-AE492241BB73}">
  <dimension ref="B2:Q190"/>
  <sheetViews>
    <sheetView showGridLines="0" topLeftCell="A92" workbookViewId="0">
      <selection activeCell="B110" sqref="B110"/>
    </sheetView>
  </sheetViews>
  <sheetFormatPr defaultRowHeight="15"/>
  <cols>
    <col min="1" max="1" width="3.25" customWidth="1"/>
    <col min="2" max="2" width="39.25" style="2" bestFit="1" customWidth="1"/>
    <col min="3" max="3" width="24.5" style="2" bestFit="1" customWidth="1"/>
    <col min="4" max="4" width="9.125" style="2"/>
    <col min="5" max="5" width="14.5" style="2" bestFit="1" customWidth="1"/>
    <col min="6" max="6" width="13.25" style="2" customWidth="1"/>
    <col min="7" max="8" width="9.125" style="2"/>
    <col min="9" max="9" width="24.5" style="2" bestFit="1" customWidth="1"/>
    <col min="10" max="10" width="14" style="2" customWidth="1"/>
    <col min="11" max="11" width="12.125" style="2" customWidth="1"/>
    <col min="12" max="12" width="14.5" style="2" customWidth="1"/>
    <col min="13" max="13" width="13.125" style="2" customWidth="1"/>
    <col min="14" max="17" width="9.125" style="2"/>
  </cols>
  <sheetData>
    <row r="2" spans="2:13">
      <c r="B2" s="536" t="s">
        <v>27</v>
      </c>
      <c r="C2" s="536"/>
      <c r="D2" s="536"/>
      <c r="E2" s="536"/>
      <c r="F2" s="536"/>
      <c r="I2" s="543" t="s">
        <v>44</v>
      </c>
      <c r="J2" s="543"/>
      <c r="K2" s="543"/>
      <c r="L2" s="543"/>
      <c r="M2" s="543"/>
    </row>
    <row r="3" spans="2:13">
      <c r="B3" s="260" t="s">
        <v>4</v>
      </c>
      <c r="C3" s="260" t="s">
        <v>5</v>
      </c>
      <c r="D3" s="261" t="s">
        <v>7</v>
      </c>
      <c r="E3" s="260" t="s">
        <v>25</v>
      </c>
      <c r="F3" s="262" t="s">
        <v>6</v>
      </c>
      <c r="I3" s="544" t="s">
        <v>47</v>
      </c>
      <c r="J3" s="545"/>
      <c r="K3" s="545"/>
      <c r="L3" s="545"/>
      <c r="M3" s="546"/>
    </row>
    <row r="4" spans="2:13">
      <c r="B4" s="25" t="s">
        <v>30</v>
      </c>
      <c r="C4" s="22" t="s">
        <v>12</v>
      </c>
      <c r="D4" s="3">
        <v>1</v>
      </c>
      <c r="E4" s="18">
        <v>261.548</v>
      </c>
      <c r="F4" s="42">
        <f>C40</f>
        <v>52058.850114669389</v>
      </c>
      <c r="I4" s="264" t="s">
        <v>10</v>
      </c>
      <c r="J4" s="265">
        <v>2021</v>
      </c>
      <c r="K4" s="266">
        <v>2022</v>
      </c>
      <c r="L4" s="265">
        <v>2023</v>
      </c>
      <c r="M4" s="267" t="s">
        <v>11</v>
      </c>
    </row>
    <row r="5" spans="2:13">
      <c r="B5" s="26" t="s">
        <v>32</v>
      </c>
      <c r="C5" s="23" t="s">
        <v>12</v>
      </c>
      <c r="D5" s="4">
        <v>1</v>
      </c>
      <c r="E5" s="19">
        <v>504549.71602999995</v>
      </c>
      <c r="F5" s="16">
        <f>(C48*0.5+C53*0.5)*D5</f>
        <v>239104.91166295967</v>
      </c>
      <c r="I5" s="32" t="s">
        <v>12</v>
      </c>
      <c r="J5" s="33">
        <v>0.47521314919267649</v>
      </c>
      <c r="K5" s="34">
        <v>0.31328133487189186</v>
      </c>
      <c r="L5" s="33">
        <v>0.36723678426061018</v>
      </c>
      <c r="M5" s="40">
        <f>AVERAGE(J5:L5)</f>
        <v>0.38524375610839284</v>
      </c>
    </row>
    <row r="6" spans="2:13">
      <c r="B6" s="26" t="s">
        <v>31</v>
      </c>
      <c r="C6" s="23" t="s">
        <v>12</v>
      </c>
      <c r="D6" s="4">
        <v>1</v>
      </c>
      <c r="E6" s="19">
        <v>40800</v>
      </c>
      <c r="F6" s="16">
        <f>(C61*0.5+C66*0.5)*D6</f>
        <v>23823.908020646053</v>
      </c>
      <c r="I6" s="35" t="s">
        <v>45</v>
      </c>
      <c r="J6" s="33">
        <v>1.3551341344081909</v>
      </c>
      <c r="K6" s="36">
        <v>1.5136587969341286</v>
      </c>
      <c r="L6" s="33">
        <v>1.3626849802518028</v>
      </c>
      <c r="M6" s="38">
        <f>AVERAGE(J6:L6)</f>
        <v>1.4104926371980409</v>
      </c>
    </row>
    <row r="7" spans="2:13">
      <c r="B7" s="26" t="s">
        <v>33</v>
      </c>
      <c r="C7" s="23" t="s">
        <v>12</v>
      </c>
      <c r="D7" s="4">
        <v>0.99990000000000001</v>
      </c>
      <c r="E7" s="19">
        <v>1.0000000000000001E-5</v>
      </c>
      <c r="F7" s="16">
        <f>C86*D7</f>
        <v>410216.35584868951</v>
      </c>
      <c r="I7" s="35" t="s">
        <v>13</v>
      </c>
      <c r="J7" s="33">
        <v>0.85249749030035005</v>
      </c>
      <c r="K7" s="36">
        <v>2.3904941846223928</v>
      </c>
      <c r="L7" s="33">
        <v>0.89691445258368963</v>
      </c>
      <c r="M7" s="39">
        <f>AVERAGE(J7:L7)</f>
        <v>1.3799687091688109</v>
      </c>
    </row>
    <row r="8" spans="2:13">
      <c r="B8" s="26" t="s">
        <v>34</v>
      </c>
      <c r="C8" s="23" t="s">
        <v>12</v>
      </c>
      <c r="D8" s="4">
        <v>1</v>
      </c>
      <c r="E8" s="20">
        <v>2985</v>
      </c>
      <c r="F8" s="16">
        <f>E8</f>
        <v>2985</v>
      </c>
      <c r="I8" s="269"/>
      <c r="J8" s="270"/>
      <c r="K8" s="270"/>
      <c r="L8" s="270"/>
      <c r="M8" s="271"/>
    </row>
    <row r="9" spans="2:13">
      <c r="B9" s="27" t="s">
        <v>35</v>
      </c>
      <c r="C9" s="23" t="s">
        <v>12</v>
      </c>
      <c r="D9" s="5">
        <v>1</v>
      </c>
      <c r="E9" s="21">
        <v>640.125</v>
      </c>
      <c r="F9" s="17">
        <f>E9</f>
        <v>640.125</v>
      </c>
      <c r="I9" s="537" t="s">
        <v>46</v>
      </c>
      <c r="J9" s="538"/>
      <c r="K9" s="538"/>
      <c r="L9" s="538"/>
      <c r="M9" s="539"/>
    </row>
    <row r="10" spans="2:13">
      <c r="B10" s="47" t="s">
        <v>26</v>
      </c>
      <c r="C10" s="540">
        <f>SUM(F4:F9)</f>
        <v>728829.15064696455</v>
      </c>
      <c r="D10" s="541"/>
      <c r="E10" s="541"/>
      <c r="F10" s="542"/>
      <c r="I10" s="264" t="s">
        <v>10</v>
      </c>
      <c r="J10" s="265">
        <v>2021</v>
      </c>
      <c r="K10" s="266">
        <v>2022</v>
      </c>
      <c r="L10" s="265">
        <v>2023</v>
      </c>
      <c r="M10" s="267" t="s">
        <v>11</v>
      </c>
    </row>
    <row r="11" spans="2:13">
      <c r="I11" s="272" t="s">
        <v>12</v>
      </c>
      <c r="J11" s="273">
        <v>3.1234412006948631</v>
      </c>
      <c r="K11" s="273">
        <v>2.0451050691250146</v>
      </c>
      <c r="L11" s="273">
        <v>5.1593711517769298</v>
      </c>
      <c r="M11" s="37">
        <f>AVERAGE(J11:L11)</f>
        <v>3.4426391405322696</v>
      </c>
    </row>
    <row r="12" spans="2:13" ht="14.25" customHeight="1">
      <c r="B12" s="536" t="s">
        <v>29</v>
      </c>
      <c r="C12" s="536"/>
      <c r="D12" s="536"/>
      <c r="E12" s="536"/>
      <c r="F12" s="536"/>
      <c r="I12" s="35" t="s">
        <v>45</v>
      </c>
      <c r="J12" s="273">
        <v>9.1393819091861008</v>
      </c>
      <c r="K12" s="273">
        <v>13.703029014719196</v>
      </c>
      <c r="L12" s="273">
        <v>18.256270973154368</v>
      </c>
      <c r="M12" s="38">
        <f>AVERAGE(J12:L12)</f>
        <v>13.69956063235322</v>
      </c>
    </row>
    <row r="13" spans="2:13">
      <c r="B13" s="260" t="s">
        <v>4</v>
      </c>
      <c r="C13" s="260" t="s">
        <v>5</v>
      </c>
      <c r="D13" s="261" t="s">
        <v>7</v>
      </c>
      <c r="E13" s="260" t="s">
        <v>25</v>
      </c>
      <c r="F13" s="262" t="s">
        <v>6</v>
      </c>
      <c r="I13" s="272" t="s">
        <v>13</v>
      </c>
      <c r="J13" s="273">
        <v>5.0429961743829894</v>
      </c>
      <c r="K13" s="273">
        <v>7.087171200500789</v>
      </c>
      <c r="L13" s="273">
        <v>5.5181795660671069</v>
      </c>
      <c r="M13" s="39">
        <f>AVERAGE(J13:L13)</f>
        <v>5.8827823136502957</v>
      </c>
    </row>
    <row r="14" spans="2:13">
      <c r="B14" s="13" t="s">
        <v>36</v>
      </c>
      <c r="C14" s="22" t="s">
        <v>12</v>
      </c>
      <c r="D14" s="4">
        <v>0.38019999999999998</v>
      </c>
      <c r="E14" s="28">
        <v>25001.010999999999</v>
      </c>
      <c r="F14" s="15">
        <f>C107*D14</f>
        <v>10841.329553538031</v>
      </c>
      <c r="I14" s="274"/>
      <c r="J14" s="274"/>
      <c r="K14" s="274"/>
      <c r="L14" s="274"/>
      <c r="M14" s="271"/>
    </row>
    <row r="15" spans="2:13">
      <c r="B15" s="13" t="s">
        <v>37</v>
      </c>
      <c r="C15" s="23" t="s">
        <v>12</v>
      </c>
      <c r="D15" s="4">
        <v>0.35</v>
      </c>
      <c r="E15" s="29">
        <v>70</v>
      </c>
      <c r="F15" s="20">
        <f>(C115*0.5+C120*0.5)*D15</f>
        <v>2580.6267478051914</v>
      </c>
      <c r="I15" s="537" t="s">
        <v>48</v>
      </c>
      <c r="J15" s="538"/>
      <c r="K15" s="538"/>
      <c r="L15" s="538"/>
      <c r="M15" s="539"/>
    </row>
    <row r="16" spans="2:13">
      <c r="B16" s="13" t="s">
        <v>38</v>
      </c>
      <c r="C16" s="24" t="s">
        <v>45</v>
      </c>
      <c r="D16" s="4">
        <v>0.3</v>
      </c>
      <c r="E16" s="30">
        <v>104791.247</v>
      </c>
      <c r="F16" s="20">
        <f>(C128*1/3+C133*1/3+C140*1/3)*D16</f>
        <v>405322.06094097538</v>
      </c>
      <c r="I16" s="275" t="s">
        <v>10</v>
      </c>
      <c r="J16" s="264">
        <v>2021</v>
      </c>
      <c r="K16" s="265">
        <v>2022</v>
      </c>
      <c r="L16" s="268">
        <v>2023</v>
      </c>
      <c r="M16" s="267" t="s">
        <v>11</v>
      </c>
    </row>
    <row r="17" spans="2:13">
      <c r="B17" s="47" t="s">
        <v>26</v>
      </c>
      <c r="C17" s="540">
        <f>SUM(F14:F16)</f>
        <v>418744.0172423186</v>
      </c>
      <c r="D17" s="541"/>
      <c r="E17" s="541"/>
      <c r="F17" s="542"/>
      <c r="I17" s="272" t="s">
        <v>12</v>
      </c>
      <c r="J17" s="273">
        <v>3.871664824024962</v>
      </c>
      <c r="K17" s="273">
        <v>2.4533447626996705</v>
      </c>
      <c r="L17" s="273">
        <v>11.251244914617825</v>
      </c>
      <c r="M17" s="38">
        <f>AVERAGE(J17:L17)</f>
        <v>5.8587515004474859</v>
      </c>
    </row>
    <row r="18" spans="2:13">
      <c r="I18" s="35" t="s">
        <v>45</v>
      </c>
      <c r="J18" s="273">
        <v>11.774683359093782</v>
      </c>
      <c r="K18" s="273">
        <v>15.638639631794948</v>
      </c>
      <c r="L18" s="273">
        <v>25.480335030038628</v>
      </c>
      <c r="M18" s="38">
        <f>AVERAGE(J18:L18)</f>
        <v>17.631219340309119</v>
      </c>
    </row>
    <row r="19" spans="2:13">
      <c r="B19" s="536" t="s">
        <v>28</v>
      </c>
      <c r="C19" s="536"/>
      <c r="D19" s="536"/>
      <c r="E19" s="536"/>
      <c r="F19" s="536"/>
      <c r="I19" s="272" t="s">
        <v>13</v>
      </c>
      <c r="J19" s="273">
        <v>8.9945911795280296</v>
      </c>
      <c r="K19" s="273">
        <v>21.73193684810936</v>
      </c>
      <c r="L19" s="273">
        <v>12.16431728354422</v>
      </c>
      <c r="M19" s="39">
        <f>AVERAGE(J19:L19)</f>
        <v>14.296948437060536</v>
      </c>
    </row>
    <row r="20" spans="2:13">
      <c r="B20" s="260" t="s">
        <v>4</v>
      </c>
      <c r="C20" s="260" t="s">
        <v>5</v>
      </c>
      <c r="D20" s="261" t="s">
        <v>7</v>
      </c>
      <c r="E20" s="260" t="s">
        <v>25</v>
      </c>
      <c r="F20" s="262" t="s">
        <v>6</v>
      </c>
      <c r="I20" s="271"/>
      <c r="J20" s="271"/>
      <c r="K20" s="271"/>
      <c r="L20" s="271"/>
      <c r="M20" s="271"/>
    </row>
    <row r="21" spans="2:13">
      <c r="B21" s="25" t="s">
        <v>39</v>
      </c>
      <c r="C21" s="22" t="s">
        <v>12</v>
      </c>
      <c r="D21" s="31">
        <v>1.5E-3</v>
      </c>
      <c r="E21" s="18">
        <v>600</v>
      </c>
      <c r="F21" s="15">
        <f>C152*D21</f>
        <v>1906.923979329219</v>
      </c>
      <c r="I21" s="537" t="s">
        <v>49</v>
      </c>
      <c r="J21" s="538"/>
      <c r="K21" s="538"/>
      <c r="L21" s="538"/>
      <c r="M21" s="539"/>
    </row>
    <row r="22" spans="2:13">
      <c r="B22" s="26" t="s">
        <v>40</v>
      </c>
      <c r="C22" s="23" t="s">
        <v>24</v>
      </c>
      <c r="D22" s="4">
        <v>7.5700000000000003E-2</v>
      </c>
      <c r="E22" s="19">
        <v>94798.6</v>
      </c>
      <c r="F22" s="41">
        <v>0</v>
      </c>
      <c r="I22" s="264" t="s">
        <v>10</v>
      </c>
      <c r="J22" s="265">
        <v>2021</v>
      </c>
      <c r="K22" s="266">
        <v>2022</v>
      </c>
      <c r="L22" s="265">
        <v>2023</v>
      </c>
      <c r="M22" s="267" t="s">
        <v>11</v>
      </c>
    </row>
    <row r="23" spans="2:13">
      <c r="B23" s="26" t="s">
        <v>41</v>
      </c>
      <c r="C23" s="23" t="s">
        <v>12</v>
      </c>
      <c r="D23" s="4">
        <v>0.10199999999999999</v>
      </c>
      <c r="E23" s="19">
        <v>101</v>
      </c>
      <c r="F23" s="16">
        <f>(C162*0.5+C167*0.5)*D23</f>
        <v>2094.3479949519819</v>
      </c>
      <c r="I23" s="272" t="s">
        <v>12</v>
      </c>
      <c r="J23" s="276">
        <v>0.88780267328087059</v>
      </c>
      <c r="K23" s="273">
        <v>0.58265204834449924</v>
      </c>
      <c r="L23" s="273">
        <v>0.60965276687382686</v>
      </c>
      <c r="M23" s="40">
        <f>AVERAGE(J23:L23)</f>
        <v>0.69336916283306549</v>
      </c>
    </row>
    <row r="24" spans="2:13">
      <c r="B24" s="26" t="s">
        <v>42</v>
      </c>
      <c r="C24" s="23" t="s">
        <v>13</v>
      </c>
      <c r="D24" s="4">
        <v>0.15</v>
      </c>
      <c r="E24" s="19">
        <v>150</v>
      </c>
      <c r="F24" s="20">
        <f>(C175*1/3+C180*1/3+C187*1/3)*D24</f>
        <v>22435.985869104683</v>
      </c>
      <c r="I24" s="35" t="s">
        <v>45</v>
      </c>
      <c r="J24" s="273">
        <v>1.9379503509353007</v>
      </c>
      <c r="K24" s="273">
        <v>2.3677366605266381</v>
      </c>
      <c r="L24" s="273">
        <v>1.5673889369176472</v>
      </c>
      <c r="M24" s="38">
        <f>AVERAGE(J24:L24)</f>
        <v>1.9576919827931956</v>
      </c>
    </row>
    <row r="25" spans="2:13">
      <c r="B25" s="26" t="s">
        <v>43</v>
      </c>
      <c r="C25" s="23" t="s">
        <v>12</v>
      </c>
      <c r="D25" s="4">
        <v>1.17E-2</v>
      </c>
      <c r="E25" s="20">
        <v>22261.532670000001</v>
      </c>
      <c r="F25" s="16">
        <f>E25</f>
        <v>22261.532670000001</v>
      </c>
      <c r="I25" s="272" t="s">
        <v>13</v>
      </c>
      <c r="J25" s="276">
        <v>0.88264790156750383</v>
      </c>
      <c r="K25" s="273">
        <v>0.83149462441149602</v>
      </c>
      <c r="L25" s="273">
        <v>0.91983564889075353</v>
      </c>
      <c r="M25" s="39">
        <f>AVERAGE(J25:L25)</f>
        <v>0.87799272495658442</v>
      </c>
    </row>
    <row r="26" spans="2:13">
      <c r="B26" s="47" t="s">
        <v>26</v>
      </c>
      <c r="C26" s="540">
        <f>SUM(F21:F25)</f>
        <v>48698.790513385888</v>
      </c>
      <c r="D26" s="541"/>
      <c r="E26" s="541"/>
      <c r="F26" s="542"/>
    </row>
    <row r="28" spans="2:13">
      <c r="B28" s="2" t="s">
        <v>1525</v>
      </c>
    </row>
    <row r="30" spans="2:13">
      <c r="B30" s="536" t="s">
        <v>27</v>
      </c>
      <c r="C30" s="536"/>
      <c r="D30" s="536"/>
      <c r="E30" s="536"/>
      <c r="F30" s="536"/>
    </row>
    <row r="31" spans="2:13">
      <c r="B31" s="535" t="s">
        <v>50</v>
      </c>
      <c r="C31" s="535"/>
      <c r="D31" s="535"/>
      <c r="E31" s="535"/>
      <c r="F31" s="535"/>
    </row>
    <row r="32" spans="2:13">
      <c r="B32" s="533" t="s">
        <v>51</v>
      </c>
      <c r="C32" s="534"/>
      <c r="D32" s="14"/>
      <c r="E32" s="14"/>
      <c r="F32" s="14"/>
    </row>
    <row r="33" spans="2:6">
      <c r="B33" s="9" t="s">
        <v>17</v>
      </c>
      <c r="C33" s="10">
        <f>17367+352</f>
        <v>17719</v>
      </c>
      <c r="D33" s="6"/>
      <c r="E33" s="6"/>
      <c r="F33" s="6"/>
    </row>
    <row r="34" spans="2:6">
      <c r="B34" s="9" t="s">
        <v>18</v>
      </c>
      <c r="C34" s="43">
        <f>$M$5</f>
        <v>0.38524375610839284</v>
      </c>
      <c r="D34" s="6"/>
      <c r="E34" s="6"/>
      <c r="F34" s="6"/>
    </row>
    <row r="35" spans="2:6">
      <c r="B35" s="9" t="s">
        <v>8</v>
      </c>
      <c r="C35" s="10">
        <f>C33*C34</f>
        <v>6826.1341144846128</v>
      </c>
      <c r="D35" s="6"/>
      <c r="E35" s="6"/>
      <c r="F35" s="6"/>
    </row>
    <row r="36" spans="2:6">
      <c r="B36" s="6"/>
      <c r="C36" s="7"/>
      <c r="D36" s="6"/>
      <c r="E36" s="6"/>
      <c r="F36" s="6"/>
    </row>
    <row r="37" spans="2:6">
      <c r="B37" s="533" t="s">
        <v>52</v>
      </c>
      <c r="C37" s="534"/>
      <c r="D37" s="6"/>
      <c r="E37" s="6"/>
      <c r="F37" s="6"/>
    </row>
    <row r="38" spans="2:6">
      <c r="B38" s="9" t="s">
        <v>19</v>
      </c>
      <c r="C38" s="10">
        <v>75081</v>
      </c>
      <c r="D38" s="6"/>
      <c r="E38" s="6"/>
      <c r="F38" s="6"/>
    </row>
    <row r="39" spans="2:6" ht="15.75" thickBot="1">
      <c r="B39" s="11" t="s">
        <v>14</v>
      </c>
      <c r="C39" s="12">
        <f>$M$23</f>
        <v>0.69336916283306549</v>
      </c>
      <c r="D39" s="6"/>
      <c r="E39" s="6"/>
      <c r="F39" s="6"/>
    </row>
    <row r="40" spans="2:6" ht="15.75" thickBot="1">
      <c r="B40" s="44" t="s">
        <v>8</v>
      </c>
      <c r="C40" s="263">
        <f>C38*C39</f>
        <v>52058.850114669389</v>
      </c>
      <c r="D40" s="6"/>
      <c r="E40" s="6"/>
      <c r="F40" s="6"/>
    </row>
    <row r="41" spans="2:6">
      <c r="B41" s="6"/>
      <c r="C41" s="7"/>
      <c r="D41" s="6"/>
      <c r="E41" s="6"/>
      <c r="F41" s="6"/>
    </row>
    <row r="42" spans="2:6">
      <c r="B42" s="6" t="s">
        <v>53</v>
      </c>
      <c r="C42" s="7"/>
      <c r="D42" s="6"/>
      <c r="E42" s="6"/>
      <c r="F42" s="6"/>
    </row>
    <row r="44" spans="2:6">
      <c r="B44" s="535" t="s">
        <v>56</v>
      </c>
      <c r="C44" s="535"/>
      <c r="D44" s="535"/>
      <c r="E44" s="535"/>
      <c r="F44" s="535"/>
    </row>
    <row r="45" spans="2:6">
      <c r="B45" s="533" t="s">
        <v>51</v>
      </c>
      <c r="C45" s="534"/>
      <c r="D45" s="14"/>
      <c r="E45" s="14"/>
      <c r="F45" s="14"/>
    </row>
    <row r="46" spans="2:6">
      <c r="B46" s="9" t="s">
        <v>17</v>
      </c>
      <c r="C46" s="10">
        <v>678622</v>
      </c>
      <c r="D46" s="6"/>
      <c r="E46" s="6"/>
      <c r="F46" s="6"/>
    </row>
    <row r="47" spans="2:6" ht="15.75" thickBot="1">
      <c r="B47" s="9" t="s">
        <v>18</v>
      </c>
      <c r="C47" s="43">
        <f>$M$5</f>
        <v>0.38524375610839284</v>
      </c>
      <c r="D47" s="6"/>
      <c r="E47" s="6"/>
      <c r="F47" s="6"/>
    </row>
    <row r="48" spans="2:6" ht="15.75" thickBot="1">
      <c r="B48" s="44" t="s">
        <v>8</v>
      </c>
      <c r="C48" s="263">
        <f>C46*C47</f>
        <v>261434.88825778977</v>
      </c>
      <c r="D48" s="6"/>
      <c r="E48" s="6"/>
      <c r="F48" s="6"/>
    </row>
    <row r="49" spans="2:6">
      <c r="B49" s="6"/>
      <c r="C49" s="7"/>
      <c r="D49" s="6"/>
      <c r="E49" s="6"/>
      <c r="F49" s="6"/>
    </row>
    <row r="50" spans="2:6">
      <c r="B50" s="533" t="s">
        <v>52</v>
      </c>
      <c r="C50" s="534"/>
      <c r="D50" s="6"/>
      <c r="E50" s="6"/>
      <c r="F50" s="6"/>
    </row>
    <row r="51" spans="2:6">
      <c r="B51" s="9" t="s">
        <v>19</v>
      </c>
      <c r="C51" s="10">
        <v>312640</v>
      </c>
      <c r="D51" s="6"/>
      <c r="E51" s="6"/>
      <c r="F51" s="6"/>
    </row>
    <row r="52" spans="2:6" ht="15.75" thickBot="1">
      <c r="B52" s="11" t="s">
        <v>14</v>
      </c>
      <c r="C52" s="12">
        <f>$M$23</f>
        <v>0.69336916283306549</v>
      </c>
      <c r="D52" s="6"/>
      <c r="E52" s="6"/>
      <c r="F52" s="6"/>
    </row>
    <row r="53" spans="2:6" ht="15.75" thickBot="1">
      <c r="B53" s="44" t="s">
        <v>8</v>
      </c>
      <c r="C53" s="263">
        <f>C51*C52</f>
        <v>216774.93506812959</v>
      </c>
      <c r="D53" s="6"/>
      <c r="E53" s="6"/>
      <c r="F53" s="6"/>
    </row>
    <row r="54" spans="2:6">
      <c r="B54" s="6"/>
      <c r="C54" s="7"/>
      <c r="D54" s="6"/>
      <c r="E54" s="6"/>
      <c r="F54" s="6"/>
    </row>
    <row r="55" spans="2:6">
      <c r="B55" s="6" t="s">
        <v>54</v>
      </c>
      <c r="C55" s="7"/>
      <c r="D55" s="6"/>
      <c r="E55" s="6"/>
      <c r="F55" s="6"/>
    </row>
    <row r="57" spans="2:6">
      <c r="B57" s="535" t="s">
        <v>55</v>
      </c>
      <c r="C57" s="535"/>
      <c r="D57" s="535"/>
      <c r="E57" s="535"/>
      <c r="F57" s="535"/>
    </row>
    <row r="58" spans="2:6">
      <c r="B58" s="533" t="s">
        <v>51</v>
      </c>
      <c r="C58" s="534"/>
      <c r="D58" s="14"/>
      <c r="E58" s="14"/>
      <c r="F58" s="14"/>
    </row>
    <row r="59" spans="2:6">
      <c r="B59" s="9" t="s">
        <v>17</v>
      </c>
      <c r="C59" s="10">
        <v>80384</v>
      </c>
      <c r="D59" s="6"/>
      <c r="E59" s="6"/>
      <c r="F59" s="6"/>
    </row>
    <row r="60" spans="2:6" ht="15.75" thickBot="1">
      <c r="B60" s="9" t="s">
        <v>18</v>
      </c>
      <c r="C60" s="43">
        <f>$M$5</f>
        <v>0.38524375610839284</v>
      </c>
      <c r="D60" s="6"/>
      <c r="E60" s="6"/>
      <c r="F60" s="6"/>
    </row>
    <row r="61" spans="2:6" ht="15.75" thickBot="1">
      <c r="B61" s="44" t="s">
        <v>8</v>
      </c>
      <c r="C61" s="263">
        <f>C59*C60</f>
        <v>30967.43409101705</v>
      </c>
      <c r="D61" s="6"/>
      <c r="E61" s="6"/>
      <c r="F61" s="6"/>
    </row>
    <row r="62" spans="2:6">
      <c r="B62" s="6"/>
      <c r="C62" s="7"/>
      <c r="D62" s="6"/>
      <c r="E62" s="6"/>
      <c r="F62" s="6"/>
    </row>
    <row r="63" spans="2:6">
      <c r="B63" s="533" t="s">
        <v>52</v>
      </c>
      <c r="C63" s="534"/>
      <c r="D63" s="6"/>
      <c r="E63" s="6"/>
      <c r="F63" s="6"/>
    </row>
    <row r="64" spans="2:6">
      <c r="B64" s="9" t="s">
        <v>19</v>
      </c>
      <c r="C64" s="10">
        <v>24057</v>
      </c>
      <c r="D64" s="6"/>
      <c r="E64" s="6"/>
      <c r="F64" s="6"/>
    </row>
    <row r="65" spans="2:6" ht="15.75" thickBot="1">
      <c r="B65" s="11" t="s">
        <v>14</v>
      </c>
      <c r="C65" s="12">
        <f>$M$23</f>
        <v>0.69336916283306549</v>
      </c>
      <c r="D65" s="6"/>
      <c r="E65" s="6"/>
      <c r="F65" s="6"/>
    </row>
    <row r="66" spans="2:6" ht="15.75" thickBot="1">
      <c r="B66" s="44" t="s">
        <v>8</v>
      </c>
      <c r="C66" s="263">
        <f>C64*C65</f>
        <v>16680.381950275056</v>
      </c>
      <c r="D66" s="6"/>
      <c r="E66" s="6"/>
      <c r="F66" s="6"/>
    </row>
    <row r="67" spans="2:6">
      <c r="B67" s="6"/>
      <c r="C67" s="7"/>
      <c r="D67" s="6"/>
      <c r="E67" s="6"/>
      <c r="F67" s="6"/>
    </row>
    <row r="68" spans="2:6">
      <c r="B68" s="6" t="s">
        <v>54</v>
      </c>
      <c r="C68" s="7"/>
      <c r="D68" s="6"/>
      <c r="E68" s="6"/>
      <c r="F68" s="6"/>
    </row>
    <row r="70" spans="2:6">
      <c r="B70" s="535" t="s">
        <v>59</v>
      </c>
      <c r="C70" s="535"/>
      <c r="D70" s="535"/>
      <c r="E70" s="535"/>
      <c r="F70" s="535"/>
    </row>
    <row r="71" spans="2:6">
      <c r="B71" s="533" t="s">
        <v>51</v>
      </c>
      <c r="C71" s="534"/>
      <c r="D71" s="6"/>
      <c r="E71" s="6"/>
      <c r="F71" s="6"/>
    </row>
    <row r="72" spans="2:6">
      <c r="B72" s="9" t="s">
        <v>17</v>
      </c>
      <c r="C72" s="10">
        <v>5327475</v>
      </c>
      <c r="D72" s="8"/>
      <c r="E72" s="6"/>
      <c r="F72" s="6"/>
    </row>
    <row r="73" spans="2:6">
      <c r="B73" s="9" t="s">
        <v>18</v>
      </c>
      <c r="C73" s="43">
        <f>$M$5</f>
        <v>0.38524375610839284</v>
      </c>
      <c r="D73" s="7"/>
      <c r="E73" s="6"/>
      <c r="F73" s="6"/>
    </row>
    <row r="74" spans="2:6">
      <c r="B74" s="9" t="s">
        <v>8</v>
      </c>
      <c r="C74" s="10">
        <f>C72*C73</f>
        <v>2052376.4795735602</v>
      </c>
      <c r="D74" s="6"/>
      <c r="E74" s="6"/>
      <c r="F74" s="6"/>
    </row>
    <row r="75" spans="2:6">
      <c r="B75" s="6"/>
      <c r="C75" s="7"/>
      <c r="D75" s="6"/>
      <c r="E75" s="6"/>
      <c r="F75" s="6"/>
    </row>
    <row r="76" spans="2:6">
      <c r="B76" s="533" t="s">
        <v>52</v>
      </c>
      <c r="C76" s="534"/>
      <c r="D76" s="8"/>
      <c r="E76" s="6"/>
      <c r="F76" s="6"/>
    </row>
    <row r="77" spans="2:6">
      <c r="B77" s="9" t="s">
        <v>19</v>
      </c>
      <c r="C77" s="10">
        <v>59</v>
      </c>
      <c r="D77" s="7"/>
      <c r="E77" s="6"/>
      <c r="F77" s="6"/>
    </row>
    <row r="78" spans="2:6">
      <c r="B78" s="11" t="s">
        <v>14</v>
      </c>
      <c r="C78" s="12">
        <f>$M$23</f>
        <v>0.69336916283306549</v>
      </c>
      <c r="D78" s="6"/>
      <c r="E78" s="6"/>
      <c r="F78" s="6"/>
    </row>
    <row r="79" spans="2:6">
      <c r="B79" s="9" t="s">
        <v>8</v>
      </c>
      <c r="C79" s="10">
        <f>C77*C78</f>
        <v>40.908780607150867</v>
      </c>
      <c r="D79" s="6"/>
      <c r="E79" s="6"/>
      <c r="F79" s="6"/>
    </row>
    <row r="80" spans="2:6">
      <c r="B80" s="45"/>
      <c r="C80" s="46"/>
      <c r="D80" s="6"/>
      <c r="E80" s="6"/>
      <c r="F80" s="6"/>
    </row>
    <row r="81" spans="2:6">
      <c r="B81" s="533" t="s">
        <v>58</v>
      </c>
      <c r="C81" s="534"/>
      <c r="D81" s="6"/>
      <c r="E81" s="6"/>
      <c r="F81" s="6"/>
    </row>
    <row r="82" spans="2:6">
      <c r="B82" s="9" t="s">
        <v>21</v>
      </c>
      <c r="C82" s="10">
        <v>142682</v>
      </c>
      <c r="D82" s="6"/>
      <c r="E82" s="6"/>
      <c r="F82" s="6"/>
    </row>
    <row r="83" spans="2:6">
      <c r="B83" s="11" t="s">
        <v>16</v>
      </c>
      <c r="C83" s="12">
        <f>$M$17</f>
        <v>5.8587515004474859</v>
      </c>
      <c r="D83" s="6"/>
      <c r="E83" s="6"/>
      <c r="F83" s="6"/>
    </row>
    <row r="84" spans="2:6">
      <c r="B84" s="9" t="s">
        <v>22</v>
      </c>
      <c r="C84" s="10">
        <f>C82*C83</f>
        <v>835938.38158684818</v>
      </c>
      <c r="D84" s="6"/>
      <c r="E84" s="6"/>
      <c r="F84" s="6"/>
    </row>
    <row r="85" spans="2:6" ht="15.75" thickBot="1">
      <c r="B85" s="9" t="s">
        <v>23</v>
      </c>
      <c r="C85" s="10">
        <v>425681</v>
      </c>
    </row>
    <row r="86" spans="2:6" ht="15.75" thickBot="1">
      <c r="B86" s="44" t="s">
        <v>8</v>
      </c>
      <c r="C86" s="263">
        <f>C84-C85</f>
        <v>410257.38158684818</v>
      </c>
    </row>
    <row r="88" spans="2:6">
      <c r="B88" s="535" t="s">
        <v>60</v>
      </c>
      <c r="C88" s="535"/>
      <c r="D88" s="535"/>
      <c r="E88" s="535"/>
      <c r="F88" s="535"/>
    </row>
    <row r="89" spans="2:6">
      <c r="B89" s="14"/>
      <c r="C89" s="14"/>
      <c r="D89" s="14"/>
      <c r="E89" s="14"/>
      <c r="F89" s="14"/>
    </row>
    <row r="90" spans="2:6" ht="22.5" customHeight="1"/>
    <row r="92" spans="2:6">
      <c r="B92" s="535" t="s">
        <v>35</v>
      </c>
      <c r="C92" s="535"/>
      <c r="D92" s="535"/>
      <c r="E92" s="535"/>
      <c r="F92" s="535"/>
    </row>
    <row r="97" spans="2:6">
      <c r="B97" s="536" t="s">
        <v>29</v>
      </c>
      <c r="C97" s="536"/>
      <c r="D97" s="536"/>
      <c r="E97" s="536"/>
      <c r="F97" s="536"/>
    </row>
    <row r="98" spans="2:6">
      <c r="B98" s="535" t="s">
        <v>61</v>
      </c>
      <c r="C98" s="535"/>
      <c r="D98" s="535"/>
      <c r="E98" s="535"/>
      <c r="F98" s="535"/>
    </row>
    <row r="99" spans="2:6">
      <c r="B99" s="533" t="s">
        <v>51</v>
      </c>
      <c r="C99" s="534"/>
      <c r="D99" s="14"/>
      <c r="E99" s="14"/>
      <c r="F99" s="14"/>
    </row>
    <row r="100" spans="2:6">
      <c r="B100" s="9" t="s">
        <v>17</v>
      </c>
      <c r="C100" s="10">
        <v>7887</v>
      </c>
      <c r="D100" s="6"/>
      <c r="E100" s="6"/>
      <c r="F100" s="6"/>
    </row>
    <row r="101" spans="2:6">
      <c r="B101" s="9" t="s">
        <v>18</v>
      </c>
      <c r="C101" s="43">
        <f>$M$5</f>
        <v>0.38524375610839284</v>
      </c>
      <c r="D101" s="6"/>
      <c r="E101" s="6"/>
      <c r="F101" s="6"/>
    </row>
    <row r="102" spans="2:6">
      <c r="B102" s="9" t="s">
        <v>8</v>
      </c>
      <c r="C102" s="10">
        <f>C100*C101</f>
        <v>3038.4175044268945</v>
      </c>
      <c r="D102" s="6"/>
      <c r="E102" s="6"/>
      <c r="F102" s="6"/>
    </row>
    <row r="103" spans="2:6">
      <c r="B103" s="6"/>
      <c r="C103" s="7"/>
      <c r="D103" s="6"/>
      <c r="E103" s="6"/>
      <c r="F103" s="6"/>
    </row>
    <row r="104" spans="2:6">
      <c r="B104" s="533" t="s">
        <v>52</v>
      </c>
      <c r="C104" s="534"/>
      <c r="D104" s="6"/>
      <c r="E104" s="6"/>
      <c r="F104" s="6"/>
    </row>
    <row r="105" spans="2:6">
      <c r="B105" s="9" t="s">
        <v>19</v>
      </c>
      <c r="C105" s="10">
        <v>41125</v>
      </c>
      <c r="D105" s="6"/>
      <c r="E105" s="6"/>
      <c r="F105" s="6"/>
    </row>
    <row r="106" spans="2:6" ht="15.75" thickBot="1">
      <c r="B106" s="11" t="s">
        <v>14</v>
      </c>
      <c r="C106" s="12">
        <f>$M$23</f>
        <v>0.69336916283306549</v>
      </c>
      <c r="D106" s="6"/>
      <c r="E106" s="6"/>
      <c r="F106" s="6"/>
    </row>
    <row r="107" spans="2:6" ht="15.75" thickBot="1">
      <c r="B107" s="44" t="s">
        <v>8</v>
      </c>
      <c r="C107" s="263">
        <f>C105*C106</f>
        <v>28514.806821509817</v>
      </c>
      <c r="D107" s="6"/>
      <c r="E107" s="6"/>
      <c r="F107" s="6"/>
    </row>
    <row r="108" spans="2:6">
      <c r="B108" s="6"/>
      <c r="C108" s="7"/>
      <c r="D108" s="6"/>
      <c r="E108" s="6"/>
      <c r="F108" s="6"/>
    </row>
    <row r="109" spans="2:6">
      <c r="B109" s="6" t="s">
        <v>1543</v>
      </c>
      <c r="C109" s="7"/>
      <c r="D109" s="6"/>
      <c r="E109" s="6"/>
      <c r="F109" s="6"/>
    </row>
    <row r="111" spans="2:6">
      <c r="B111" s="535" t="s">
        <v>62</v>
      </c>
      <c r="C111" s="535"/>
      <c r="D111" s="535"/>
      <c r="E111" s="535"/>
      <c r="F111" s="535"/>
    </row>
    <row r="112" spans="2:6">
      <c r="B112" s="533" t="s">
        <v>51</v>
      </c>
      <c r="C112" s="534"/>
      <c r="D112" s="14"/>
      <c r="E112" s="14"/>
      <c r="F112" s="14"/>
    </row>
    <row r="113" spans="2:6">
      <c r="B113" s="9" t="s">
        <v>17</v>
      </c>
      <c r="C113" s="10">
        <v>16387</v>
      </c>
      <c r="D113" s="6"/>
      <c r="E113" s="6"/>
      <c r="F113" s="6"/>
    </row>
    <row r="114" spans="2:6" ht="15.75" thickBot="1">
      <c r="B114" s="9" t="s">
        <v>18</v>
      </c>
      <c r="C114" s="43">
        <f>$M$5</f>
        <v>0.38524375610839284</v>
      </c>
      <c r="D114" s="6"/>
      <c r="E114" s="6"/>
      <c r="F114" s="6"/>
    </row>
    <row r="115" spans="2:6" ht="15.75" thickBot="1">
      <c r="B115" s="44" t="s">
        <v>8</v>
      </c>
      <c r="C115" s="263">
        <f>C113*C114</f>
        <v>6312.9894313482337</v>
      </c>
      <c r="D115" s="6"/>
      <c r="E115" s="6"/>
      <c r="F115" s="6"/>
    </row>
    <row r="116" spans="2:6">
      <c r="B116" s="6"/>
      <c r="C116" s="7"/>
      <c r="D116" s="6"/>
      <c r="E116" s="6"/>
      <c r="F116" s="6"/>
    </row>
    <row r="117" spans="2:6">
      <c r="B117" s="533" t="s">
        <v>52</v>
      </c>
      <c r="C117" s="534"/>
      <c r="D117" s="6"/>
      <c r="E117" s="6"/>
      <c r="F117" s="6"/>
    </row>
    <row r="118" spans="2:6">
      <c r="B118" s="9" t="s">
        <v>19</v>
      </c>
      <c r="C118" s="10">
        <v>12163</v>
      </c>
      <c r="D118" s="6"/>
      <c r="E118" s="6"/>
      <c r="F118" s="6"/>
    </row>
    <row r="119" spans="2:6" ht="15.75" thickBot="1">
      <c r="B119" s="11" t="s">
        <v>14</v>
      </c>
      <c r="C119" s="12">
        <f>$M$23</f>
        <v>0.69336916283306549</v>
      </c>
      <c r="D119" s="6"/>
      <c r="E119" s="6"/>
      <c r="F119" s="6"/>
    </row>
    <row r="120" spans="2:6" ht="15.75" thickBot="1">
      <c r="B120" s="44" t="s">
        <v>8</v>
      </c>
      <c r="C120" s="263">
        <f>C118*C119</f>
        <v>8433.4491275385753</v>
      </c>
      <c r="D120" s="6"/>
      <c r="E120" s="6"/>
      <c r="F120" s="6"/>
    </row>
    <row r="121" spans="2:6">
      <c r="B121" s="6"/>
      <c r="C121" s="7"/>
      <c r="D121" s="6"/>
      <c r="E121" s="6"/>
      <c r="F121" s="6"/>
    </row>
    <row r="122" spans="2:6">
      <c r="B122" s="6" t="s">
        <v>1543</v>
      </c>
      <c r="C122" s="7"/>
      <c r="D122" s="6"/>
      <c r="E122" s="6"/>
      <c r="F122" s="6"/>
    </row>
    <row r="124" spans="2:6">
      <c r="B124" s="535" t="s">
        <v>63</v>
      </c>
      <c r="C124" s="535"/>
      <c r="D124" s="535"/>
      <c r="E124" s="535"/>
      <c r="F124" s="535"/>
    </row>
    <row r="125" spans="2:6">
      <c r="B125" s="533" t="s">
        <v>51</v>
      </c>
      <c r="C125" s="534"/>
      <c r="D125" s="6"/>
      <c r="E125" s="6"/>
      <c r="F125" s="6"/>
    </row>
    <row r="126" spans="2:6">
      <c r="B126" s="9" t="s">
        <v>17</v>
      </c>
      <c r="C126" s="10">
        <v>978703</v>
      </c>
      <c r="D126" s="8"/>
      <c r="E126" s="6"/>
      <c r="F126" s="6"/>
    </row>
    <row r="127" spans="2:6" ht="15.75" thickBot="1">
      <c r="B127" s="9" t="s">
        <v>18</v>
      </c>
      <c r="C127" s="43">
        <f>M6</f>
        <v>1.4104926371980409</v>
      </c>
      <c r="D127" s="7"/>
      <c r="E127" s="6"/>
      <c r="F127" s="6"/>
    </row>
    <row r="128" spans="2:6" ht="15.75" thickBot="1">
      <c r="B128" s="44" t="s">
        <v>8</v>
      </c>
      <c r="C128" s="263">
        <f>C126*C127</f>
        <v>1380453.3755036341</v>
      </c>
      <c r="D128" s="6"/>
      <c r="E128" s="6"/>
      <c r="F128" s="6"/>
    </row>
    <row r="129" spans="2:6">
      <c r="B129" s="6"/>
      <c r="C129" s="7"/>
      <c r="D129" s="6"/>
      <c r="E129" s="6"/>
      <c r="F129" s="6"/>
    </row>
    <row r="130" spans="2:6">
      <c r="B130" s="533" t="s">
        <v>52</v>
      </c>
      <c r="C130" s="534"/>
      <c r="D130" s="8"/>
      <c r="E130" s="6"/>
      <c r="F130" s="6"/>
    </row>
    <row r="131" spans="2:6">
      <c r="B131" s="9" t="s">
        <v>19</v>
      </c>
      <c r="C131" s="10">
        <v>618881</v>
      </c>
      <c r="D131" s="7"/>
      <c r="E131" s="6"/>
      <c r="F131" s="6"/>
    </row>
    <row r="132" spans="2:6" ht="15.75" thickBot="1">
      <c r="B132" s="11" t="s">
        <v>14</v>
      </c>
      <c r="C132" s="12">
        <f>M24</f>
        <v>1.9576919827931956</v>
      </c>
      <c r="D132" s="6"/>
      <c r="E132" s="6"/>
      <c r="F132" s="6"/>
    </row>
    <row r="133" spans="2:6" ht="15.75" thickBot="1">
      <c r="B133" s="44" t="s">
        <v>8</v>
      </c>
      <c r="C133" s="263">
        <f>C131*C132</f>
        <v>1211578.3720030356</v>
      </c>
      <c r="D133" s="6"/>
      <c r="E133" s="6"/>
      <c r="F133" s="6"/>
    </row>
    <row r="134" spans="2:6">
      <c r="B134" s="45"/>
      <c r="C134" s="46"/>
      <c r="D134" s="6"/>
      <c r="E134" s="6"/>
      <c r="F134" s="6"/>
    </row>
    <row r="135" spans="2:6">
      <c r="B135" s="533" t="s">
        <v>57</v>
      </c>
      <c r="C135" s="534"/>
      <c r="D135" s="6"/>
      <c r="E135" s="6"/>
      <c r="F135" s="6"/>
    </row>
    <row r="136" spans="2:6">
      <c r="B136" s="9" t="s">
        <v>20</v>
      </c>
      <c r="C136" s="10">
        <v>142109</v>
      </c>
      <c r="D136" s="6"/>
      <c r="E136" s="6"/>
      <c r="F136" s="6"/>
    </row>
    <row r="137" spans="2:6">
      <c r="B137" s="11" t="s">
        <v>15</v>
      </c>
      <c r="C137" s="12">
        <f>M12</f>
        <v>13.69956063235322</v>
      </c>
      <c r="D137" s="6"/>
      <c r="E137" s="6"/>
      <c r="F137" s="6"/>
    </row>
    <row r="138" spans="2:6">
      <c r="B138" s="9" t="s">
        <v>22</v>
      </c>
      <c r="C138" s="10">
        <f>C136*C137</f>
        <v>1946830.8619030837</v>
      </c>
      <c r="D138" s="6"/>
      <c r="E138" s="6"/>
      <c r="F138" s="6"/>
    </row>
    <row r="139" spans="2:6" ht="15.75" thickBot="1">
      <c r="B139" s="9" t="s">
        <v>23</v>
      </c>
      <c r="C139" s="10">
        <v>485642</v>
      </c>
    </row>
    <row r="140" spans="2:6" ht="15.75" thickBot="1">
      <c r="B140" s="44" t="s">
        <v>8</v>
      </c>
      <c r="C140" s="263">
        <f>C138-C139</f>
        <v>1461188.8619030837</v>
      </c>
    </row>
    <row r="142" spans="2:6">
      <c r="B142" s="536" t="s">
        <v>28</v>
      </c>
      <c r="C142" s="536"/>
      <c r="D142" s="536"/>
      <c r="E142" s="536"/>
      <c r="F142" s="536"/>
    </row>
    <row r="143" spans="2:6">
      <c r="B143" s="535" t="s">
        <v>64</v>
      </c>
      <c r="C143" s="535"/>
      <c r="D143" s="535"/>
      <c r="E143" s="535"/>
      <c r="F143" s="535"/>
    </row>
    <row r="144" spans="2:6">
      <c r="B144" s="533" t="s">
        <v>51</v>
      </c>
      <c r="C144" s="534"/>
      <c r="D144" s="14"/>
      <c r="E144" s="14"/>
      <c r="F144" s="14"/>
    </row>
    <row r="145" spans="2:6">
      <c r="B145" s="9" t="s">
        <v>17</v>
      </c>
      <c r="C145" s="10">
        <v>1115732</v>
      </c>
      <c r="D145" s="6"/>
      <c r="E145" s="6"/>
      <c r="F145" s="6"/>
    </row>
    <row r="146" spans="2:6">
      <c r="B146" s="9" t="s">
        <v>18</v>
      </c>
      <c r="C146" s="43">
        <f>$M$5</f>
        <v>0.38524375610839284</v>
      </c>
      <c r="D146" s="6"/>
      <c r="E146" s="6"/>
      <c r="F146" s="6"/>
    </row>
    <row r="147" spans="2:6">
      <c r="B147" s="9" t="s">
        <v>8</v>
      </c>
      <c r="C147" s="10">
        <f>C145*C146</f>
        <v>429828.78649032937</v>
      </c>
      <c r="D147" s="6"/>
      <c r="E147" s="6"/>
      <c r="F147" s="6"/>
    </row>
    <row r="148" spans="2:6">
      <c r="B148" s="6"/>
      <c r="C148" s="7"/>
      <c r="D148" s="6"/>
      <c r="E148" s="6"/>
      <c r="F148" s="6"/>
    </row>
    <row r="149" spans="2:6">
      <c r="B149" s="533" t="s">
        <v>52</v>
      </c>
      <c r="C149" s="534"/>
      <c r="D149" s="6"/>
      <c r="E149" s="6"/>
      <c r="F149" s="6"/>
    </row>
    <row r="150" spans="2:6">
      <c r="B150" s="9" t="s">
        <v>19</v>
      </c>
      <c r="C150" s="10">
        <v>1833486</v>
      </c>
      <c r="D150" s="6"/>
      <c r="E150" s="6"/>
      <c r="F150" s="6"/>
    </row>
    <row r="151" spans="2:6" ht="15.75" thickBot="1">
      <c r="B151" s="11" t="s">
        <v>14</v>
      </c>
      <c r="C151" s="12">
        <f>$M$23</f>
        <v>0.69336916283306549</v>
      </c>
      <c r="D151" s="6"/>
      <c r="E151" s="6"/>
      <c r="F151" s="6"/>
    </row>
    <row r="152" spans="2:6" ht="15.75" thickBot="1">
      <c r="B152" s="44" t="s">
        <v>8</v>
      </c>
      <c r="C152" s="263">
        <f>C150*C151</f>
        <v>1271282.652886146</v>
      </c>
      <c r="D152" s="6"/>
      <c r="E152" s="6"/>
      <c r="F152" s="6"/>
    </row>
    <row r="153" spans="2:6">
      <c r="B153" s="6"/>
      <c r="C153" s="7"/>
      <c r="D153" s="6"/>
      <c r="E153" s="6"/>
      <c r="F153" s="6"/>
    </row>
    <row r="154" spans="2:6">
      <c r="B154" s="6" t="s">
        <v>54</v>
      </c>
      <c r="C154" s="7"/>
      <c r="D154" s="6"/>
      <c r="E154" s="6"/>
      <c r="F154" s="6"/>
    </row>
    <row r="156" spans="2:6">
      <c r="B156" s="535" t="s">
        <v>65</v>
      </c>
      <c r="C156" s="535"/>
      <c r="D156" s="535"/>
      <c r="E156" s="535"/>
      <c r="F156" s="535"/>
    </row>
    <row r="158" spans="2:6">
      <c r="B158" s="535" t="s">
        <v>66</v>
      </c>
      <c r="C158" s="535"/>
      <c r="D158" s="535"/>
      <c r="E158" s="535"/>
      <c r="F158" s="535"/>
    </row>
    <row r="159" spans="2:6">
      <c r="B159" s="533" t="s">
        <v>51</v>
      </c>
      <c r="C159" s="534"/>
      <c r="D159" s="14"/>
      <c r="E159" s="14"/>
      <c r="F159" s="14"/>
    </row>
    <row r="160" spans="2:6">
      <c r="B160" s="9" t="s">
        <v>17</v>
      </c>
      <c r="C160" s="10">
        <v>95920</v>
      </c>
      <c r="D160" s="6"/>
      <c r="E160" s="6"/>
      <c r="F160" s="6"/>
    </row>
    <row r="161" spans="2:6" ht="15.75" thickBot="1">
      <c r="B161" s="9" t="s">
        <v>18</v>
      </c>
      <c r="C161" s="43">
        <f>$M$5</f>
        <v>0.38524375610839284</v>
      </c>
      <c r="D161" s="6"/>
      <c r="E161" s="6"/>
      <c r="F161" s="6"/>
    </row>
    <row r="162" spans="2:6" ht="15.75" thickBot="1">
      <c r="B162" s="44" t="s">
        <v>8</v>
      </c>
      <c r="C162" s="263">
        <f>C160*C161</f>
        <v>36952.581085917045</v>
      </c>
      <c r="D162" s="6"/>
      <c r="E162" s="6"/>
      <c r="F162" s="6"/>
    </row>
    <row r="163" spans="2:6">
      <c r="B163" s="6"/>
      <c r="C163" s="7"/>
      <c r="D163" s="6"/>
      <c r="E163" s="6"/>
      <c r="F163" s="6"/>
    </row>
    <row r="164" spans="2:6">
      <c r="B164" s="533" t="s">
        <v>52</v>
      </c>
      <c r="C164" s="534"/>
      <c r="D164" s="6"/>
      <c r="E164" s="6"/>
      <c r="F164" s="6"/>
    </row>
    <row r="165" spans="2:6">
      <c r="B165" s="9" t="s">
        <v>19</v>
      </c>
      <c r="C165" s="10">
        <v>5932</v>
      </c>
      <c r="D165" s="6"/>
      <c r="E165" s="6"/>
      <c r="F165" s="6"/>
    </row>
    <row r="166" spans="2:6" ht="15.75" thickBot="1">
      <c r="B166" s="11" t="s">
        <v>14</v>
      </c>
      <c r="C166" s="12">
        <f>$M$23</f>
        <v>0.69336916283306549</v>
      </c>
      <c r="D166" s="6"/>
      <c r="E166" s="6"/>
      <c r="F166" s="6"/>
    </row>
    <row r="167" spans="2:6" ht="15.75" thickBot="1">
      <c r="B167" s="44" t="s">
        <v>8</v>
      </c>
      <c r="C167" s="263">
        <f>C165*C166</f>
        <v>4113.0658739257442</v>
      </c>
      <c r="D167" s="6"/>
      <c r="E167" s="6"/>
      <c r="F167" s="6"/>
    </row>
    <row r="168" spans="2:6">
      <c r="B168" s="6"/>
      <c r="C168" s="7"/>
      <c r="D168" s="6"/>
      <c r="E168" s="6"/>
      <c r="F168" s="6"/>
    </row>
    <row r="169" spans="2:6">
      <c r="B169" s="6" t="s">
        <v>1543</v>
      </c>
      <c r="C169" s="7"/>
      <c r="D169" s="6"/>
      <c r="E169" s="6"/>
      <c r="F169" s="6"/>
    </row>
    <row r="171" spans="2:6">
      <c r="B171" s="535" t="s">
        <v>67</v>
      </c>
      <c r="C171" s="535"/>
      <c r="D171" s="535"/>
      <c r="E171" s="535"/>
      <c r="F171" s="535"/>
    </row>
    <row r="172" spans="2:6">
      <c r="B172" s="533" t="s">
        <v>51</v>
      </c>
      <c r="C172" s="534"/>
      <c r="D172" s="6"/>
      <c r="E172" s="6"/>
      <c r="F172" s="6"/>
    </row>
    <row r="173" spans="2:6">
      <c r="B173" s="9" t="s">
        <v>17</v>
      </c>
      <c r="C173" s="10">
        <v>173298</v>
      </c>
      <c r="D173" s="8"/>
      <c r="E173" s="6"/>
      <c r="F173" s="6"/>
    </row>
    <row r="174" spans="2:6" ht="15.75" thickBot="1">
      <c r="B174" s="9" t="s">
        <v>18</v>
      </c>
      <c r="C174" s="43">
        <f>M7</f>
        <v>1.3799687091688109</v>
      </c>
      <c r="D174" s="7"/>
      <c r="E174" s="6"/>
      <c r="F174" s="6"/>
    </row>
    <row r="175" spans="2:6" ht="15.75" thickBot="1">
      <c r="B175" s="44" t="s">
        <v>8</v>
      </c>
      <c r="C175" s="263">
        <f>C173*C174</f>
        <v>239145.81736153658</v>
      </c>
      <c r="D175" s="6"/>
      <c r="E175" s="6"/>
      <c r="F175" s="6"/>
    </row>
    <row r="176" spans="2:6">
      <c r="B176" s="6"/>
      <c r="C176" s="7"/>
      <c r="D176" s="6"/>
      <c r="E176" s="6"/>
      <c r="F176" s="6"/>
    </row>
    <row r="177" spans="2:6">
      <c r="B177" s="533" t="s">
        <v>52</v>
      </c>
      <c r="C177" s="534"/>
      <c r="D177" s="8"/>
      <c r="E177" s="6"/>
      <c r="F177" s="6"/>
    </row>
    <row r="178" spans="2:6">
      <c r="B178" s="9" t="s">
        <v>19</v>
      </c>
      <c r="C178" s="10">
        <v>87697</v>
      </c>
      <c r="D178" s="7"/>
      <c r="E178" s="6"/>
      <c r="F178" s="6"/>
    </row>
    <row r="179" spans="2:6" ht="15.75" thickBot="1">
      <c r="B179" s="11" t="s">
        <v>14</v>
      </c>
      <c r="C179" s="12">
        <f>M25</f>
        <v>0.87799272495658442</v>
      </c>
      <c r="D179" s="6"/>
      <c r="E179" s="6"/>
      <c r="F179" s="6"/>
    </row>
    <row r="180" spans="2:6" ht="15.75" thickBot="1">
      <c r="B180" s="44" t="s">
        <v>8</v>
      </c>
      <c r="C180" s="263">
        <f>C178*C179</f>
        <v>76997.328000517591</v>
      </c>
      <c r="D180" s="6"/>
      <c r="E180" s="6"/>
      <c r="F180" s="6"/>
    </row>
    <row r="181" spans="2:6">
      <c r="B181" s="45"/>
      <c r="C181" s="46"/>
      <c r="D181" s="6"/>
      <c r="E181" s="6"/>
      <c r="F181" s="6"/>
    </row>
    <row r="182" spans="2:6">
      <c r="B182" s="533" t="s">
        <v>57</v>
      </c>
      <c r="C182" s="534"/>
      <c r="D182" s="6"/>
      <c r="E182" s="6"/>
      <c r="F182" s="6"/>
    </row>
    <row r="183" spans="2:6">
      <c r="B183" s="9" t="s">
        <v>20</v>
      </c>
      <c r="C183" s="10">
        <v>27636</v>
      </c>
      <c r="D183" s="6"/>
      <c r="E183" s="6"/>
      <c r="F183" s="6"/>
    </row>
    <row r="184" spans="2:6">
      <c r="B184" s="11" t="s">
        <v>15</v>
      </c>
      <c r="C184" s="12">
        <f>M13</f>
        <v>5.8827823136502957</v>
      </c>
      <c r="D184" s="6"/>
      <c r="E184" s="6"/>
      <c r="F184" s="6"/>
    </row>
    <row r="185" spans="2:6">
      <c r="B185" s="9" t="s">
        <v>22</v>
      </c>
      <c r="C185" s="10">
        <f>C183*C184</f>
        <v>162576.57202003957</v>
      </c>
      <c r="D185" s="6"/>
      <c r="E185" s="6"/>
      <c r="F185" s="6"/>
    </row>
    <row r="186" spans="2:6" ht="15.75" thickBot="1">
      <c r="B186" s="9" t="s">
        <v>23</v>
      </c>
      <c r="C186" s="10">
        <v>30000</v>
      </c>
    </row>
    <row r="187" spans="2:6" ht="15.75" thickBot="1">
      <c r="B187" s="44" t="s">
        <v>8</v>
      </c>
      <c r="C187" s="263">
        <f>C185-C186</f>
        <v>132576.57202003957</v>
      </c>
    </row>
    <row r="189" spans="2:6">
      <c r="B189" s="535" t="s">
        <v>43</v>
      </c>
      <c r="C189" s="535"/>
      <c r="D189" s="535"/>
      <c r="E189" s="535"/>
      <c r="F189" s="535"/>
    </row>
    <row r="190" spans="2:6">
      <c r="B190" s="14"/>
      <c r="C190" s="14"/>
      <c r="D190" s="14"/>
      <c r="E190" s="14"/>
      <c r="F190" s="14"/>
    </row>
  </sheetData>
  <sheetProtection algorithmName="SHA-512" hashValue="2ZNBy2rUccMY1SlD2aftEd1XGptAVG+GY1ayKiHO58EBkMfU56JMDcP9SHEKKCLVTi5wL6+bygrWEV+irIgRoA==" saltValue="ta+xPIMhmWyHN80H7qDNsQ==" spinCount="100000" sheet="1" objects="1" scenarios="1" selectLockedCells="1" sort="0" autoFilter="0" selectUnlockedCells="1"/>
  <mergeCells count="51">
    <mergeCell ref="B156:F156"/>
    <mergeCell ref="B158:F158"/>
    <mergeCell ref="B159:C159"/>
    <mergeCell ref="B164:C164"/>
    <mergeCell ref="B142:F142"/>
    <mergeCell ref="B144:C144"/>
    <mergeCell ref="B149:C149"/>
    <mergeCell ref="B143:F143"/>
    <mergeCell ref="I2:M2"/>
    <mergeCell ref="I3:M3"/>
    <mergeCell ref="I21:M21"/>
    <mergeCell ref="B2:F2"/>
    <mergeCell ref="C10:F10"/>
    <mergeCell ref="B12:F12"/>
    <mergeCell ref="C17:F17"/>
    <mergeCell ref="B19:F19"/>
    <mergeCell ref="B58:C58"/>
    <mergeCell ref="I15:M15"/>
    <mergeCell ref="I9:M9"/>
    <mergeCell ref="B30:F30"/>
    <mergeCell ref="B31:F31"/>
    <mergeCell ref="B32:C32"/>
    <mergeCell ref="C26:F26"/>
    <mergeCell ref="B37:C37"/>
    <mergeCell ref="B44:F44"/>
    <mergeCell ref="B45:C45"/>
    <mergeCell ref="B50:C50"/>
    <mergeCell ref="B57:F57"/>
    <mergeCell ref="B111:F111"/>
    <mergeCell ref="B63:C63"/>
    <mergeCell ref="B70:F70"/>
    <mergeCell ref="B71:C71"/>
    <mergeCell ref="B76:C76"/>
    <mergeCell ref="B81:C81"/>
    <mergeCell ref="B88:F88"/>
    <mergeCell ref="B92:F92"/>
    <mergeCell ref="B97:F97"/>
    <mergeCell ref="B98:F98"/>
    <mergeCell ref="B99:C99"/>
    <mergeCell ref="B104:C104"/>
    <mergeCell ref="B112:C112"/>
    <mergeCell ref="B117:C117"/>
    <mergeCell ref="B125:C125"/>
    <mergeCell ref="B130:C130"/>
    <mergeCell ref="B135:C135"/>
    <mergeCell ref="B124:F124"/>
    <mergeCell ref="B172:C172"/>
    <mergeCell ref="B177:C177"/>
    <mergeCell ref="B182:C182"/>
    <mergeCell ref="B171:F171"/>
    <mergeCell ref="B189:F189"/>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7D389-EF64-4737-A7B1-BE3B623C2C68}">
  <dimension ref="B1:H22"/>
  <sheetViews>
    <sheetView showGridLines="0" workbookViewId="0">
      <selection activeCell="B3" sqref="B3"/>
    </sheetView>
  </sheetViews>
  <sheetFormatPr defaultRowHeight="15"/>
  <cols>
    <col min="1" max="1" width="4.5" customWidth="1"/>
    <col min="2" max="2" width="41.125" style="2" customWidth="1"/>
    <col min="3" max="3" width="12.125" style="2" customWidth="1"/>
    <col min="4" max="4" width="10.875" style="2" customWidth="1"/>
    <col min="5" max="5" width="11.25" style="2" customWidth="1"/>
    <col min="6" max="8" width="8.875" style="2"/>
  </cols>
  <sheetData>
    <row r="1" spans="2:5">
      <c r="B1" s="283" t="s">
        <v>1542</v>
      </c>
    </row>
    <row r="3" spans="2:5" ht="22.5">
      <c r="B3" s="365" t="s">
        <v>338</v>
      </c>
      <c r="C3" s="365" t="s">
        <v>339</v>
      </c>
      <c r="D3" s="365" t="s">
        <v>340</v>
      </c>
      <c r="E3" s="365" t="s">
        <v>341</v>
      </c>
    </row>
    <row r="4" spans="2:5">
      <c r="B4" s="366" t="s">
        <v>342</v>
      </c>
      <c r="C4" s="367">
        <f>C5+C6</f>
        <v>272338.68131999997</v>
      </c>
      <c r="D4" s="368"/>
      <c r="E4" s="367">
        <f>E5+E6</f>
        <v>264168.52088039997</v>
      </c>
    </row>
    <row r="5" spans="2:5">
      <c r="B5" s="369" t="s">
        <v>343</v>
      </c>
      <c r="C5" s="370"/>
      <c r="D5" s="368">
        <v>1</v>
      </c>
      <c r="E5" s="371">
        <f>C5*D5</f>
        <v>0</v>
      </c>
    </row>
    <row r="6" spans="2:5">
      <c r="B6" s="369" t="s">
        <v>344</v>
      </c>
      <c r="C6" s="370">
        <f>SUM('311_315'!E2:E427)/1000</f>
        <v>272338.68131999997</v>
      </c>
      <c r="D6" s="368">
        <v>0.97</v>
      </c>
      <c r="E6" s="371">
        <f>C6*D6</f>
        <v>264168.52088039997</v>
      </c>
    </row>
    <row r="7" spans="2:5">
      <c r="B7" s="366" t="s">
        <v>345</v>
      </c>
      <c r="C7" s="367">
        <f>C8+C9</f>
        <v>199469.55146000008</v>
      </c>
      <c r="D7" s="368"/>
      <c r="E7" s="367">
        <f>E8+E9</f>
        <v>181517.29182860008</v>
      </c>
    </row>
    <row r="8" spans="2:5">
      <c r="B8" s="369" t="s">
        <v>343</v>
      </c>
      <c r="C8" s="370"/>
      <c r="D8" s="368">
        <v>1</v>
      </c>
      <c r="E8" s="371">
        <f>C8*D8</f>
        <v>0</v>
      </c>
    </row>
    <row r="9" spans="2:5">
      <c r="B9" s="369" t="s">
        <v>344</v>
      </c>
      <c r="C9" s="370">
        <f>SUM('311_315'!F2:F427)/1000</f>
        <v>199469.55146000008</v>
      </c>
      <c r="D9" s="368">
        <v>0.91</v>
      </c>
      <c r="E9" s="371">
        <f>C9*D9</f>
        <v>181517.29182860008</v>
      </c>
    </row>
    <row r="10" spans="2:5">
      <c r="B10" s="366" t="s">
        <v>346</v>
      </c>
      <c r="C10" s="367">
        <f>C11+C12</f>
        <v>424563.53841999965</v>
      </c>
      <c r="D10" s="368"/>
      <c r="E10" s="367">
        <f>E11+E12</f>
        <v>339650.83073599974</v>
      </c>
    </row>
    <row r="11" spans="2:5">
      <c r="B11" s="369" t="s">
        <v>343</v>
      </c>
      <c r="C11" s="370"/>
      <c r="D11" s="368">
        <v>1</v>
      </c>
      <c r="E11" s="371">
        <f>C11*D11</f>
        <v>0</v>
      </c>
    </row>
    <row r="12" spans="2:5">
      <c r="B12" s="369" t="s">
        <v>344</v>
      </c>
      <c r="C12" s="370">
        <f>SUM('311_315'!G2:H427)/1000</f>
        <v>424563.53841999965</v>
      </c>
      <c r="D12" s="368">
        <v>0.8</v>
      </c>
      <c r="E12" s="371">
        <f>C12*D12</f>
        <v>339650.83073599974</v>
      </c>
    </row>
    <row r="13" spans="2:5">
      <c r="B13" s="366" t="s">
        <v>347</v>
      </c>
      <c r="C13" s="367">
        <f>C14+C15</f>
        <v>410104.30692999996</v>
      </c>
      <c r="D13" s="368"/>
      <c r="E13" s="367">
        <f>E14+E15</f>
        <v>250163.62722729996</v>
      </c>
    </row>
    <row r="14" spans="2:5">
      <c r="B14" s="369" t="s">
        <v>343</v>
      </c>
      <c r="C14" s="370"/>
      <c r="D14" s="368">
        <v>1</v>
      </c>
      <c r="E14" s="371">
        <f>C14*D14</f>
        <v>0</v>
      </c>
    </row>
    <row r="15" spans="2:5">
      <c r="B15" s="369" t="s">
        <v>344</v>
      </c>
      <c r="C15" s="370">
        <f>SUM('311_315'!I2:I427)/1000</f>
        <v>410104.30692999996</v>
      </c>
      <c r="D15" s="368">
        <v>0.61</v>
      </c>
      <c r="E15" s="371">
        <f>C15*D15</f>
        <v>250163.62722729996</v>
      </c>
    </row>
    <row r="16" spans="2:5">
      <c r="B16" s="366" t="s">
        <v>348</v>
      </c>
      <c r="C16" s="367">
        <f>C17+C18</f>
        <v>797934.09175000037</v>
      </c>
      <c r="D16" s="368"/>
      <c r="E16" s="367">
        <f>E17+E18</f>
        <v>255338.90936000014</v>
      </c>
    </row>
    <row r="17" spans="2:5">
      <c r="B17" s="369" t="s">
        <v>343</v>
      </c>
      <c r="C17" s="370"/>
      <c r="D17" s="368">
        <v>1</v>
      </c>
      <c r="E17" s="371">
        <f>C17*D17</f>
        <v>0</v>
      </c>
    </row>
    <row r="18" spans="2:5">
      <c r="B18" s="369" t="s">
        <v>344</v>
      </c>
      <c r="C18" s="370">
        <f>SUM('311_315'!J2:J427)/1000</f>
        <v>797934.09175000037</v>
      </c>
      <c r="D18" s="368">
        <v>0.32</v>
      </c>
      <c r="E18" s="371">
        <f>C18*D18</f>
        <v>255338.90936000014</v>
      </c>
    </row>
    <row r="19" spans="2:5">
      <c r="B19" s="366" t="s">
        <v>349</v>
      </c>
      <c r="C19" s="367">
        <f>SUM(C20:C21)</f>
        <v>0</v>
      </c>
      <c r="D19" s="368"/>
      <c r="E19" s="367">
        <f>E20+E21</f>
        <v>0</v>
      </c>
    </row>
    <row r="20" spans="2:5">
      <c r="B20" s="369" t="s">
        <v>343</v>
      </c>
      <c r="C20" s="370"/>
      <c r="D20" s="368">
        <v>1</v>
      </c>
      <c r="E20" s="371">
        <f>D20*C20</f>
        <v>0</v>
      </c>
    </row>
    <row r="21" spans="2:5">
      <c r="B21" s="369" t="s">
        <v>344</v>
      </c>
      <c r="C21" s="370"/>
      <c r="D21" s="368">
        <v>0</v>
      </c>
      <c r="E21" s="371">
        <f>C21*D21</f>
        <v>0</v>
      </c>
    </row>
    <row r="22" spans="2:5">
      <c r="B22" s="372" t="s">
        <v>350</v>
      </c>
      <c r="C22" s="367">
        <f>C4+C19+C16+C13+C10+C7</f>
        <v>2104410.1698799999</v>
      </c>
      <c r="D22" s="373"/>
      <c r="E22" s="367">
        <f>E4+E19+E16+E13+E10+E7</f>
        <v>1290839.1800322998</v>
      </c>
    </row>
  </sheetData>
  <sheetProtection algorithmName="SHA-512" hashValue="V7mBLO6tJzeZTx7VI5OLm2JYul8X9G5ZbXT7liF+2Yc8EIpKW036AIJ9eO3CiKd8ECAHOgl5hPcFmFhr7cX/wQ==" saltValue="8/iQFmg01+c0wDYbFeL42w==" spinCount="100000" sheet="1" objects="1" scenarios="1" selectLockedCells="1" sort="0" autoFilter="0" selectUnlockedCells="1"/>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4CE79-2EA1-4A5C-B70B-6460786392B0}">
  <dimension ref="B2:J31"/>
  <sheetViews>
    <sheetView showGridLines="0" tabSelected="1" workbookViewId="0">
      <selection activeCell="H16" sqref="H16"/>
    </sheetView>
  </sheetViews>
  <sheetFormatPr defaultColWidth="9.125" defaultRowHeight="15"/>
  <cols>
    <col min="1" max="1" width="5.25" style="2" customWidth="1"/>
    <col min="2" max="2" width="49.75" style="2" customWidth="1"/>
    <col min="3" max="3" width="11.875" style="2" customWidth="1"/>
    <col min="4" max="4" width="9.125" style="2"/>
    <col min="5" max="5" width="12.25" style="2" bestFit="1" customWidth="1"/>
    <col min="6" max="6" width="21.875" style="2" customWidth="1"/>
    <col min="7" max="8" width="9.125" style="2"/>
    <col min="9" max="9" width="39.75" style="2" bestFit="1" customWidth="1"/>
    <col min="10" max="10" width="16.5" style="2" customWidth="1"/>
    <col min="11" max="16384" width="9.125" style="2"/>
  </cols>
  <sheetData>
    <row r="2" spans="2:10">
      <c r="B2" s="444" t="s">
        <v>1554</v>
      </c>
      <c r="C2"/>
      <c r="D2"/>
      <c r="E2"/>
    </row>
    <row r="3" spans="2:10">
      <c r="B3" s="445" t="s">
        <v>1555</v>
      </c>
      <c r="C3" s="446" t="s">
        <v>1556</v>
      </c>
      <c r="D3" s="446" t="s">
        <v>1557</v>
      </c>
      <c r="E3" s="446" t="s">
        <v>1558</v>
      </c>
      <c r="F3" s="446" t="s">
        <v>1575</v>
      </c>
    </row>
    <row r="4" spans="2:10">
      <c r="B4" s="445" t="s">
        <v>1559</v>
      </c>
      <c r="C4" s="447">
        <v>250000000</v>
      </c>
      <c r="D4" s="445">
        <v>24.885000000000002</v>
      </c>
      <c r="E4" s="447">
        <f>C4*D4</f>
        <v>6221250000</v>
      </c>
      <c r="F4" s="447">
        <f>J18</f>
        <v>364632</v>
      </c>
    </row>
    <row r="5" spans="2:10">
      <c r="B5" s="445" t="s">
        <v>1560</v>
      </c>
      <c r="C5" s="447">
        <v>24935000</v>
      </c>
      <c r="D5" s="445">
        <v>24.885000000000002</v>
      </c>
      <c r="E5" s="447">
        <f t="shared" ref="E5:E9" si="0">C5*D5</f>
        <v>620507475</v>
      </c>
      <c r="F5" s="447">
        <f>J8</f>
        <v>141176</v>
      </c>
      <c r="I5" s="2" t="s">
        <v>1553</v>
      </c>
    </row>
    <row r="6" spans="2:10">
      <c r="B6" s="445" t="s">
        <v>424</v>
      </c>
      <c r="C6" s="447">
        <v>10545343.629999999</v>
      </c>
      <c r="D6" s="445">
        <v>24.885000000000002</v>
      </c>
      <c r="E6" s="447">
        <f t="shared" si="0"/>
        <v>262420876.23255</v>
      </c>
      <c r="F6" s="447">
        <f>E6/1000</f>
        <v>262420.87623255001</v>
      </c>
      <c r="I6" s="365" t="s">
        <v>9</v>
      </c>
      <c r="J6" s="439">
        <v>45291</v>
      </c>
    </row>
    <row r="7" spans="2:10">
      <c r="B7" s="445" t="s">
        <v>1561</v>
      </c>
      <c r="C7" s="447">
        <v>1000000</v>
      </c>
      <c r="D7" s="445">
        <v>24.885000000000002</v>
      </c>
      <c r="E7" s="447">
        <f t="shared" si="0"/>
        <v>24885000</v>
      </c>
      <c r="F7" s="447">
        <v>0</v>
      </c>
      <c r="I7" s="440" t="s">
        <v>1549</v>
      </c>
      <c r="J7" s="441">
        <v>648896</v>
      </c>
    </row>
    <row r="8" spans="2:10">
      <c r="B8" s="445" t="s">
        <v>1562</v>
      </c>
      <c r="C8" s="447">
        <v>4565000</v>
      </c>
      <c r="D8" s="445">
        <v>24.885000000000002</v>
      </c>
      <c r="E8" s="447">
        <f t="shared" si="0"/>
        <v>113600025</v>
      </c>
      <c r="F8" s="447">
        <v>0</v>
      </c>
      <c r="I8" s="440" t="s">
        <v>1550</v>
      </c>
      <c r="J8" s="441">
        <v>141176</v>
      </c>
    </row>
    <row r="9" spans="2:10" ht="15.75" thickBot="1">
      <c r="B9" s="445" t="s">
        <v>1563</v>
      </c>
      <c r="C9" s="447">
        <v>38701029.340000004</v>
      </c>
      <c r="D9" s="445">
        <v>24.885000000000002</v>
      </c>
      <c r="E9" s="447">
        <f t="shared" si="0"/>
        <v>963075115.12590015</v>
      </c>
      <c r="F9" s="447">
        <f>J7</f>
        <v>648896</v>
      </c>
      <c r="I9" s="440" t="s">
        <v>1551</v>
      </c>
      <c r="J9" s="441">
        <v>269545</v>
      </c>
    </row>
    <row r="10" spans="2:10" ht="15.75" thickTop="1">
      <c r="B10" s="448" t="s">
        <v>26</v>
      </c>
      <c r="C10" s="449">
        <f>SUM(C4:C9)</f>
        <v>329746372.97000003</v>
      </c>
      <c r="D10" s="445">
        <v>24.885000000000002</v>
      </c>
      <c r="E10" s="449">
        <f>SUM(E4:E9)</f>
        <v>8205738491.3584499</v>
      </c>
      <c r="F10" s="449">
        <f>SUM(F4:F9)</f>
        <v>1417124.87623255</v>
      </c>
      <c r="I10" s="442" t="s">
        <v>1552</v>
      </c>
      <c r="J10" s="443">
        <v>1059616</v>
      </c>
    </row>
    <row r="11" spans="2:10">
      <c r="B11"/>
      <c r="C11"/>
      <c r="D11"/>
      <c r="E11"/>
      <c r="F11"/>
    </row>
    <row r="12" spans="2:10">
      <c r="B12" s="444" t="s">
        <v>1564</v>
      </c>
      <c r="C12"/>
      <c r="D12"/>
      <c r="E12" s="446" t="s">
        <v>1558</v>
      </c>
      <c r="F12" s="446"/>
    </row>
    <row r="13" spans="2:10">
      <c r="B13" s="445" t="s">
        <v>1565</v>
      </c>
      <c r="C13" s="449">
        <v>4574772.2300000004</v>
      </c>
      <c r="D13" s="445">
        <v>24.885000000000002</v>
      </c>
      <c r="E13" s="449">
        <f t="shared" ref="E13" si="1">C13*D13</f>
        <v>113843206.94355002</v>
      </c>
      <c r="F13" s="449">
        <v>0</v>
      </c>
    </row>
    <row r="14" spans="2:10">
      <c r="B14"/>
      <c r="C14"/>
      <c r="D14"/>
      <c r="E14"/>
      <c r="F14"/>
    </row>
    <row r="15" spans="2:10">
      <c r="B15"/>
      <c r="C15" s="450"/>
      <c r="D15"/>
      <c r="E15"/>
      <c r="F15"/>
    </row>
    <row r="16" spans="2:10">
      <c r="B16" s="448" t="s">
        <v>1566</v>
      </c>
      <c r="C16" s="445"/>
      <c r="D16" s="445"/>
      <c r="E16" s="446" t="s">
        <v>1558</v>
      </c>
      <c r="F16" s="446"/>
      <c r="I16" s="365" t="s">
        <v>9</v>
      </c>
      <c r="J16" s="439" t="s">
        <v>1576</v>
      </c>
    </row>
    <row r="17" spans="2:10">
      <c r="B17" s="445" t="s">
        <v>1567</v>
      </c>
      <c r="C17" s="447"/>
      <c r="D17" s="445"/>
      <c r="E17" s="447">
        <v>111902578.19</v>
      </c>
      <c r="F17" s="447"/>
      <c r="I17" s="440" t="s">
        <v>1577</v>
      </c>
      <c r="J17" s="441">
        <v>1607125</v>
      </c>
    </row>
    <row r="18" spans="2:10" ht="15.75" thickBot="1">
      <c r="B18" s="445" t="s">
        <v>1568</v>
      </c>
      <c r="C18" s="447"/>
      <c r="D18" s="445"/>
      <c r="E18" s="447">
        <v>730959851.00999999</v>
      </c>
      <c r="F18" s="447"/>
      <c r="I18" s="440" t="s">
        <v>1578</v>
      </c>
      <c r="J18" s="441">
        <v>364632</v>
      </c>
    </row>
    <row r="19" spans="2:10" ht="15.75" thickTop="1">
      <c r="B19" s="445" t="s">
        <v>1569</v>
      </c>
      <c r="C19" s="447"/>
      <c r="D19" s="445"/>
      <c r="E19" s="447">
        <v>56086249.310000002</v>
      </c>
      <c r="F19" s="447"/>
      <c r="I19" s="442" t="s">
        <v>1579</v>
      </c>
      <c r="J19" s="451" t="s">
        <v>1580</v>
      </c>
    </row>
    <row r="20" spans="2:10">
      <c r="B20" s="445" t="s">
        <v>1570</v>
      </c>
      <c r="C20" s="447"/>
      <c r="D20" s="445"/>
      <c r="E20" s="447">
        <v>43232609.100000001</v>
      </c>
      <c r="F20" s="447"/>
    </row>
    <row r="21" spans="2:10">
      <c r="B21" s="445" t="s">
        <v>1571</v>
      </c>
      <c r="C21" s="447"/>
      <c r="D21" s="445"/>
      <c r="E21" s="447">
        <v>11592999.43</v>
      </c>
      <c r="F21" s="447">
        <f>E21/1000</f>
        <v>11592.99943</v>
      </c>
    </row>
    <row r="22" spans="2:10">
      <c r="B22" s="445" t="s">
        <v>1572</v>
      </c>
      <c r="C22" s="447"/>
      <c r="D22" s="445"/>
      <c r="E22" s="447">
        <v>1389755.28</v>
      </c>
      <c r="F22" s="447"/>
    </row>
    <row r="23" spans="2:10">
      <c r="B23" s="445" t="s">
        <v>1573</v>
      </c>
      <c r="C23" s="447"/>
      <c r="D23" s="445"/>
      <c r="E23" s="447">
        <v>4895009.6900000004</v>
      </c>
      <c r="F23" s="447"/>
    </row>
    <row r="24" spans="2:10">
      <c r="B24" s="445" t="s">
        <v>1574</v>
      </c>
      <c r="C24" s="447"/>
      <c r="D24" s="445"/>
      <c r="E24" s="447">
        <v>29427836.25</v>
      </c>
      <c r="F24" s="447"/>
    </row>
    <row r="25" spans="2:10">
      <c r="B25" s="448" t="s">
        <v>26</v>
      </c>
      <c r="C25" s="448"/>
      <c r="D25" s="448"/>
      <c r="E25" s="449">
        <f>SUM(E17:E24)</f>
        <v>989486888.25999999</v>
      </c>
      <c r="F25" s="449">
        <f>F21</f>
        <v>11592.99943</v>
      </c>
    </row>
    <row r="26" spans="2:10">
      <c r="B26"/>
      <c r="C26"/>
      <c r="D26"/>
      <c r="E26"/>
      <c r="F26"/>
    </row>
    <row r="27" spans="2:10">
      <c r="B27" s="2" t="str">
        <f>I17</f>
        <v>Garance od společnosti Duna Furnace Dunai Vasmű Kft. (až do výše 65 mil. EUR)</v>
      </c>
      <c r="C27" s="447">
        <v>65000</v>
      </c>
      <c r="D27" s="453">
        <f>D7</f>
        <v>24.885000000000002</v>
      </c>
      <c r="E27" s="447">
        <f>C27*D27</f>
        <v>1617525</v>
      </c>
      <c r="F27" s="452">
        <f>E27</f>
        <v>1617525</v>
      </c>
    </row>
    <row r="30" spans="2:10">
      <c r="B30"/>
      <c r="C30"/>
      <c r="D30"/>
      <c r="E30" s="446" t="s">
        <v>1558</v>
      </c>
      <c r="F30" s="446"/>
    </row>
    <row r="31" spans="2:10">
      <c r="B31" s="448" t="s">
        <v>26</v>
      </c>
      <c r="C31" s="448"/>
      <c r="D31" s="448"/>
      <c r="E31" s="449">
        <f>E25+E13+E10</f>
        <v>9309068586.5620003</v>
      </c>
      <c r="F31" s="449">
        <f>F10+F13+F25+F27</f>
        <v>3046242.8756625503</v>
      </c>
    </row>
  </sheetData>
  <sheetProtection algorithmName="SHA-512" hashValue="958SiiVpqchhPsvxSFzKRS2bFuW0C06Wv44Y5FfEzEJvkxRIbcNuNzip7CPSK+KBU/7Bc23D8BQXDrV3UQf2PA==" saltValue="oui8pPgmqvWmZcPJ8ifARQ==" spinCount="100000" sheet="1" objects="1" scenarios="1" selectLockedCells="1" sort="0" autoFilter="0" selectUnlockedCells="1"/>
  <pageMargins left="0.7" right="0.7" top="0.78740157499999996" bottom="0.78740157499999996" header="0.3" footer="0.3"/>
  <pageSetup paperSize="0" orientation="portrait"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10927-88B1-4DCD-87F0-E351ED69E295}">
  <sheetPr>
    <tabColor theme="1"/>
  </sheetPr>
  <dimension ref="A1"/>
  <sheetViews>
    <sheetView workbookViewId="0">
      <selection activeCell="G25" sqref="G25"/>
    </sheetView>
  </sheetViews>
  <sheetFormatPr defaultRowHeight="14.25"/>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B105185CDF75D54194E25A77F207CE38" ma:contentTypeVersion="20" ma:contentTypeDescription="Vytvoří nový dokument" ma:contentTypeScope="" ma:versionID="175b2b450b9e82b08da97b0c86b6e32b">
  <xsd:schema xmlns:xsd="http://www.w3.org/2001/XMLSchema" xmlns:xs="http://www.w3.org/2001/XMLSchema" xmlns:p="http://schemas.microsoft.com/office/2006/metadata/properties" xmlns:ns2="48c94af5-7d45-4595-9deb-1a3f7f1473e8" xmlns:ns3="a75a95e2-7661-452d-84ef-d11bef8ca088" targetNamespace="http://schemas.microsoft.com/office/2006/metadata/properties" ma:root="true" ma:fieldsID="cd92902400d46a592a29659fc7dc2352" ns2:_="" ns3:_="">
    <xsd:import namespace="48c94af5-7d45-4595-9deb-1a3f7f1473e8"/>
    <xsd:import namespace="a75a95e2-7661-452d-84ef-d11bef8ca08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Location" minOccurs="0"/>
                <xsd:element ref="ns3:lcf76f155ced4ddcb4097134ff3c332f" minOccurs="0"/>
                <xsd:element ref="ns2:TaxCatchAll" minOccurs="0"/>
                <xsd:element ref="ns3:link" minOccurs="0"/>
                <xsd:element ref="ns3:odkaz"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c94af5-7d45-4595-9deb-1a3f7f1473e8" elementFormDefault="qualified">
    <xsd:import namespace="http://schemas.microsoft.com/office/2006/documentManagement/types"/>
    <xsd:import namespace="http://schemas.microsoft.com/office/infopath/2007/PartnerControls"/>
    <xsd:element name="SharedWithUsers" ma:index="8"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dílené s podrobnostmi" ma:internalName="SharedWithDetails" ma:readOnly="true">
      <xsd:simpleType>
        <xsd:restriction base="dms:Note">
          <xsd:maxLength value="255"/>
        </xsd:restriction>
      </xsd:simpleType>
    </xsd:element>
    <xsd:element name="TaxCatchAll" ma:index="23" nillable="true" ma:displayName="Taxonomy Catch All Column" ma:hidden="true" ma:list="{13cc2140-8512-4016-a256-f5514aab60dd}" ma:internalName="TaxCatchAll" ma:showField="CatchAllData" ma:web="48c94af5-7d45-4595-9deb-1a3f7f1473e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75a95e2-7661-452d-84ef-d11bef8ca08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Značky obrázků" ma:readOnly="false" ma:fieldId="{5cf76f15-5ced-4ddc-b409-7134ff3c332f}" ma:taxonomyMulti="true" ma:sspId="a6fb4f92-a248-4c06-b457-0da587d73aea" ma:termSetId="09814cd3-568e-fe90-9814-8d621ff8fb84" ma:anchorId="fba54fb3-c3e1-fe81-a776-ca4b69148c4d" ma:open="true" ma:isKeyword="false">
      <xsd:complexType>
        <xsd:sequence>
          <xsd:element ref="pc:Terms" minOccurs="0" maxOccurs="1"/>
        </xsd:sequence>
      </xsd:complexType>
    </xsd:element>
    <xsd:element name="link" ma:index="24"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odkaz" ma:index="25" nillable="true" ma:displayName="odkaz" ma:format="Hyperlink" ma:internalName="odkaz">
      <xsd:complexType>
        <xsd:complexContent>
          <xsd:extension base="dms:URL">
            <xsd:sequence>
              <xsd:element name="Url" type="dms:ValidUrl" minOccurs="0" nillable="true"/>
              <xsd:element name="Description" type="xsd:string" nillable="true"/>
            </xsd:sequence>
          </xsd:extension>
        </xsd:complexContent>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ink xmlns="a75a95e2-7661-452d-84ef-d11bef8ca088">
      <Url xsi:nil="true"/>
      <Description xsi:nil="true"/>
    </link>
    <lcf76f155ced4ddcb4097134ff3c332f xmlns="a75a95e2-7661-452d-84ef-d11bef8ca088">
      <Terms xmlns="http://schemas.microsoft.com/office/infopath/2007/PartnerControls"/>
    </lcf76f155ced4ddcb4097134ff3c332f>
    <odkaz xmlns="a75a95e2-7661-452d-84ef-d11bef8ca088">
      <Url xsi:nil="true"/>
      <Description xsi:nil="true"/>
    </odkaz>
    <TaxCatchAll xmlns="48c94af5-7d45-4595-9deb-1a3f7f1473e8" xsi:nil="true"/>
  </documentManagement>
</p:properties>
</file>

<file path=customXml/itemProps1.xml><?xml version="1.0" encoding="utf-8"?>
<ds:datastoreItem xmlns:ds="http://schemas.openxmlformats.org/officeDocument/2006/customXml" ds:itemID="{3EE5AAE3-B80D-436A-B9EE-BFFF76E1045E}">
  <ds:schemaRefs>
    <ds:schemaRef ds:uri="http://schemas.microsoft.com/sharepoint/v3/contenttype/forms"/>
  </ds:schemaRefs>
</ds:datastoreItem>
</file>

<file path=customXml/itemProps2.xml><?xml version="1.0" encoding="utf-8"?>
<ds:datastoreItem xmlns:ds="http://schemas.openxmlformats.org/officeDocument/2006/customXml" ds:itemID="{A3DBC2D5-F142-4A57-822E-7367541CDC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c94af5-7d45-4595-9deb-1a3f7f1473e8"/>
    <ds:schemaRef ds:uri="a75a95e2-7661-452d-84ef-d11bef8ca0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16C5FB-7B2F-49EF-8B2D-F93FA51B5321}">
  <ds:schemaRefs>
    <ds:schemaRef ds:uri="48c94af5-7d45-4595-9deb-1a3f7f1473e8"/>
    <ds:schemaRef ds:uri="http://purl.org/dc/elements/1.1/"/>
    <ds:schemaRef ds:uri="a75a95e2-7661-452d-84ef-d11bef8ca088"/>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21</vt:i4>
      </vt:variant>
    </vt:vector>
  </HeadingPairs>
  <TitlesOfParts>
    <vt:vector size="33" baseType="lpstr">
      <vt:lpstr>LibertyOstrava_SUMMARY</vt:lpstr>
      <vt:lpstr>LibertyOstrava_ocenění</vt:lpstr>
      <vt:lpstr>Majetek</vt:lpstr>
      <vt:lpstr>Nemovitosti_souhrn</vt:lpstr>
      <vt:lpstr>Movité věci</vt:lpstr>
      <vt:lpstr>DFM</vt:lpstr>
      <vt:lpstr>Pohledávky</vt:lpstr>
      <vt:lpstr>Ostatní</vt:lpstr>
      <vt:lpstr>&gt;&gt;&gt; Podpůrné listy</vt:lpstr>
      <vt:lpstr>Amortizační stupnice-mov.vě</vt:lpstr>
      <vt:lpstr>311_315</vt:lpstr>
      <vt:lpstr>Index růstu cen</vt:lpstr>
      <vt:lpstr>'311_315'!DATA1</vt:lpstr>
      <vt:lpstr>'311_315'!DATA10</vt:lpstr>
      <vt:lpstr>'311_315'!DATA12</vt:lpstr>
      <vt:lpstr>'311_315'!DATA14</vt:lpstr>
      <vt:lpstr>'311_315'!DATA16</vt:lpstr>
      <vt:lpstr>'311_315'!DATA18</vt:lpstr>
      <vt:lpstr>'311_315'!DATA19</vt:lpstr>
      <vt:lpstr>'311_315'!DATA2</vt:lpstr>
      <vt:lpstr>'311_315'!DATA20</vt:lpstr>
      <vt:lpstr>'311_315'!DATA21</vt:lpstr>
      <vt:lpstr>'311_315'!DATA22</vt:lpstr>
      <vt:lpstr>'311_315'!DATA23</vt:lpstr>
      <vt:lpstr>DATA24</vt:lpstr>
      <vt:lpstr>DATA25</vt:lpstr>
      <vt:lpstr>'311_315'!DATA3</vt:lpstr>
      <vt:lpstr>'311_315'!DATA6</vt:lpstr>
      <vt:lpstr>'311_315'!DATA8</vt:lpstr>
      <vt:lpstr>'311_315'!TEST1</vt:lpstr>
      <vt:lpstr>'311_315'!TESTHKEY</vt:lpstr>
      <vt:lpstr>'311_315'!TESTKEYS</vt:lpstr>
      <vt:lpstr>'311_315'!TESTVKEY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Bareš Tomáš, PKF APOGEO</dc:creator>
  <cp:lastModifiedBy>Wolf Theiss</cp:lastModifiedBy>
  <dcterms:created xsi:type="dcterms:W3CDTF">2024-03-05T14:11:10Z</dcterms:created>
  <dcterms:modified xsi:type="dcterms:W3CDTF">2024-03-10T09:30:31Z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0x010100B105185CDF75D54194E25A77F207CE38</vt:lpwstr>
  </property>
  <property fmtid="{D5CDD505-2E9C-101B-9397-08002B2CF9AE}" pid="3" name="MediaServiceImageTags">
    <vt:lpwstr/>
  </property>
</Properties>
</file>