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0047E577-F868-4DA5-A204-9405EBE799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0124" sheetId="40" state="hidden" r:id="rId1"/>
    <sheet name="Operativní leasing a nájem" sheetId="4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9" i="41" l="1"/>
  <c r="G396" i="41"/>
  <c r="D353" i="41"/>
  <c r="D346" i="41"/>
  <c r="D345" i="41"/>
  <c r="D344" i="41"/>
  <c r="D343" i="41"/>
  <c r="D342" i="41"/>
  <c r="D341" i="41"/>
  <c r="D340" i="41"/>
  <c r="D339" i="41"/>
  <c r="D338" i="41"/>
  <c r="D337" i="41"/>
  <c r="D336" i="41"/>
  <c r="D335" i="41"/>
  <c r="D334" i="41"/>
  <c r="D333" i="41"/>
  <c r="G250" i="41"/>
  <c r="D250" i="41"/>
  <c r="G245" i="41"/>
  <c r="D245" i="41"/>
  <c r="H230" i="41"/>
  <c r="H229" i="41"/>
  <c r="H228" i="41"/>
  <c r="G176" i="41"/>
  <c r="D176" i="41"/>
  <c r="G173" i="41"/>
  <c r="D157" i="41"/>
  <c r="D173" i="41" s="1"/>
  <c r="G154" i="41"/>
  <c r="D154" i="41"/>
  <c r="G149" i="41"/>
  <c r="D149" i="41"/>
  <c r="G124" i="41"/>
  <c r="G426" i="41" s="1"/>
  <c r="D124" i="41"/>
  <c r="D11" i="41"/>
  <c r="D158" i="40"/>
  <c r="D354" i="40"/>
  <c r="D334" i="40"/>
  <c r="D396" i="41" l="1"/>
  <c r="D398" i="41" s="1"/>
  <c r="D420" i="40"/>
  <c r="G397" i="40"/>
  <c r="D347" i="40"/>
  <c r="D346" i="40"/>
  <c r="D345" i="40"/>
  <c r="D344" i="40"/>
  <c r="D343" i="40"/>
  <c r="D342" i="40"/>
  <c r="D341" i="40"/>
  <c r="D340" i="40"/>
  <c r="D339" i="40"/>
  <c r="D338" i="40"/>
  <c r="D337" i="40"/>
  <c r="D336" i="40"/>
  <c r="D335" i="40"/>
  <c r="D397" i="40" s="1"/>
  <c r="D399" i="40" s="1"/>
  <c r="G251" i="40"/>
  <c r="D251" i="40"/>
  <c r="G246" i="40"/>
  <c r="D246" i="40"/>
  <c r="H231" i="40"/>
  <c r="H230" i="40"/>
  <c r="H229" i="40"/>
  <c r="G177" i="40"/>
  <c r="D177" i="40"/>
  <c r="G174" i="40"/>
  <c r="D174" i="40"/>
  <c r="G155" i="40"/>
  <c r="D155" i="40"/>
  <c r="G150" i="40"/>
  <c r="D150" i="40"/>
  <c r="G125" i="40"/>
  <c r="D125" i="40"/>
  <c r="D11" i="40"/>
  <c r="D426" i="41" l="1"/>
  <c r="G427" i="40"/>
  <c r="D427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Kvochova, Iva</author>
  </authors>
  <commentList>
    <comment ref="C155" authorId="0" shapeId="0" xr:uid="{1302348C-339A-480A-B609-1F60814D4D5C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navedeno v 02/19 a doúčt. ceny v 08/19</t>
        </r>
      </text>
    </comment>
    <comment ref="C158" authorId="0" shapeId="0" xr:uid="{BC28FCF6-F6FD-4193-B249-97DE02A0DFD3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03/23 vyř. 2ks 
1.387 966,10
07/23 vyř. 2ks
230 186,48
09/23 3ks 265001,43
12/23 3ks 548354,34
01/24 5ks 1234911,22
</t>
        </r>
      </text>
    </comment>
    <comment ref="D218" authorId="0" shapeId="0" xr:uid="{464A379E-FF26-4529-B751-1CB9A9BB0ED7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v 10/23 opr. Ceny
HO </t>
        </r>
      </text>
    </comment>
    <comment ref="C279" authorId="0" shapeId="0" xr:uid="{D8DD1715-5C0A-47C9-93E4-F7C6F047D5E3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sml.42 6700006833
3 058 060,-</t>
        </r>
      </text>
    </comment>
    <comment ref="D334" authorId="0" shapeId="0" xr:uid="{5E6E0F24-2245-470D-9138-F131C941A355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01/24 vyř. 1ks</t>
        </r>
      </text>
    </comment>
    <comment ref="D354" authorId="0" shapeId="0" xr:uid="{868539C6-1B6C-4CC4-AB14-B10DC6D4A809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01/24 1ks vyř.
</t>
        </r>
      </text>
    </comment>
    <comment ref="C408" authorId="0" shapeId="0" xr:uid="{BEE1C676-DC35-4107-B03C-0AC3393FCD1D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nový nájem stroje,pův. ukončen 06/22
</t>
        </r>
      </text>
    </comment>
    <comment ref="D420" authorId="0" shapeId="0" xr:uid="{FCA9745A-C7C8-42DE-AA61-B40F287EEAE1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v 03/23 vyřazen soustruh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Kvochova, Iva</author>
  </authors>
  <commentList>
    <comment ref="D217" authorId="0" shapeId="0" xr:uid="{7A0B98C0-6A2B-4068-8DC0-9B857DA8F9B9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v 10/23 opr. Ceny
HO </t>
        </r>
      </text>
    </comment>
    <comment ref="C278" authorId="0" shapeId="0" xr:uid="{B841511B-C42A-45A6-9D91-A8548959530C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sml.42 6700006833
3 058 060,-</t>
        </r>
      </text>
    </comment>
    <comment ref="D333" authorId="0" shapeId="0" xr:uid="{6C3F98E8-1045-4EF3-B2BF-D8482330151A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01/24 vyř. 1ks</t>
        </r>
      </text>
    </comment>
    <comment ref="D353" authorId="0" shapeId="0" xr:uid="{6457329D-D6BB-4904-84E5-E341C8D7FE4E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01/24 1ks vyř.
</t>
        </r>
      </text>
    </comment>
    <comment ref="C407" authorId="0" shapeId="0" xr:uid="{13382C37-319F-4CC1-A64D-CD8A1CB27FC7}">
      <text>
        <r>
          <rPr>
            <b/>
            <sz val="9"/>
            <color indexed="81"/>
            <rFont val="Tahoma"/>
            <family val="2"/>
            <charset val="238"/>
          </rPr>
          <t>Kvochova, Iva:</t>
        </r>
        <r>
          <rPr>
            <sz val="9"/>
            <color indexed="81"/>
            <rFont val="Tahoma"/>
            <family val="2"/>
            <charset val="238"/>
          </rPr>
          <t xml:space="preserve">
nový nájem stroje,pův. ukončen 06/22
</t>
        </r>
      </text>
    </comment>
  </commentList>
</comments>
</file>

<file path=xl/sharedStrings.xml><?xml version="1.0" encoding="utf-8"?>
<sst xmlns="http://schemas.openxmlformats.org/spreadsheetml/2006/main" count="2817" uniqueCount="695">
  <si>
    <t>OPERATIVNÍ LEASING  - účet 7511100</t>
  </si>
  <si>
    <t>Středisko</t>
  </si>
  <si>
    <t>Najatý majetek</t>
  </si>
  <si>
    <t xml:space="preserve">Hodnota  </t>
  </si>
  <si>
    <t>SPZ auta</t>
  </si>
  <si>
    <t>Pronajímatel</t>
  </si>
  <si>
    <t xml:space="preserve">Nájemné </t>
  </si>
  <si>
    <t xml:space="preserve">Začátek </t>
  </si>
  <si>
    <t xml:space="preserve">Konec </t>
  </si>
  <si>
    <t>Účet</t>
  </si>
  <si>
    <t>Stř. nájmu</t>
  </si>
  <si>
    <t xml:space="preserve">počet </t>
  </si>
  <si>
    <t>měsíční</t>
  </si>
  <si>
    <t>nájmu</t>
  </si>
  <si>
    <t>měsíců</t>
  </si>
  <si>
    <t>Odpařovací stanice N2/Ar I</t>
  </si>
  <si>
    <t xml:space="preserve">MG Odra Gas </t>
  </si>
  <si>
    <t>Odpařovací stanice N2/Ar III</t>
  </si>
  <si>
    <t>od 06/2000</t>
  </si>
  <si>
    <t>ČSOB Leasing</t>
  </si>
  <si>
    <t>5148610</t>
  </si>
  <si>
    <t>7AJ 3883</t>
  </si>
  <si>
    <t>ALD Automotive</t>
  </si>
  <si>
    <t>23.01.2019</t>
  </si>
  <si>
    <t>2BA 2133</t>
  </si>
  <si>
    <t>7AK 4526</t>
  </si>
  <si>
    <t>7AK 4525</t>
  </si>
  <si>
    <t>7AM 4241</t>
  </si>
  <si>
    <t>17.04.2019</t>
  </si>
  <si>
    <t>16.04.2025</t>
  </si>
  <si>
    <t>7AM 4615</t>
  </si>
  <si>
    <t>7AM 4497</t>
  </si>
  <si>
    <t>7AM 4496</t>
  </si>
  <si>
    <t>7AM 4495</t>
  </si>
  <si>
    <t>7AM 4494</t>
  </si>
  <si>
    <t>7AM 4154</t>
  </si>
  <si>
    <t>7AM 4156</t>
  </si>
  <si>
    <t>7AM 4155</t>
  </si>
  <si>
    <t>7AM 4153</t>
  </si>
  <si>
    <t>7AM 4152</t>
  </si>
  <si>
    <t>7AM 4453</t>
  </si>
  <si>
    <t>7AM 4452</t>
  </si>
  <si>
    <t>7AM 3996</t>
  </si>
  <si>
    <t>7AM 3995</t>
  </si>
  <si>
    <t>7AM 3994</t>
  </si>
  <si>
    <t>7AM 4592</t>
  </si>
  <si>
    <t>7AM 4206</t>
  </si>
  <si>
    <t>7AM 4205</t>
  </si>
  <si>
    <t>7AM 4204</t>
  </si>
  <si>
    <t>7AM 4587</t>
  </si>
  <si>
    <t>7AM 4616</t>
  </si>
  <si>
    <t>7AM 4557</t>
  </si>
  <si>
    <t>7AM 4558</t>
  </si>
  <si>
    <t>7AM 4559</t>
  </si>
  <si>
    <t>8AD 7145</t>
  </si>
  <si>
    <t>19.05.2020</t>
  </si>
  <si>
    <t>18.05.2025</t>
  </si>
  <si>
    <t>CZ LOKO</t>
  </si>
  <si>
    <t>28.01.2016</t>
  </si>
  <si>
    <t>27.01.2026</t>
  </si>
  <si>
    <t>3.02.2016</t>
  </si>
  <si>
    <t>2.02.2026</t>
  </si>
  <si>
    <t>19.02.2016</t>
  </si>
  <si>
    <t>18.02.2026</t>
  </si>
  <si>
    <t>10.03.2016</t>
  </si>
  <si>
    <t>09.03.2026</t>
  </si>
  <si>
    <t>5.04.2016</t>
  </si>
  <si>
    <t>4.04.2026</t>
  </si>
  <si>
    <t>11.04.2016</t>
  </si>
  <si>
    <t>10.04.2026</t>
  </si>
  <si>
    <t>28.04.2016</t>
  </si>
  <si>
    <t>27.04.2026</t>
  </si>
  <si>
    <t>31.05.2016</t>
  </si>
  <si>
    <t>30.05.2026</t>
  </si>
  <si>
    <t>25.06.2016</t>
  </si>
  <si>
    <t>24.06.2026</t>
  </si>
  <si>
    <t>7.07.2016</t>
  </si>
  <si>
    <t>6.07.2026</t>
  </si>
  <si>
    <t>22.07.2016</t>
  </si>
  <si>
    <t>21.07.2026</t>
  </si>
  <si>
    <t>1.08.2016</t>
  </si>
  <si>
    <t>31.07.2026</t>
  </si>
  <si>
    <t>1.10.2016</t>
  </si>
  <si>
    <t>30.09.2026</t>
  </si>
  <si>
    <t>1.11.2016</t>
  </si>
  <si>
    <t>31.10.2026</t>
  </si>
  <si>
    <t>18.11.2019</t>
  </si>
  <si>
    <t>40 vagónů A - Eas â   400 000,00</t>
  </si>
  <si>
    <t>ODOS</t>
  </si>
  <si>
    <t>07/2018</t>
  </si>
  <si>
    <t>06/2023</t>
  </si>
  <si>
    <t xml:space="preserve">oprava ceny dle zápisu </t>
  </si>
  <si>
    <t>14 ks vagónů Faccs â   500 000,00</t>
  </si>
  <si>
    <t xml:space="preserve">o převzetí </t>
  </si>
  <si>
    <t>30 ks vagónů Falls, Tams  â 500 000,00</t>
  </si>
  <si>
    <t>Traktor Zetor Fortera</t>
  </si>
  <si>
    <t>B03 1470</t>
  </si>
  <si>
    <t>Reiffeisen Leasing</t>
  </si>
  <si>
    <t>5.12.2018</t>
  </si>
  <si>
    <t>4.12.2023</t>
  </si>
  <si>
    <t>UniCredit Leasing</t>
  </si>
  <si>
    <t>7.11.2022</t>
  </si>
  <si>
    <t>15.11.2022</t>
  </si>
  <si>
    <t xml:space="preserve">FORD Tranzit L2 H3 Trend sanitka </t>
  </si>
  <si>
    <t>1TI 0542</t>
  </si>
  <si>
    <t>1.01.2018</t>
  </si>
  <si>
    <t>31.12.2023</t>
  </si>
  <si>
    <t xml:space="preserve">Hasičský vůz CAS 20 T815 </t>
  </si>
  <si>
    <t>1TA 8628</t>
  </si>
  <si>
    <t>6.02.2018</t>
  </si>
  <si>
    <t>5.02.2024</t>
  </si>
  <si>
    <t xml:space="preserve">Kopírovací stroje - RICOH </t>
  </si>
  <si>
    <t>RICOH</t>
  </si>
  <si>
    <t>6091, 9362</t>
  </si>
  <si>
    <t>Upgrade SAFE Q+licenční podpora</t>
  </si>
  <si>
    <t>01/2014</t>
  </si>
  <si>
    <t>12/2019</t>
  </si>
  <si>
    <t>CSI Leasing</t>
  </si>
  <si>
    <t>48</t>
  </si>
  <si>
    <t>60</t>
  </si>
  <si>
    <t>6041</t>
  </si>
  <si>
    <t>06/2022</t>
  </si>
  <si>
    <t>03/2019</t>
  </si>
  <si>
    <t>02/2024</t>
  </si>
  <si>
    <t>06/2019</t>
  </si>
  <si>
    <t>05/2024</t>
  </si>
  <si>
    <t>08/2019</t>
  </si>
  <si>
    <t>07/2024</t>
  </si>
  <si>
    <t>02/20</t>
  </si>
  <si>
    <t>01/2025</t>
  </si>
  <si>
    <t>04/20</t>
  </si>
  <si>
    <t>03/24</t>
  </si>
  <si>
    <t>12/20</t>
  </si>
  <si>
    <t>11/24</t>
  </si>
  <si>
    <t>UniCredit</t>
  </si>
  <si>
    <t xml:space="preserve">Frankovací stroj </t>
  </si>
  <si>
    <t>SpeecCard</t>
  </si>
  <si>
    <t>1 ks bruska Herkules</t>
  </si>
  <si>
    <t>1 ks Laser - LaCam TI</t>
  </si>
  <si>
    <t xml:space="preserve">UniCredit </t>
  </si>
  <si>
    <t>02/2019</t>
  </si>
  <si>
    <t>01/2024</t>
  </si>
  <si>
    <t>1 ks Plotr Canon</t>
  </si>
  <si>
    <t>Toner-Copy</t>
  </si>
  <si>
    <t>07/2019</t>
  </si>
  <si>
    <t>Celkem</t>
  </si>
  <si>
    <t>1TP 1681</t>
  </si>
  <si>
    <t>06/21</t>
  </si>
  <si>
    <t>36</t>
  </si>
  <si>
    <t>05/24</t>
  </si>
  <si>
    <t>1ks TATRA T815</t>
  </si>
  <si>
    <t>09/21</t>
  </si>
  <si>
    <t>08/2026</t>
  </si>
  <si>
    <t>11/21</t>
  </si>
  <si>
    <t>10/24</t>
  </si>
  <si>
    <t>12/21</t>
  </si>
  <si>
    <t>02/22</t>
  </si>
  <si>
    <t>01/25</t>
  </si>
  <si>
    <t xml:space="preserve">navedení OL LEPO  </t>
  </si>
  <si>
    <t>3/39</t>
  </si>
  <si>
    <t>doba neurč</t>
  </si>
  <si>
    <t>KEI GROUP sro</t>
  </si>
  <si>
    <t xml:space="preserve">ŠKODA Octavia 15 TSI          5811          5811 náhr /půjčovna    </t>
  </si>
  <si>
    <t>1 ks motorová lokomotiva 741711-6</t>
  </si>
  <si>
    <t>1 ks motorová lokomotiva 741712-4</t>
  </si>
  <si>
    <t>1 ks motorová lokomotiva 741713-2</t>
  </si>
  <si>
    <t>1 ks motorová lokomotiva 741714-0</t>
  </si>
  <si>
    <t>1 ks motorová lokomotiva 741715-7</t>
  </si>
  <si>
    <t>1 ks motorová lokomotiva 741716-5</t>
  </si>
  <si>
    <t>1 ks motorová lokomotiva 741717-3</t>
  </si>
  <si>
    <t>1 ks motorová lokomotiva 741718-1</t>
  </si>
  <si>
    <t>1 ks motorová lokomotiva 741719-9</t>
  </si>
  <si>
    <t>1 ks motorová lokomotiva 741720-7</t>
  </si>
  <si>
    <t>1 ks motorová lokomotiva 741721-5</t>
  </si>
  <si>
    <t>1 ks motorová lokomotiva 741722-3</t>
  </si>
  <si>
    <t>1 ks motorová lokomotiva 741723-1</t>
  </si>
  <si>
    <t>1 ks motorová lokomotiva 741724-9</t>
  </si>
  <si>
    <t>1 ks motorová lokomotiva 741725-6</t>
  </si>
  <si>
    <t>1 ks motorová lokomotiva 741726-4</t>
  </si>
  <si>
    <t>1 ks motorová lokomotiva 741727-2</t>
  </si>
  <si>
    <t>1 ks motorová lokomotiva 741728-0</t>
  </si>
  <si>
    <t>1 ks motorová lokomotiva 741729-8</t>
  </si>
  <si>
    <t>1 ks motorová lokomotiva 741730-6</t>
  </si>
  <si>
    <t>1 ks motorová lokomotiva 704707-9</t>
  </si>
  <si>
    <t>1 ks motorová lokomotiva 704708-7</t>
  </si>
  <si>
    <t>od r 2010</t>
  </si>
  <si>
    <t>9AB 1340</t>
  </si>
  <si>
    <t>28.2.2022</t>
  </si>
  <si>
    <t>27.2.2027</t>
  </si>
  <si>
    <t>80ks Dell Mouse                                                            sml 50  â 144,00</t>
  </si>
  <si>
    <t>9AD 4967</t>
  </si>
  <si>
    <t>9AD 4968</t>
  </si>
  <si>
    <t>9AD 4969</t>
  </si>
  <si>
    <t>9AD 4970</t>
  </si>
  <si>
    <t>9AD 7005</t>
  </si>
  <si>
    <t>9AD 7006</t>
  </si>
  <si>
    <t>9AD 8653</t>
  </si>
  <si>
    <t>9AD 3381</t>
  </si>
  <si>
    <t>ŠkoFIN</t>
  </si>
  <si>
    <t>1 ks motorová lokomotiva 704703-8 -podnájem Smlouva</t>
  </si>
  <si>
    <t>18.04.2028</t>
  </si>
  <si>
    <t>13.04.2028</t>
  </si>
  <si>
    <t>8.06.2024</t>
  </si>
  <si>
    <t>9AE 3610</t>
  </si>
  <si>
    <t>ŠKODA Fabia 1.0 TSI         1661  Tkáč</t>
  </si>
  <si>
    <t>ŠKODA Fabia 1.0 TSI         3130  Říman</t>
  </si>
  <si>
    <t>ŠKODA Fabia 1.0 TSI        5811   Náhradní / Půjčovna</t>
  </si>
  <si>
    <t>ŠKODA Fabia 1.0 TSI         9920  Plachký</t>
  </si>
  <si>
    <t>ŠKODA Fabia 1.0 TSI         6093  Leitner</t>
  </si>
  <si>
    <t>10.05.2028</t>
  </si>
  <si>
    <t>9AE 0278</t>
  </si>
  <si>
    <t>9AE 0276</t>
  </si>
  <si>
    <t>9AE 0275</t>
  </si>
  <si>
    <t xml:space="preserve">29.4.2022    </t>
  </si>
  <si>
    <t>28.04.2028</t>
  </si>
  <si>
    <t xml:space="preserve">  </t>
  </si>
  <si>
    <t>ŠKODA Fabia 1.0 TSI     1593 Žvak Radim</t>
  </si>
  <si>
    <t xml:space="preserve">ŠKODA Fabia 1.0 TSI      1659  Šindel Ladislav </t>
  </si>
  <si>
    <t>ŠKODA Fabia 1.0 TSI    3701  Mourková Ivana</t>
  </si>
  <si>
    <t xml:space="preserve">ŠKODA Fabia 1.0 TSI     3814  Koval Martin </t>
  </si>
  <si>
    <t>9AE 4180</t>
  </si>
  <si>
    <t xml:space="preserve">ŠKODA Fabia 1.0 TSI    3814  Prudil Petr Bc. </t>
  </si>
  <si>
    <t xml:space="preserve">ŠKODA Fabia 1.0 TSI    3025  Běčák Vlastimil </t>
  </si>
  <si>
    <t>ŠKODA Fabia 1.0 TSI    1499  Dryják Martin Ing.</t>
  </si>
  <si>
    <t>9AE 4182</t>
  </si>
  <si>
    <t>9AF 6831</t>
  </si>
  <si>
    <t>05/2025</t>
  </si>
  <si>
    <t>9AH 4105</t>
  </si>
  <si>
    <t>9AH 4106</t>
  </si>
  <si>
    <t>9AH 4107</t>
  </si>
  <si>
    <t>9AH 4108</t>
  </si>
  <si>
    <t>9AH 4109</t>
  </si>
  <si>
    <t>9AH 4110</t>
  </si>
  <si>
    <t>9AH 4111</t>
  </si>
  <si>
    <t>9AH 4112</t>
  </si>
  <si>
    <t>9AH 4113</t>
  </si>
  <si>
    <t>9AH 3942</t>
  </si>
  <si>
    <t>9AH 4345</t>
  </si>
  <si>
    <t>9AH 4346</t>
  </si>
  <si>
    <t>9AH 4347</t>
  </si>
  <si>
    <t>9AH 4355</t>
  </si>
  <si>
    <t>9AH 4356</t>
  </si>
  <si>
    <t>9AF 9113</t>
  </si>
  <si>
    <t>14.6.2028</t>
  </si>
  <si>
    <t>16.6.2028</t>
  </si>
  <si>
    <t>29.06.2028</t>
  </si>
  <si>
    <t>24.05.2028</t>
  </si>
  <si>
    <t>ŠKODA Fabia 1.0 TSI       3812  Gruszecki</t>
  </si>
  <si>
    <t>ŠKODA Fabia 1.0 TSI       6093  Leitner</t>
  </si>
  <si>
    <t>ŠKODA Fabia 1.0 TSI       9344 Tomaňa</t>
  </si>
  <si>
    <t xml:space="preserve">ŠKODA Fabia 1.0 TSI        9360 Kohút </t>
  </si>
  <si>
    <t>ŠKODA Fabia 1.0 TSI        3010 Gajdičiar</t>
  </si>
  <si>
    <t>ŠKODA Fabia 1.0 TSI        5811 Náhradní / Půjčovna</t>
  </si>
  <si>
    <t>ŠKODA Fabia 1.0 TSI        3929 Řičica</t>
  </si>
  <si>
    <t>ŠKODA Fabia 1.0 TSI        3025 Holoubek</t>
  </si>
  <si>
    <t>ŠKODA Fabia 1.0 TSI        3929 Čech</t>
  </si>
  <si>
    <t>ŠKODA Fabia 1.0 TSI        2117 Sedláček  ( LEPO )</t>
  </si>
  <si>
    <t>ŠKODA Fabia 1.0 TSI        2011  Kubiczek ( LEPO )</t>
  </si>
  <si>
    <t>ŠKODA Fabia 1.0 TSI         2522  Smolík  ( LEPO )</t>
  </si>
  <si>
    <t>ŠKODA Fabia 1.0 TSI         2640  Hořínek  ( LEPO )</t>
  </si>
  <si>
    <t>ŠKODA Fabia 1.0 TSI         3919  Holuša P.</t>
  </si>
  <si>
    <t>9AH 7113</t>
  </si>
  <si>
    <t>9AH 9589</t>
  </si>
  <si>
    <t>9AI 4147</t>
  </si>
  <si>
    <t>9AI 4148</t>
  </si>
  <si>
    <t>9AI 4149</t>
  </si>
  <si>
    <t>12.7.2028</t>
  </si>
  <si>
    <t>21.7.2028</t>
  </si>
  <si>
    <t xml:space="preserve">ŠKODA Superb 2.0 TDI           9000  Habura                       </t>
  </si>
  <si>
    <t xml:space="preserve">ŠKODA Superb 1.5 TSI            9222 Vyka         </t>
  </si>
  <si>
    <t xml:space="preserve">ŠKODA Superb 2.0 TDI           9332  Baranek   </t>
  </si>
  <si>
    <t xml:space="preserve">ŠKODA Superb 2.0 TDI           9510  Sharma        </t>
  </si>
  <si>
    <t xml:space="preserve">ŠKODA Superb 2.0 TDI            ???                     </t>
  </si>
  <si>
    <t xml:space="preserve">ŠKODA SCALA  1.5 TSI   2TE 5591     náhr./ půjč. / pro SC  </t>
  </si>
  <si>
    <t>2TE 5591</t>
  </si>
  <si>
    <t>2TE 5592</t>
  </si>
  <si>
    <t xml:space="preserve">5.8.2022   </t>
  </si>
  <si>
    <t xml:space="preserve">3.8.2026   </t>
  </si>
  <si>
    <t>08/22</t>
  </si>
  <si>
    <t>07/25</t>
  </si>
  <si>
    <t>2TE 5876</t>
  </si>
  <si>
    <t xml:space="preserve">19.10.2026   </t>
  </si>
  <si>
    <t xml:space="preserve">ŠKODA Superb kombi 2.0 TDI       9920  Ing. Kraina Petr  </t>
  </si>
  <si>
    <t>2TE 5877</t>
  </si>
  <si>
    <t>ŠKODA Superb kombi 2.0 TDI      5090   Mikolajek Pavel</t>
  </si>
  <si>
    <t>4ks Dell Latitude 5420                               sml. 52  â 22 625,00</t>
  </si>
  <si>
    <t>3ks Monitory E2722HS                                sml. 52  â 3 969,00</t>
  </si>
  <si>
    <t>3ks Biefcase 14                                             sml. 52  â 922,00</t>
  </si>
  <si>
    <t>3s Dell Mouse                                               sml. 52  â 144,00</t>
  </si>
  <si>
    <t>3ks Dell Multimedia Keyboard-KB216              sml. 52  â 225,00</t>
  </si>
  <si>
    <t>3ks Dell Dock WD19S                                 sml. 52  â 3 893,00</t>
  </si>
  <si>
    <t>09/22</t>
  </si>
  <si>
    <t>08/25</t>
  </si>
  <si>
    <t>2TH 6789</t>
  </si>
  <si>
    <t>2TH 6790</t>
  </si>
  <si>
    <t>2TH 6791</t>
  </si>
  <si>
    <t>9AL 4325</t>
  </si>
  <si>
    <t>9AM 0810</t>
  </si>
  <si>
    <t>9AM 0642</t>
  </si>
  <si>
    <t>9AL 6564</t>
  </si>
  <si>
    <t>9AM 2119</t>
  </si>
  <si>
    <t>9AM 3431</t>
  </si>
  <si>
    <t>6.11.2028</t>
  </si>
  <si>
    <t>14.11.2027</t>
  </si>
  <si>
    <t>14.11.2028</t>
  </si>
  <si>
    <t>23.11.2022</t>
  </si>
  <si>
    <t>22.11.2028</t>
  </si>
  <si>
    <t>22.11.2027</t>
  </si>
  <si>
    <t>72</t>
  </si>
  <si>
    <t>Raiffeisen LEASING</t>
  </si>
  <si>
    <t xml:space="preserve">ŠKODA Octavia 2.0 TDI                           Sekanina  (LEPO)         </t>
  </si>
  <si>
    <t xml:space="preserve">ŠKODA Octavia 2.0 TDI                      Havlásek  (LEPO)               </t>
  </si>
  <si>
    <t>ŠKODA Octavia 2.0 TDI                   Tesarčíková  (LC CZ)</t>
  </si>
  <si>
    <t>ŠKODA Superb 2.0 TDI                                Swider     9121</t>
  </si>
  <si>
    <t>ŠKODA Superb 2.0 TDI                   Král  (LEPO)         2011</t>
  </si>
  <si>
    <t>ŠKODA Superb 1.5 TSI                     Sobolová           9760</t>
  </si>
  <si>
    <t xml:space="preserve">ŠKODA Superb 2.0 TDI                 Mukherjee             9965                </t>
  </si>
  <si>
    <t>PEUGEOT BOXER 2.2 L2  valník</t>
  </si>
  <si>
    <t>9AL 4209</t>
  </si>
  <si>
    <t>9AL 7393</t>
  </si>
  <si>
    <t>9AM 2730</t>
  </si>
  <si>
    <t>9AM 2976</t>
  </si>
  <si>
    <t>22.11.2022</t>
  </si>
  <si>
    <t>21.11.2028</t>
  </si>
  <si>
    <t>SPEED LEASE</t>
  </si>
  <si>
    <t>10/22</t>
  </si>
  <si>
    <t>09/25</t>
  </si>
  <si>
    <t>EL0 24BF</t>
  </si>
  <si>
    <t>2TE 5981</t>
  </si>
  <si>
    <t>2TE 5982</t>
  </si>
  <si>
    <t>2TE 5983</t>
  </si>
  <si>
    <t>13.12.2022</t>
  </si>
  <si>
    <t>12.12.2027</t>
  </si>
  <si>
    <t>12.12.2028</t>
  </si>
  <si>
    <t>ŠKODA Superb 1.4 TSI  iV                            Dudáš    5090</t>
  </si>
  <si>
    <t>ŠKODA Fabia 1.0 TSI                                          Číž    5710</t>
  </si>
  <si>
    <t>ŠKODA Fabia 1.0 TSI            Náhradní / Půjčovna    5811</t>
  </si>
  <si>
    <t>ŠKODA Fabia 1.0 TSI                                      Lužný   4540</t>
  </si>
  <si>
    <t>9AN 4372</t>
  </si>
  <si>
    <t>9AN 4373</t>
  </si>
  <si>
    <t>9AN 4374</t>
  </si>
  <si>
    <t>13.12.2028</t>
  </si>
  <si>
    <t>ŠKODA Octavia 15 TSI          Ramík  (LC CZ)</t>
  </si>
  <si>
    <t>26.2.2025</t>
  </si>
  <si>
    <t>31.8.2023</t>
  </si>
  <si>
    <t>ŠKODA Fabia 1.0 TSI      1690  Rochovanský</t>
  </si>
  <si>
    <t>27.2.2019</t>
  </si>
  <si>
    <t>12ks Dell Latitude 5330                            sml. 53   â  21 160,00</t>
  </si>
  <si>
    <t>3ks Dell Latitude 5530                              sml. 53   â  22 620,00</t>
  </si>
  <si>
    <t>5ks Dell Latitude 7430                              sml. 53   â  30 520,00</t>
  </si>
  <si>
    <t>5ks OptiPlex  3000 Tower                         sml. 53   â  16 950,00</t>
  </si>
  <si>
    <t>110ks Mouse                                               sml. 53   â  145,00</t>
  </si>
  <si>
    <t>110ks Briefcase         14                               sml. 53   â  720,00</t>
  </si>
  <si>
    <t>30ks OptiPlex 3000 Micro                        sml. 53   â  12 460,00</t>
  </si>
  <si>
    <t>5ks OptiPlex 3000 Small                          sml. 53   â  13 460,00</t>
  </si>
  <si>
    <t>110ks  Dell Multimedia Keyboard-KB216            sml. 53   â  190,00</t>
  </si>
  <si>
    <t>40ks  Monitor E2222H                                    sml. 53   â  2 270,00</t>
  </si>
  <si>
    <t>80ks  Dell Dock WD19S                                 sml. 53   â  4 260,00</t>
  </si>
  <si>
    <t>22.1.2024</t>
  </si>
  <si>
    <t>PEUGEOT BOXER 2.2 L2H2  skříň</t>
  </si>
  <si>
    <t>9AP 0073</t>
  </si>
  <si>
    <t>24.1.2023</t>
  </si>
  <si>
    <t>23.1.2027</t>
  </si>
  <si>
    <t>C SYSTÉM CZ</t>
  </si>
  <si>
    <t>90ks OptiPlex 3000 Micro                    sml. 1_22  â 14 771,47</t>
  </si>
  <si>
    <t>40ks OptiPlex 3000 Small                   sml. 1_22  â  15 474,45</t>
  </si>
  <si>
    <t xml:space="preserve">40ks OptiPlex  3000 Tower               sml. 1_22  â    19 378,94	</t>
  </si>
  <si>
    <t>140ks Keyboard-KB216                           sml. 1_22  â  231,55</t>
  </si>
  <si>
    <t>30ks Dell 22 Monttor - E2222H               sml. 1 _22 â  2 348,20</t>
  </si>
  <si>
    <t>140ks Mouse                                          sml. 1_22  â   172,50</t>
  </si>
  <si>
    <t>140ks Briefcase                                        sml. 2 _22 â  828,14</t>
  </si>
  <si>
    <t>105ks Dell Latitude 5430 XCTO               sml. 2_22  â 23 754,80</t>
  </si>
  <si>
    <t>12ks Dell Latitude 5330 XCTO                 sml. 2_22  â 25 527,93</t>
  </si>
  <si>
    <t>3ks Dell Latitude 5530 CTO                    sml. 2_22  â 30 176,58</t>
  </si>
  <si>
    <t>20ks Dell Latitude 7430 CTO                   sml. 2_22  â 32 252,15</t>
  </si>
  <si>
    <t>30ks Dell 22 Monttor - E2222H                sml. 2 _22 â  2 348,20</t>
  </si>
  <si>
    <t>15ks Dell Dock WD19S                           sml. 2 _22 â  4 531,79</t>
  </si>
  <si>
    <t>2TI 7683</t>
  </si>
  <si>
    <t>2TI 7684</t>
  </si>
  <si>
    <t>2TI 7685</t>
  </si>
  <si>
    <t>2TI 7686</t>
  </si>
  <si>
    <t>23.2.2023</t>
  </si>
  <si>
    <t>22.2.2029</t>
  </si>
  <si>
    <t xml:space="preserve">ŠKODA Superb 2.0 TDI                                   Pudich    1690          </t>
  </si>
  <si>
    <t xml:space="preserve">ŠKODA Superb 2.0 TDI                                    Kaluža    9301           </t>
  </si>
  <si>
    <t>ŠKODA Superb 2.0 TDI                              Metcalfe      9121</t>
  </si>
  <si>
    <t>PEUGEOT BOXER 2.2 L3  valník</t>
  </si>
  <si>
    <t>PEUGEOT BOXER 2.2 L3  sklápěč</t>
  </si>
  <si>
    <t>2TH 9419</t>
  </si>
  <si>
    <t>9AR 0567</t>
  </si>
  <si>
    <t>9AR 0568</t>
  </si>
  <si>
    <t>9AP 5040</t>
  </si>
  <si>
    <t>14.2.2023</t>
  </si>
  <si>
    <t>13.2.2029</t>
  </si>
  <si>
    <t>15.2.2023</t>
  </si>
  <si>
    <t>14.2.2029</t>
  </si>
  <si>
    <t>02/23</t>
  </si>
  <si>
    <t>01/26</t>
  </si>
  <si>
    <t>01/28</t>
  </si>
  <si>
    <t>1ks VZV pronájem od YALE (navedeno v repr cenách)</t>
  </si>
  <si>
    <t>YALE</t>
  </si>
  <si>
    <t>C03 0579</t>
  </si>
  <si>
    <t>C03 0580</t>
  </si>
  <si>
    <t>03/23</t>
  </si>
  <si>
    <t>02/29</t>
  </si>
  <si>
    <t>ŠKODA SCALA  1.5 TSI   5811  Náhradní / Půjčovna</t>
  </si>
  <si>
    <t>2TH 9594</t>
  </si>
  <si>
    <t>2TH 9593</t>
  </si>
  <si>
    <t>2TI 7687</t>
  </si>
  <si>
    <t>7.3.2023</t>
  </si>
  <si>
    <t>8.3.2023</t>
  </si>
  <si>
    <t>6.3.2028</t>
  </si>
  <si>
    <t>7.3.2028</t>
  </si>
  <si>
    <t>7.3.2029</t>
  </si>
  <si>
    <t xml:space="preserve">ŠKODA Superb 2.0 TDI                 Náhradní / Půjčovna                     </t>
  </si>
  <si>
    <t xml:space="preserve">ŠKODA Superb 2.0 TDI                Mischinger  (LEPO)                    </t>
  </si>
  <si>
    <t>9AR 3597</t>
  </si>
  <si>
    <t>9AS 5058</t>
  </si>
  <si>
    <t>28.2.2023</t>
  </si>
  <si>
    <t>27.2.2029</t>
  </si>
  <si>
    <t>22.3.2023</t>
  </si>
  <si>
    <t>21.3.2029</t>
  </si>
  <si>
    <t>9AT 7403</t>
  </si>
  <si>
    <t>9AT 7408</t>
  </si>
  <si>
    <t>26.4.2023</t>
  </si>
  <si>
    <t>25.4.2029</t>
  </si>
  <si>
    <t>FUSO CANTER 3S13  valník</t>
  </si>
  <si>
    <t>2TH 9102</t>
  </si>
  <si>
    <t>2TH 9106</t>
  </si>
  <si>
    <t>2TH 9110</t>
  </si>
  <si>
    <t>2TH 9114</t>
  </si>
  <si>
    <t>2TH 9117</t>
  </si>
  <si>
    <t>2TH 9096</t>
  </si>
  <si>
    <t>2TH 9097</t>
  </si>
  <si>
    <t xml:space="preserve">Mercedes-Benz Financial </t>
  </si>
  <si>
    <t>2TJ 9448</t>
  </si>
  <si>
    <t>2TJ 9443</t>
  </si>
  <si>
    <t>2TJ 9439</t>
  </si>
  <si>
    <t>2TJ 9437</t>
  </si>
  <si>
    <t>2TI 0676</t>
  </si>
  <si>
    <t>2TI 0414</t>
  </si>
  <si>
    <t xml:space="preserve">ŠKODA Superb 2.0 TDI                                        Kičmer  1091                    </t>
  </si>
  <si>
    <t xml:space="preserve">ŠKODA Fabia 1.5 TSI                               CAR SHARING  5811                  </t>
  </si>
  <si>
    <t xml:space="preserve">ŠKODA Superb 2.0 TDI                     Vastardis  ( LC CZ )   1112                  </t>
  </si>
  <si>
    <t xml:space="preserve">ŠKODA Octavia 2.0 TDI                          Černík  ( LC CZ )  1112           </t>
  </si>
  <si>
    <t>ŠKODA Octavia 2.0 TDI                                     Hamalčík  9228</t>
  </si>
  <si>
    <t>6.4.2023</t>
  </si>
  <si>
    <t>5.4.2028</t>
  </si>
  <si>
    <t>5.4.2029</t>
  </si>
  <si>
    <t>12.4.2023</t>
  </si>
  <si>
    <t>11.4.2028</t>
  </si>
  <si>
    <t>11.4.2029</t>
  </si>
  <si>
    <t>19.4.2023</t>
  </si>
  <si>
    <t>18.4.2029</t>
  </si>
  <si>
    <t>140ks Optiplex 3000 Micro                     sml.  4_23 â  14 771,47</t>
  </si>
  <si>
    <t>95ks  Optiplex 3000 Small                     sml.  4_23 â  15 474,45</t>
  </si>
  <si>
    <t>15ks Optiplex 3000 Tower                      sml.  4_23 â  19 378,94</t>
  </si>
  <si>
    <t>05/23</t>
  </si>
  <si>
    <t>100ks Optická myš Dell – MS116 - černá     sml.  3_23 â 172,50</t>
  </si>
  <si>
    <t>90ks Dell Latitude 5440 GCTO Base        sml.  3_23 â  23754,80</t>
  </si>
  <si>
    <t>10ks Dell Latitude 5540 GCTO Base         sml.  3_23 â 30176,58</t>
  </si>
  <si>
    <t>100ks Klávesnice  Dell – KB216 - čeština    sml.  3_23  â 231,55</t>
  </si>
  <si>
    <t>100ks Briefcase Dell Ecoloop Pro CC5623   sml.  3_23  â 828,14</t>
  </si>
  <si>
    <t>60ks Dell 22 Monitor - E2222H                  sml.  3_23  â 2348,20</t>
  </si>
  <si>
    <t>15ks Dell Dock WD19S, 130W                 sml.  3_23  â 4531,79</t>
  </si>
  <si>
    <t>04/26</t>
  </si>
  <si>
    <t>04/28</t>
  </si>
  <si>
    <t>17.5.2023</t>
  </si>
  <si>
    <t>16.5.2029</t>
  </si>
  <si>
    <t>30.5.2023</t>
  </si>
  <si>
    <t>29.5.2028</t>
  </si>
  <si>
    <t>29.5.2029</t>
  </si>
  <si>
    <t>2TI 1011</t>
  </si>
  <si>
    <t>2TI 1004</t>
  </si>
  <si>
    <t>2TJ 9960</t>
  </si>
  <si>
    <t>2TJ 9949</t>
  </si>
  <si>
    <t>2TJ 9977</t>
  </si>
  <si>
    <t xml:space="preserve">ŠKODA Fabia 1.0 TSI                                              Jiran  6093                           </t>
  </si>
  <si>
    <t>ŠKODA Fabia 1.0 TSI                                           Zniščál  6093</t>
  </si>
  <si>
    <t>ŠKODA Superb 2.0 TDI                                     Božoň      1499</t>
  </si>
  <si>
    <t xml:space="preserve">ŠKODA Octavia 2.0 TDI           Benkovič (TECHNOTRON)   1113      </t>
  </si>
  <si>
    <t>FUSO CANTER 3C15D  valník</t>
  </si>
  <si>
    <t>FUSO CANTER 3C13  valník</t>
  </si>
  <si>
    <t>2TI 1576</t>
  </si>
  <si>
    <t>2TI 1578</t>
  </si>
  <si>
    <t>2TI 0499</t>
  </si>
  <si>
    <t>2TI 0497</t>
  </si>
  <si>
    <t>2TH 9163</t>
  </si>
  <si>
    <t>2TH 9120</t>
  </si>
  <si>
    <t>2TJ 1106</t>
  </si>
  <si>
    <t>2TJ 1107</t>
  </si>
  <si>
    <t>2TJ 1108</t>
  </si>
  <si>
    <t>2TI 1586</t>
  </si>
  <si>
    <t>2TI 1590</t>
  </si>
  <si>
    <t>2TH 9101</t>
  </si>
  <si>
    <t>v 05/23 opr. cena</t>
  </si>
  <si>
    <t>18ks Precision 3660 Tower                    sml.  5_23 â  38 393,51</t>
  </si>
  <si>
    <t>18ks Dell 27 4K UHD Monitor                    sml.  5_23 â 6 178,41</t>
  </si>
  <si>
    <t xml:space="preserve">AUDI A6 30 TDI              5811                 Náhradní / Půjčovna            </t>
  </si>
  <si>
    <t>ŠKODA Superb 20 TDI         9030   Bína</t>
  </si>
  <si>
    <t>ŠKODA Fabia 1.0 TSI     3015        Znobishyn</t>
  </si>
  <si>
    <t xml:space="preserve">ŠKODA Superb 2.0 TDI      9401   Haščin                          </t>
  </si>
  <si>
    <t>ŠKODA Scala 1.5 TSI       9070  Tesař</t>
  </si>
  <si>
    <t>ŠKODA Superb 2.0 TDI                              1291  Sýkora</t>
  </si>
  <si>
    <t xml:space="preserve">ŠKODA Superb 2.0 TDI                                         Šedivý  9000                               </t>
  </si>
  <si>
    <t>2TJ 9936</t>
  </si>
  <si>
    <t>2TJ 9924</t>
  </si>
  <si>
    <t>2TJ 1225</t>
  </si>
  <si>
    <t>12.6.2023</t>
  </si>
  <si>
    <t>11.6.2028</t>
  </si>
  <si>
    <t>11.6.2029</t>
  </si>
  <si>
    <t>20.6.2023</t>
  </si>
  <si>
    <t>19.6.2028</t>
  </si>
  <si>
    <t>ŠKODA Superb kombi 2.0 TDI                           Palička - svozy</t>
  </si>
  <si>
    <t xml:space="preserve">ŠKODA Octavia kombi 2.0 TDI                    Náhradní / Půjčovna             </t>
  </si>
  <si>
    <t xml:space="preserve">ŠKODA Superb kombi2.0 TDI                        Pelánek  ( LC CZ ) </t>
  </si>
  <si>
    <t>FUSO CANTER 6S15  valník</t>
  </si>
  <si>
    <t>FUSO CANTER 3C13  sklápěč</t>
  </si>
  <si>
    <t>2TH 9182</t>
  </si>
  <si>
    <t>2TH 9184</t>
  </si>
  <si>
    <t>2TC 7225</t>
  </si>
  <si>
    <t>2TC 7224</t>
  </si>
  <si>
    <t>2TC 7234</t>
  </si>
  <si>
    <t>2TC 7237</t>
  </si>
  <si>
    <t>2TC 7228</t>
  </si>
  <si>
    <t>2TC 7231</t>
  </si>
  <si>
    <t>2TJ 1766</t>
  </si>
  <si>
    <t>FUSO CANTER 3S13  valník s čelem</t>
  </si>
  <si>
    <t>2TC 7233</t>
  </si>
  <si>
    <t>2TJ 1763</t>
  </si>
  <si>
    <t>2TJ 1764</t>
  </si>
  <si>
    <t>2TJ 2180</t>
  </si>
  <si>
    <t>2TJ 2183</t>
  </si>
  <si>
    <t>2TJ 2205</t>
  </si>
  <si>
    <t>YALE GDP 120 DF</t>
  </si>
  <si>
    <t>Yale GDP 35 VX</t>
  </si>
  <si>
    <t>3.7.2023</t>
  </si>
  <si>
    <t>2.7.2029</t>
  </si>
  <si>
    <t>C03 0604</t>
  </si>
  <si>
    <t>C03 0609</t>
  </si>
  <si>
    <t>29.1.2024</t>
  </si>
  <si>
    <t>ŠKODA Octavia 15 TSI        Špičková  ( LC CZ )</t>
  </si>
  <si>
    <t>22.9.2024</t>
  </si>
  <si>
    <t xml:space="preserve">ŠKODA Scala 1.5 TSI                 Semenko                 9510    </t>
  </si>
  <si>
    <t xml:space="preserve">ŠKODA Superb 2.0 TDI                                    Marek    1399  </t>
  </si>
  <si>
    <t>ŠKODA Superb 2.0 TDI                             Sedláčková  9501</t>
  </si>
  <si>
    <t>ŠKODA Superb 2.0 TDI                                     Voráček  6100</t>
  </si>
  <si>
    <t>2TK 0838</t>
  </si>
  <si>
    <t>30.8.2028</t>
  </si>
  <si>
    <t>FUSO CANTER 3S13  sklápěč</t>
  </si>
  <si>
    <t>FUSO CANTER 6S15  valník s plachtou</t>
  </si>
  <si>
    <t>FUSO CANTER 3C13 plošina MP 14</t>
  </si>
  <si>
    <t>FUSO CANTER 6S15 plošina MP 16</t>
  </si>
  <si>
    <t>2TI 2047</t>
  </si>
  <si>
    <t>2TI 2058</t>
  </si>
  <si>
    <t>2TI 2062</t>
  </si>
  <si>
    <t>2TJ 2193</t>
  </si>
  <si>
    <t>2TJ 2190</t>
  </si>
  <si>
    <t>2TJ 2182</t>
  </si>
  <si>
    <t>  2TJ 2195</t>
  </si>
  <si>
    <t>FUSO CANTER 6S15 sklápěč</t>
  </si>
  <si>
    <t xml:space="preserve">ŠKODA Fabia 1.0 TSI       1294 Kukučka </t>
  </si>
  <si>
    <t>C03 0614</t>
  </si>
  <si>
    <t>C03 0613</t>
  </si>
  <si>
    <t>C04 8262</t>
  </si>
  <si>
    <t>C03 0612</t>
  </si>
  <si>
    <t>1.9.2023</t>
  </si>
  <si>
    <t>31.8.2029</t>
  </si>
  <si>
    <t>ŠKODA Superb kombi 2.0 TDI         5811  Botur - svozy</t>
  </si>
  <si>
    <t>YALE GDP 2.5 N</t>
  </si>
  <si>
    <t>C04 8265</t>
  </si>
  <si>
    <t>19.12.2023</t>
  </si>
  <si>
    <t>C04 8267</t>
  </si>
  <si>
    <t>YALE GDP 3.5 N</t>
  </si>
  <si>
    <t>C04 8266</t>
  </si>
  <si>
    <t>C04 8264</t>
  </si>
  <si>
    <t>18.12.2029</t>
  </si>
  <si>
    <t>100 ks PC Optiplex Micro XCTO â 9920,-   sml.36</t>
  </si>
  <si>
    <t>40 ks PC OptiPlex Micro Small  â 10900,-  sml.36</t>
  </si>
  <si>
    <t>10 ks PC OptiPlex micro Tower  â 14450,-  sml.36</t>
  </si>
  <si>
    <t>30 ks monitor E2218HN â 2000,-               sml.36</t>
  </si>
  <si>
    <t>100 ks PC Optiplex Micro XCTO â 9408,-   sml.37</t>
  </si>
  <si>
    <t>40 ks PC OptiPlex Micro Small  â 10072,-  sml.37</t>
  </si>
  <si>
    <t>10 ks PC OptiPlex micro Tower  â 14920,-  sml.37</t>
  </si>
  <si>
    <t>30 ks monitor E2218HN â 2133,-               sml.37</t>
  </si>
  <si>
    <t>100 ks PC OptiPlex 3060 Micro â 9920,-    sml.38</t>
  </si>
  <si>
    <t>40 ks PC OptiPlex 3060 Small â 10900,-    sml.38</t>
  </si>
  <si>
    <t>10 ks PC OptiPlex Mini Tower  â 14460,-    sml.38</t>
  </si>
  <si>
    <t>50 ks monitor E2218HN  â  1990,-              sml.38</t>
  </si>
  <si>
    <t>Precision 5820 T XCTO Base,                       sml.39</t>
  </si>
  <si>
    <t>Tablet MS Surface Pro 6 1TB i7,                    sml.39</t>
  </si>
  <si>
    <t>MS Surface Type Cover black,                       sml.39</t>
  </si>
  <si>
    <t>MS Surface Pen Silver,                                sml. 39</t>
  </si>
  <si>
    <t>MS Surface Docking Station,                        sml.39</t>
  </si>
  <si>
    <t>10ks PC DELL OptiPlex 3070MT CTO   â 15810,- sml. 41</t>
  </si>
  <si>
    <t>5ks  NB Latitude 5300 BTX Base sml. 40   â 18 300,-</t>
  </si>
  <si>
    <t>5ks  NB Latitude 5500   sml. 40     â 22 500,-</t>
  </si>
  <si>
    <t>40ks NB Latitude 5400 CTO Base sml. 40  â 16 850,-</t>
  </si>
  <si>
    <t>50ks Briefcase 15,sml. 40    â 650,-</t>
  </si>
  <si>
    <t>50ks Dock WD19, sml.40  â 3 212,-</t>
  </si>
  <si>
    <t>50ks Monitor E2218HN,sml.40   â 1 700,-</t>
  </si>
  <si>
    <t>10ks NB Latitude 5310 BTX Base sml. 42   â 20 000,-</t>
  </si>
  <si>
    <t>13ks NB Latitude 5510 BTX Base sml. 42  â 25300,-</t>
  </si>
  <si>
    <t>90ks NB Latitude 5410 BTX Base sml. 42  â 19 400,-</t>
  </si>
  <si>
    <t>10ks NB Latitude 7410 BTX Base sml. 42  â 28 600,-</t>
  </si>
  <si>
    <t>110ks Dell Pro Briefcase 14  sml. 42  â 550,-</t>
  </si>
  <si>
    <t>13ks Dell Pro Briefcase 15  sml. 42  â 650,-</t>
  </si>
  <si>
    <t>123ks Dell Multimedia Keyboard-KB216  sml. 42  â 180,-</t>
  </si>
  <si>
    <t>123ks Dell Optical Mouse-MS116  sml.  42  â 100,-</t>
  </si>
  <si>
    <t>13ks Dell 22 Monitor - SE2219H  sml. 42   â 2000,-</t>
  </si>
  <si>
    <t>123ks Dell Dock WD19, 130W sml. 42  â 2 990,-</t>
  </si>
  <si>
    <t>70ks PC OptiPlex 3080 Micro sml. 43         â 10 300,00</t>
  </si>
  <si>
    <t>30ks Dell 22 Monitor, E2221HN  sml. 43       â 2000,00</t>
  </si>
  <si>
    <t>20ks PC OptiPlex 3080 SFF  sml. 43             â 12 300,00</t>
  </si>
  <si>
    <t>10ks PC OptiPlex 3080 Tower   sml. 43      â 17 200,00</t>
  </si>
  <si>
    <t>4ks Dell UltraSharp 32 4K Monitor U3219Q  sml. 44  â 13 740,00</t>
  </si>
  <si>
    <t>4ks Precision 3640 Tower                                    sml 44. â 34 489,00</t>
  </si>
  <si>
    <t xml:space="preserve">3ks Dell Latitude 5520                                                  sml. 45  â 23976,40         </t>
  </si>
  <si>
    <t>17ks Dell Latitude 5420                                               sml. 45   â 20 126,60</t>
  </si>
  <si>
    <t>20ks  Dell 24 Monitor, E2420H                                  sml. 45  â 2 370,00</t>
  </si>
  <si>
    <t>17ks Dell Pro Briefcase 14                                          sml. 45 â 890,00</t>
  </si>
  <si>
    <t>3ks Dell Pro Briefcase 15                                            sml. 45 á 950,00</t>
  </si>
  <si>
    <t>20ks  Dell Multimedia Keyboard-KB216              sml. 45. â 210,00</t>
  </si>
  <si>
    <t>20ks Dell Dock WD19S, 130W                                   sml. 45 â 3 680,00</t>
  </si>
  <si>
    <t>20ks Monitory  E2220H         sml. 46  â 2 200,00</t>
  </si>
  <si>
    <t>5ks Dell Latitude 5520          sml. 46  â 23976,4</t>
  </si>
  <si>
    <t>20ks Dell Mouse                      sml. 46  â 130,00</t>
  </si>
  <si>
    <t>20ks Dell Multimedia Keyboard-KB216      sml. 46  â 210,00</t>
  </si>
  <si>
    <t>20ks Dell Pro Briefcase 15                                sml. 46  â 950,00</t>
  </si>
  <si>
    <t>5ks Dell Latitude 5320                                        sml. 46  â 21 600,00</t>
  </si>
  <si>
    <t>30ks Dell Latitude 5420                                      sml. 46  â 20 126,60</t>
  </si>
  <si>
    <t>20ks Dell Dock WD19S, 130W                          sml. 46  â 3 680,00</t>
  </si>
  <si>
    <t>1ks NTB XPS 13 9310                                                        sml. 47</t>
  </si>
  <si>
    <t>29ks  OptiPlex 3080 SFX XCTO         sml. 48  â 15 277,00</t>
  </si>
  <si>
    <t>49ks  OptiPlex 3080 Micro XCTO     sml. 48    â  14 053,30</t>
  </si>
  <si>
    <t>20ks  BASE, DIS, MON; P2222H        sml. 48   â  4 123,20</t>
  </si>
  <si>
    <t>20ks  Monitory P2222H                                       sml. 49  â   4 123,00</t>
  </si>
  <si>
    <t>20ks  Dell Dock WD19S, 130W                          sml. 49  â   3 943,00</t>
  </si>
  <si>
    <t>35ks  Dell Latitude 5420                                     sml. 49  â  23 625,00</t>
  </si>
  <si>
    <t>1ks  XPS 13 9310                                                    sml. 49  â  45 461,00</t>
  </si>
  <si>
    <t>76ks  Dell Mouse                                                       sml.49  â  144,00</t>
  </si>
  <si>
    <t>76ks  Dell Multimedia Keyboard-KB216           sml. 49  â 225,00</t>
  </si>
  <si>
    <t>73ks  Dell Pro Briefcase 14                                     sml 49.  â 922,00</t>
  </si>
  <si>
    <t>3ks  Dell Latitude 5520                                       sml. 49  â 28 420,00</t>
  </si>
  <si>
    <t>3ks  Dell Pro Briefcase 15                                       sml. 49  â 980,00</t>
  </si>
  <si>
    <t>5ks  Dell Latitude 7420                                       sml. 49  â 29 195,00</t>
  </si>
  <si>
    <t>32ks  Dell Latitude 5320                                     sml. 49  â 23 628,10</t>
  </si>
  <si>
    <t>65ks  Dell Latitude 5420                                       sml. 50  â 23625,00</t>
  </si>
  <si>
    <t>10ks Dell Latitude 5320                                          sml. 50  â 24125,00</t>
  </si>
  <si>
    <t>5ks Dell Latitude 5520                                            sml. 50  â 28420,00</t>
  </si>
  <si>
    <t>80ks Dell Multimedia Keyboard-KB216               sml. 50  â 225,00</t>
  </si>
  <si>
    <t>75ks Dell Pro Briefcase 14                                         sml. 50  â 922,00</t>
  </si>
  <si>
    <t>5ks Dell Pro Briefcase 15                                           sml. 50  â 980,00</t>
  </si>
  <si>
    <t>50ks Monitory P2222H                                             sml. 50  â 3880,00</t>
  </si>
  <si>
    <t>80ks Dell Dock WD19S, 130W                      sml. 50  â 3893,00</t>
  </si>
  <si>
    <t>50ks OptiPlex 3090 Micro XCTO                  sml. 51  â 10 750,00</t>
  </si>
  <si>
    <t>10ks OptiPlex  3090 Tower XCTO                 sml. 51  â 16 100,00</t>
  </si>
  <si>
    <t>116ks Dell Mouse                                            sml. 51  â 120,00</t>
  </si>
  <si>
    <t>116ks Dell Multimedia Keyboard-KB216            sml. 51  â 185,00</t>
  </si>
  <si>
    <t>111ks Dell Pro Briefcase 14                             sml. 51  â 785,00</t>
  </si>
  <si>
    <t>1ks   Dell Latitude  5420 XCTO   dotykový      sml. 51  â 21850,00</t>
  </si>
  <si>
    <t>90ks  Dell Latitude  5420 XCTO                    sml. 51  â 18 800,00</t>
  </si>
  <si>
    <t>5ks Dell Latitude 5520 XCTO                        sml. 51  â 24 700,00</t>
  </si>
  <si>
    <t>15ks Dell Latitude  5320 XCTO                     sml.51  â 20 950,00</t>
  </si>
  <si>
    <t>5ks  Briefcase " 15"                                         sml. 51  â 830,00</t>
  </si>
  <si>
    <t>30ks Monitory E2222H                                  sml.51  â 3 060,00</t>
  </si>
  <si>
    <t>5ks Dell Latitude 7420 BTX                          sml.51  â 26 700,00</t>
  </si>
  <si>
    <t>56ks  Dell Dock WD19S, 130W                   sml. 51   â  3 930,00</t>
  </si>
  <si>
    <t xml:space="preserve">LEDEN 2024 </t>
  </si>
  <si>
    <t>F 10/2024</t>
  </si>
  <si>
    <t>PEAC (Czech Republic) s.r.o.</t>
  </si>
  <si>
    <t>11/23</t>
  </si>
  <si>
    <t>10/28</t>
  </si>
  <si>
    <r>
      <t>Serverové řešení DELL PowerEdge-</t>
    </r>
    <r>
      <rPr>
        <sz val="9"/>
        <color theme="1"/>
        <rFont val="Arial"/>
        <family val="2"/>
        <charset val="238"/>
      </rPr>
      <t>obnova infrastruktury   (sml. 3016427)</t>
    </r>
  </si>
  <si>
    <t>19ks  OptiPlex 3090 SF F XCTO                   sml. 51  â 12250,00</t>
  </si>
  <si>
    <t>89ks Dell Latitude 5430                             sml. 53   â 20 610,00</t>
  </si>
  <si>
    <t>37ks VZV pronájem od YALE (navedeno v repr cenách)</t>
  </si>
  <si>
    <t xml:space="preserve">Os. auto ŠKODA Rapid Style  </t>
  </si>
  <si>
    <t>Os. auto VW ARTEON       9730  Pavelec</t>
  </si>
  <si>
    <t>Os. auto ŠKODA Rapid   5811 CAR SHARING</t>
  </si>
  <si>
    <t>Os. auto ŠKODA Rapid   3014 Machát</t>
  </si>
  <si>
    <t>Os. auto ŠKODA Rapid   9541 Silber</t>
  </si>
  <si>
    <t>Os. auto ŠKODA Rapid   6093 Trusina</t>
  </si>
  <si>
    <t xml:space="preserve">Os. auto ŠKODA Rapid   5090 Sulek </t>
  </si>
  <si>
    <t>Os. auto ŠKODA Rapid Style  1339 Volný</t>
  </si>
  <si>
    <t>Os. auto ŠKODA Rapid  6100 Fedas</t>
  </si>
  <si>
    <t>Os. auto ŠKODA Rapid Style  5811   CAR SHARING</t>
  </si>
  <si>
    <t>Os. auto ŠKODA Rapid   1091 Šandor</t>
  </si>
  <si>
    <t>Os. auto ŠKODA Rapid   1494 Jantošová</t>
  </si>
  <si>
    <t>Os. auto ŠKODA Rapid   3701 Mourková</t>
  </si>
  <si>
    <t>Os. auto ŠKODA Rapid   3812 Nytra</t>
  </si>
  <si>
    <t>Os. auto AUDI A6   9050 Patil</t>
  </si>
  <si>
    <t xml:space="preserve">ÚNOR 2024 </t>
  </si>
  <si>
    <t>F 11/2024</t>
  </si>
  <si>
    <t>Nájem dlouhodobého majetku od dcečiné společnosti LEPO (movité + nemovité majetky)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</si>
</sst>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85A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C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164" fontId="21" fillId="0" borderId="0" applyFont="0" applyFill="0" applyBorder="0" applyAlignment="0" applyProtection="0"/>
  </cellStyleXfs>
  <cellXfs count="134">
    <xf numFmtId="0" fontId="0" fillId="0" borderId="0" xfId="0"/>
    <xf numFmtId="4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4" fontId="10" fillId="0" borderId="1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4" fontId="10" fillId="0" borderId="8" xfId="0" applyNumberFormat="1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49" fontId="10" fillId="0" borderId="8" xfId="0" applyNumberFormat="1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4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49" fontId="10" fillId="0" borderId="12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0" fontId="16" fillId="0" borderId="12" xfId="0" applyFon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9" fillId="0" borderId="0" xfId="0" applyFont="1"/>
    <xf numFmtId="14" fontId="10" fillId="0" borderId="1" xfId="0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10" fillId="3" borderId="12" xfId="0" applyNumberFormat="1" applyFont="1" applyFill="1" applyBorder="1" applyAlignment="1">
      <alignment horizontal="right"/>
    </xf>
    <xf numFmtId="4" fontId="10" fillId="4" borderId="12" xfId="0" applyNumberFormat="1" applyFont="1" applyFill="1" applyBorder="1" applyAlignment="1">
      <alignment horizontal="right"/>
    </xf>
    <xf numFmtId="4" fontId="10" fillId="5" borderId="12" xfId="0" applyNumberFormat="1" applyFont="1" applyFill="1" applyBorder="1" applyAlignment="1">
      <alignment horizontal="right"/>
    </xf>
    <xf numFmtId="4" fontId="10" fillId="6" borderId="12" xfId="0" applyNumberFormat="1" applyFont="1" applyFill="1" applyBorder="1" applyAlignment="1">
      <alignment horizontal="right"/>
    </xf>
    <xf numFmtId="4" fontId="10" fillId="7" borderId="12" xfId="0" applyNumberFormat="1" applyFont="1" applyFill="1" applyBorder="1" applyAlignment="1">
      <alignment horizontal="right"/>
    </xf>
    <xf numFmtId="4" fontId="10" fillId="8" borderId="12" xfId="0" applyNumberFormat="1" applyFont="1" applyFill="1" applyBorder="1" applyAlignment="1">
      <alignment horizontal="right"/>
    </xf>
    <xf numFmtId="0" fontId="17" fillId="0" borderId="8" xfId="1" applyFont="1" applyFill="1" applyBorder="1" applyAlignment="1">
      <alignment horizontal="left"/>
    </xf>
    <xf numFmtId="0" fontId="17" fillId="0" borderId="12" xfId="1" applyFont="1" applyFill="1" applyBorder="1" applyAlignment="1">
      <alignment vertical="center"/>
    </xf>
    <xf numFmtId="0" fontId="17" fillId="0" borderId="14" xfId="1" applyFont="1" applyFill="1" applyBorder="1" applyAlignment="1">
      <alignment vertical="center"/>
    </xf>
    <xf numFmtId="0" fontId="17" fillId="0" borderId="1" xfId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18" fillId="0" borderId="12" xfId="0" applyFont="1" applyBorder="1" applyAlignment="1">
      <alignment horizontal="right"/>
    </xf>
    <xf numFmtId="0" fontId="6" fillId="0" borderId="0" xfId="0" applyFont="1"/>
    <xf numFmtId="4" fontId="10" fillId="9" borderId="12" xfId="0" applyNumberFormat="1" applyFont="1" applyFill="1" applyBorder="1" applyAlignment="1">
      <alignment horizontal="right"/>
    </xf>
    <xf numFmtId="49" fontId="10" fillId="0" borderId="13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" fontId="10" fillId="10" borderId="12" xfId="0" applyNumberFormat="1" applyFont="1" applyFill="1" applyBorder="1" applyAlignment="1">
      <alignment horizontal="right"/>
    </xf>
    <xf numFmtId="4" fontId="10" fillId="11" borderId="12" xfId="0" applyNumberFormat="1" applyFont="1" applyFill="1" applyBorder="1" applyAlignment="1">
      <alignment horizontal="right"/>
    </xf>
    <xf numFmtId="14" fontId="10" fillId="0" borderId="0" xfId="0" applyNumberFormat="1" applyFont="1" applyAlignment="1">
      <alignment horizontal="right"/>
    </xf>
    <xf numFmtId="14" fontId="10" fillId="0" borderId="8" xfId="0" applyNumberFormat="1" applyFont="1" applyBorder="1" applyAlignment="1">
      <alignment horizontal="right"/>
    </xf>
    <xf numFmtId="14" fontId="10" fillId="0" borderId="12" xfId="0" applyNumberFormat="1" applyFont="1" applyBorder="1" applyAlignment="1">
      <alignment horizontal="right"/>
    </xf>
    <xf numFmtId="14" fontId="0" fillId="0" borderId="0" xfId="0" applyNumberFormat="1"/>
    <xf numFmtId="4" fontId="7" fillId="0" borderId="0" xfId="0" applyNumberFormat="1" applyFont="1"/>
    <xf numFmtId="14" fontId="10" fillId="0" borderId="12" xfId="0" applyNumberFormat="1" applyFont="1" applyBorder="1"/>
    <xf numFmtId="14" fontId="10" fillId="0" borderId="12" xfId="0" applyNumberFormat="1" applyFont="1" applyBorder="1" applyAlignment="1">
      <alignment horizontal="left" indent="3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" fontId="9" fillId="0" borderId="0" xfId="0" applyNumberFormat="1" applyFont="1"/>
    <xf numFmtId="4" fontId="6" fillId="0" borderId="0" xfId="0" applyNumberFormat="1" applyFont="1"/>
    <xf numFmtId="4" fontId="10" fillId="0" borderId="0" xfId="0" applyNumberFormat="1" applyFont="1"/>
    <xf numFmtId="49" fontId="10" fillId="0" borderId="0" xfId="0" applyNumberFormat="1" applyFont="1"/>
    <xf numFmtId="4" fontId="0" fillId="0" borderId="0" xfId="0" applyNumberFormat="1" applyAlignment="1">
      <alignment horizontal="right"/>
    </xf>
    <xf numFmtId="4" fontId="4" fillId="0" borderId="0" xfId="0" applyNumberFormat="1" applyFont="1"/>
    <xf numFmtId="0" fontId="4" fillId="0" borderId="0" xfId="0" applyFont="1"/>
    <xf numFmtId="49" fontId="10" fillId="0" borderId="12" xfId="0" applyNumberFormat="1" applyFont="1" applyBorder="1" applyAlignment="1">
      <alignment horizontal="left" indent="2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/>
    <xf numFmtId="14" fontId="10" fillId="0" borderId="1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164" fontId="10" fillId="0" borderId="12" xfId="2" applyFont="1" applyFill="1" applyBorder="1" applyAlignment="1">
      <alignment horizontal="center"/>
    </xf>
    <xf numFmtId="164" fontId="10" fillId="0" borderId="12" xfId="2" applyFont="1" applyFill="1" applyBorder="1" applyAlignment="1">
      <alignment horizontal="right"/>
    </xf>
    <xf numFmtId="164" fontId="10" fillId="0" borderId="13" xfId="2" applyFont="1" applyFill="1" applyBorder="1" applyAlignment="1">
      <alignment horizontal="right"/>
    </xf>
    <xf numFmtId="164" fontId="0" fillId="0" borderId="0" xfId="2" applyFont="1" applyFill="1" applyBorder="1"/>
    <xf numFmtId="164" fontId="0" fillId="0" borderId="0" xfId="2" applyFont="1" applyFill="1"/>
    <xf numFmtId="49" fontId="10" fillId="0" borderId="1" xfId="2" applyNumberFormat="1" applyFont="1" applyFill="1" applyBorder="1" applyAlignment="1">
      <alignment horizontal="right"/>
    </xf>
    <xf numFmtId="49" fontId="10" fillId="0" borderId="12" xfId="2" applyNumberFormat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/>
    <xf numFmtId="164" fontId="10" fillId="0" borderId="2" xfId="2" applyFont="1" applyFill="1" applyBorder="1" applyAlignment="1">
      <alignment horizontal="center"/>
    </xf>
    <xf numFmtId="0" fontId="17" fillId="0" borderId="12" xfId="0" applyFont="1" applyBorder="1"/>
    <xf numFmtId="164" fontId="0" fillId="0" borderId="1" xfId="2" applyFont="1" applyFill="1" applyBorder="1"/>
    <xf numFmtId="0" fontId="0" fillId="0" borderId="1" xfId="0" applyBorder="1"/>
    <xf numFmtId="49" fontId="10" fillId="0" borderId="12" xfId="0" applyNumberFormat="1" applyFont="1" applyBorder="1" applyAlignment="1">
      <alignment horizontal="left" indent="1"/>
    </xf>
    <xf numFmtId="4" fontId="2" fillId="0" borderId="0" xfId="0" applyNumberFormat="1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/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0" fillId="0" borderId="0" xfId="2" applyNumberFormat="1" applyFont="1" applyFill="1" applyBorder="1"/>
    <xf numFmtId="0" fontId="13" fillId="0" borderId="12" xfId="0" applyFont="1" applyBorder="1"/>
    <xf numFmtId="4" fontId="13" fillId="0" borderId="12" xfId="0" applyNumberFormat="1" applyFont="1" applyBorder="1" applyAlignment="1">
      <alignment horizontal="right"/>
    </xf>
    <xf numFmtId="164" fontId="10" fillId="0" borderId="12" xfId="2" applyFont="1" applyFill="1" applyBorder="1" applyAlignment="1">
      <alignment horizontal="right" indent="2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" fontId="14" fillId="0" borderId="5" xfId="0" applyNumberFormat="1" applyFont="1" applyBorder="1" applyAlignment="1">
      <alignment horizontal="right"/>
    </xf>
    <xf numFmtId="14" fontId="14" fillId="0" borderId="5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7" fillId="0" borderId="0" xfId="0" applyFont="1"/>
    <xf numFmtId="165" fontId="0" fillId="0" borderId="0" xfId="0" applyNumberFormat="1"/>
    <xf numFmtId="4" fontId="10" fillId="12" borderId="12" xfId="0" applyNumberFormat="1" applyFont="1" applyFill="1" applyBorder="1" applyAlignment="1">
      <alignment horizontal="right"/>
    </xf>
    <xf numFmtId="4" fontId="5" fillId="6" borderId="0" xfId="0" applyNumberFormat="1" applyFont="1" applyFill="1"/>
    <xf numFmtId="4" fontId="10" fillId="13" borderId="12" xfId="0" applyNumberFormat="1" applyFont="1" applyFill="1" applyBorder="1" applyAlignment="1">
      <alignment horizontal="right"/>
    </xf>
    <xf numFmtId="4" fontId="10" fillId="14" borderId="12" xfId="0" applyNumberFormat="1" applyFont="1" applyFill="1" applyBorder="1" applyAlignment="1">
      <alignment horizontal="right"/>
    </xf>
    <xf numFmtId="4" fontId="10" fillId="15" borderId="12" xfId="0" applyNumberFormat="1" applyFont="1" applyFill="1" applyBorder="1" applyAlignment="1">
      <alignment horizontal="right"/>
    </xf>
    <xf numFmtId="4" fontId="10" fillId="16" borderId="12" xfId="0" applyNumberFormat="1" applyFont="1" applyFill="1" applyBorder="1" applyAlignment="1">
      <alignment horizontal="right"/>
    </xf>
    <xf numFmtId="4" fontId="10" fillId="17" borderId="12" xfId="0" applyNumberFormat="1" applyFont="1" applyFill="1" applyBorder="1" applyAlignment="1">
      <alignment horizontal="right"/>
    </xf>
    <xf numFmtId="4" fontId="10" fillId="18" borderId="12" xfId="0" applyNumberFormat="1" applyFont="1" applyFill="1" applyBorder="1" applyAlignment="1">
      <alignment horizontal="right"/>
    </xf>
    <xf numFmtId="4" fontId="10" fillId="19" borderId="12" xfId="0" applyNumberFormat="1" applyFont="1" applyFill="1" applyBorder="1" applyAlignment="1">
      <alignment horizontal="right"/>
    </xf>
    <xf numFmtId="4" fontId="10" fillId="20" borderId="12" xfId="0" applyNumberFormat="1" applyFont="1" applyFill="1" applyBorder="1" applyAlignment="1">
      <alignment horizontal="right"/>
    </xf>
    <xf numFmtId="4" fontId="10" fillId="21" borderId="12" xfId="0" applyNumberFormat="1" applyFont="1" applyFill="1" applyBorder="1" applyAlignment="1">
      <alignment horizontal="right"/>
    </xf>
    <xf numFmtId="4" fontId="10" fillId="22" borderId="12" xfId="0" applyNumberFormat="1" applyFont="1" applyFill="1" applyBorder="1" applyAlignment="1">
      <alignment horizontal="right"/>
    </xf>
    <xf numFmtId="49" fontId="10" fillId="0" borderId="12" xfId="0" applyNumberFormat="1" applyFont="1" applyBorder="1" applyAlignment="1">
      <alignment horizontal="left" indent="5"/>
    </xf>
    <xf numFmtId="11" fontId="0" fillId="0" borderId="0" xfId="0" applyNumberFormat="1"/>
    <xf numFmtId="4" fontId="10" fillId="23" borderId="12" xfId="0" applyNumberFormat="1" applyFont="1" applyFill="1" applyBorder="1" applyAlignment="1">
      <alignment horizontal="right"/>
    </xf>
  </cellXfs>
  <cellStyles count="3">
    <cellStyle name="Comma" xfId="2" builtinId="3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CCCC00"/>
      <color rgb="FFC3DEB0"/>
      <color rgb="FFFF99FF"/>
      <color rgb="FFCCECFF"/>
      <color rgb="FF9999FF"/>
      <color rgb="FF9966FF"/>
      <color rgb="FFFFCC00"/>
      <color rgb="FFFF9999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073AF93-7D7F-46CC-AA46-37A402143521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AC319B7E-3D09-4BFE-B29D-AA4CC12776F5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1FB9DF1-B409-49B9-A9FF-222FEF1F5C4D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9C6AD890-88B4-4372-8410-A373F4490D3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BA8B7000-1266-42C3-8E3A-10295FD129D1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74D343CE-698F-406C-8D73-35D75A858FA8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9C2783CA-E8C7-4019-A4DB-D7242594F555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14607128-CB68-4BE4-8D60-7AA087EF9F0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E3F5046C-5481-4FBA-B4C9-882862EAC19A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2191AA89-EEAA-48B5-912B-66C410BF14EB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CC56D8F-7373-4A10-A41E-26936D66736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C61E4343-FCF5-434B-AC25-DFFFCD092FD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8A36A323-1E59-430B-8467-B1C7AF87505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B2B69C6A-8065-4739-956B-D29CA791EAB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17C65414-9A97-49F1-A174-8834248DFE0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AC5AE882-524C-48C0-BCEC-9378B60BEC3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3660CAE0-7469-4665-B37F-0DA97EB2A1B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2FA0306F-3999-4C11-8627-EA8EE955616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1E5B2638-4317-4DCB-880E-2FA075259064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C196415E-75DE-47F3-B8EE-5A1AE806E16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A17A5CC-64F5-4C0E-8F3D-831E238C082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5D0A58AD-DD26-4B43-B7A6-9C4531FE242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E884AAA9-889B-4153-86C8-1F5B8556834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281B194F-EDEB-4A4E-9EE2-84B341B70D1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5C12FFAD-7581-4969-87F2-247273ABC73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61164341-9D7F-4C3B-8162-AE148BF03FB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300287A1-8BA8-4E70-BF3B-8ADEC1D6A3B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33EC9426-B562-4C3F-8160-5670A072D1B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275C652B-EA6E-4C0D-9D49-4B334F7CB82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B0C7D185-0D25-46FF-81EC-4982BC1A29B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37266514-F135-43ED-83C6-FBAB8DBCE6E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5D86D5D-B740-40FE-8C15-6381855E221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BC9924F9-29BD-4A07-9A99-BAEEE02420B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BE48A77D-BC74-414B-B47C-B4DF9B74D01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064A81C-1FF8-4DCC-AC68-50A4BC6C081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A56A28BB-E861-449D-975B-519DAB2C3A4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E495916-65A5-4354-97F9-A2CD1C2CEEB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323CE5B3-A5DD-41B5-8AB1-BE06CF32293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511D4EE8-842E-4C01-966E-9E324CEC758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349B17E3-BE97-4545-A938-0B1B4BD5BBB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3BBD4384-207D-4BD3-8A02-BAAF73CCEF8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55032866-98AA-4404-8F94-783F80CE057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919EE72B-EAAF-4136-8E64-60936E78F97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E693475F-B4BD-4C8D-9E58-7E70D1F473E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2AF0BE3-97AA-448C-9AFA-574D080B8B0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0CB90F22-9751-41DF-A66C-D700B23EDA5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6EDB98BD-BC31-4233-A44E-681294DFB68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C55F516-D578-41AA-97DF-0ABC2283DB4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3A19F188-53C9-49E4-AA59-CC820B57D5A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CED87DCF-2EDB-40F1-8EC3-EB585715170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055C232-4316-4B51-B4C0-421AAD10084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D153663D-0870-451C-B74C-57D18D140CD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A0795372-326F-4F7A-90F5-75783583EDE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28A4AC99-92AF-44D3-9F0F-1077CE37C76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EB4D3EBB-0316-450C-85B2-89876F0925C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FC2CB6AE-B08C-4795-B494-DC0EE79D2F5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2B7EE145-EB99-42EB-BBF2-76445995498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3110401E-0D7B-4271-BD71-C830FF2CCFC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396A2B26-C5E1-4CD9-AB22-109BCF380B4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6DA6ADA5-4D17-4A9D-82F6-970516742B1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1D28CB70-56DD-431E-8DFA-1CE2DCAEE48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DD64C67B-E03A-41C0-934A-24E9406AA43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90BCC1B-EFC6-4908-8029-F9FC3471D26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6CF799D2-FCF8-4AB7-A8F3-14675FD22AF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85D7393B-1387-4927-880D-82630A4F03B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155C26D7-2C7E-4EC2-A638-91BCDD8859C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4D5B357A-3DC3-4B2C-8DE0-0E4C258BF9A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5E677E52-9AAE-4B1B-8B74-62D631D55B7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24155D-2472-40E0-96F7-8A22AE91AEA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FF0D5DC5-0ECA-4A73-95C9-D3163A752E3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5817C6C9-1F7B-48C8-95D5-C7B251DA57A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5F6B44B-F5C9-4DB2-AE89-D106B40B185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7ACE024C-E527-49E6-AA14-B1F3160CE62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88ADB0C1-8CE0-43BB-BCB1-DB01A23C326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A255F186-E52D-4BB8-B191-CD7D020CAF9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C2C035B5-61DB-437A-A914-295634A3EE9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53970A9E-99C8-4D70-80E6-B7D125EF76D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F8D78FA8-C142-47CE-93F7-4F928723247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2C1F0572-DE41-4DA9-BE0C-C4D0CBBB273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B3CAC08-C584-40A8-88D7-F50A49ACB63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83B3392F-B78F-427E-86EE-835368E7DAC5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7FCD5B5E-8E6A-4708-A2C2-BAB249A28A21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D88F9FD-A7D5-417B-A439-D0051E594287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C052CEE-2712-4CE6-8202-8ED961025C4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C11DA727-BF87-4878-BF9E-082981F50317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AC986B8F-E988-43AE-8935-00A31EBF56B4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1105A295-12A2-4BED-9703-3FEDBB290D16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B7FD3AD6-E82E-4F11-86EB-0D56CD7C5FF0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16279E69-AD94-402F-A149-EA0B6807046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7CBF7B2-DD41-408C-BC98-5160D435BEFB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6F22DBFF-667B-492A-9A92-28A8373EB3B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6E1D7EF6-D2EE-4E94-BAC6-14F5DE577021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08E8EF2C-4F67-40E5-93C3-3E9147ECDA3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BAC3F25F-1A92-4AC7-AECC-2B584630CF94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918C8293-4995-4051-A886-95F660D6D15C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428D933E-39AF-4FCB-8248-F167E7DB79D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8672839-3AC7-4C79-9856-FE325BE1A3B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0C1BEE0B-08F6-425D-B5A7-E150A84F47A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4AC8F44E-8F79-4C58-9A40-5AC44C655A9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F089C490-060F-4A98-B603-3A9F011F563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E9F82244-F8FB-439B-B546-13210BCAA5C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5487200F-0B33-42A0-9A52-23C081D2086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F8FB3C70-3F2F-41B1-9EA1-879A609C561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F52721EA-2AA5-4BEE-9EE7-C2B19EDFBA7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2C99681F-D64F-46FB-8110-A7627AC92AB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3697D80D-FFFD-4D9A-B635-FDB1D2CC9E8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F44E2582-BC30-4314-B454-9915F5AADE0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CA27984D-353F-4146-868D-BEA38A31125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8570FA3-E878-4E47-BF71-ABEE72EA791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AC121937-3FDC-416C-BB01-D6261D3E0B7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6E2E7E9-2A6F-48D6-9367-F4C738465E4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7DA6912F-276A-469D-A507-2EFEC58B980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C3FF40B4-DDCD-4E72-AD98-0397BA8F529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034AF95-0A30-432F-89AE-6EA3B66DB48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E8EE1FC-990C-4862-9D2C-3196FF6C1F0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AD1F8269-9E94-4B30-9C3A-D64153EF43F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923F68DD-0743-4F55-B277-C514AC1135F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C3671859-2AF7-4298-A236-C69CBB7A0AA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F5DBE2EA-0825-4732-A4CE-C7D11E917F1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80A82210-A043-43F8-805A-BF1BD0CC561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582CF9D3-43A1-465A-80E2-39A87CFB5CC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02F2B8F-F5AD-4161-A7CE-898C460D594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2DC65412-DB83-4653-8982-1FCAC9E971C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1A9AA80B-E3C1-4EB2-A217-9E7347814F2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9012DAD8-0DDD-4F44-B36C-994166C562A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9D8BACA-1781-41E3-9D0E-8520CB108F1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B2CB3B78-C59B-4F52-B726-74DA33668A3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C3CE9C4D-39A4-4F30-8A4D-B9C87B1A2A6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1B1B29D4-FD42-47A9-BA46-B1AFEA274C4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ED1939EE-745C-4C73-A785-BA9ADA639A4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AC6928DD-1CCB-4981-AF38-7A027CB0462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5DE4644-D75D-46ED-A3FC-E75466D8B72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E1CE0997-5832-479E-A244-64AA9282B90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82FAC1EF-C706-440B-8862-A4945823734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98A57944-748B-4B27-9346-B8CABC72AB2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E5E29D3-69BA-42DF-BC1D-DF907E3B3D9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8D1A850-BE97-47F2-88BE-55B1DA58483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705447A-A9C6-46D3-BACD-B0066F6D35A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AC64EA30-BB7E-4875-A2E2-73C7FD7DE69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66BF127F-DF59-4D8C-A027-B28D2FB0042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2EA8073D-5850-42A8-95D0-B1765242CAA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E17DF3F3-F97E-47CA-8F0B-28F52B443DF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6CE9C9DE-6D21-457B-84DA-BFA395779AA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BB502329-06D0-4E01-8C93-F69C4BED99D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1FD3BA95-FD44-4432-8587-215624DD049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773EB271-5C87-4D39-9F43-56EE37BD1E2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06492EEE-22CD-4FEC-A4CC-FE5F0622B8C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BCB1310B-BD07-4C54-8358-225D2E6600A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2AFA7A23-A4CB-4018-A703-330151165F2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8C9346F6-2AB6-49A4-9B27-64820E56D05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E6937596-E7D3-4BB3-A675-C9F340CE0AC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ECF7700-8D87-4897-866F-4548DEA9B97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16916BB1-D946-4FFF-8DB9-00218AE9E0F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B64D0720-CA29-4FFE-939D-59FCE52EA5B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E764B2EE-261C-4687-846D-DF347714B8D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F3376C20-86F0-4B1E-BF82-57240CCB9B0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361302A7-BF06-48FE-8552-E7A1DE7931D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58F63FD5-9268-47EF-92F6-1843DE88623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9E19F6FD-2FA8-457A-9B59-231C43D4D74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CCBA79AE-D607-4EA8-907C-0123B39A327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A085FB23-C0F8-46F2-8884-BBEB568B03B7}"/>
            </a:ext>
          </a:extLst>
        </xdr:cNvPr>
        <xdr:cNvSpPr txBox="1"/>
      </xdr:nvSpPr>
      <xdr:spPr>
        <a:xfrm>
          <a:off x="2143125" y="457962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C7ADF28D-2F44-43E6-9824-1D77A29365B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5B74C1E3-A673-4B5A-A206-E28F6986147C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CB40D34F-9AA0-4AEE-97F1-E5148323E79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83CEF5E5-034F-4526-B206-FFCA5EB0643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ACA5203C-D0AB-4936-82B2-9B38F730D731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8B85B1E4-D0DD-4D9A-8651-DC75C500017F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31C2F71-C741-4763-A847-3B47E9368784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315197C-0BB2-453C-BFF1-9458D8D3FBA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31518296-BB0C-4976-8775-A4C859CF8F6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8DCA6B23-44D1-42CC-950F-CC68570B70A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AA538E30-6BC7-4890-AD39-4E7DB6DC87F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41EB7FC6-9655-4D97-BD96-45B794F76F5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611E05E3-BF50-4A17-8D72-F530410CB1E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A3A2ECA9-31FF-4573-9FE9-B4C1A99D815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9BEC7037-6FAE-48F5-BFDB-66BA916F044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5212990-2C09-4E22-9795-9A086CCB84C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E3609519-2EFD-4B53-AB23-80DCF8C06ED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7C625A82-6FF9-4B4F-BBEF-9FA699F8D02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A17A1FF-5C4F-4723-A360-84BCBE5B1BB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30067E4-8664-491E-8544-C7D21C40EFA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72EEE4E4-2017-4F75-95EC-5B41CAA3928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9E490F25-ED3E-4AA2-9896-568AFDCF02E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959E0F4-A38F-4F59-BE7A-A9CB92688E5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9D471EB-57DE-49DA-9A17-EF8312FF231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39C47F2E-94B0-41AB-B3AE-2408418F5F9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4A01FA90-3729-4AA0-AB8E-B216A333312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8232F9C-B146-4798-9E6B-50C12874F0A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9EE46E5A-B89D-4F98-B397-53A738E4CBD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E1A9E296-4C61-4BD5-B7A3-7B59B7BAFA4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C10D15F4-C7FA-408E-823C-8198854729D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96BE1387-8D4B-43F3-A54F-D6A68BDF204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9E81B2EE-57E6-4E48-9687-EEC504223F1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95F6786-F764-4C38-B76F-2422FB12550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B0A45015-342A-4FE7-A0DA-45728E6DC63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A1E5A47F-B146-4EC2-89B1-BCECC5ACE17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4E3B0E04-329E-4ECF-A050-1B067D3836F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7A54DE64-1511-42BD-A2FC-85FDD982239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2FD9048A-8B28-4722-918D-ABBC835E3F7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E476320B-57ED-4347-9CA3-3F4F862933F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D2272C06-3972-485F-A90D-51105EE291D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E35B322-9842-44FB-8075-283ABB15462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4DD2F29E-1597-4F3B-A386-E1FFE7376F1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BA8FA9A2-CD1E-4940-8721-F66273D79CD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AE242441-E376-449E-85FD-52D206983DF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9887F8E0-9F50-4ADE-9DB4-A580F0711CC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447E0F96-1336-4E8C-9DB9-E34ED5BF57E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AA6C883C-C468-446D-A263-6112BBB94D8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D2E4BBC-965B-4996-B387-4FF823589E6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9212D81E-1134-4618-96A0-AAD5B8B2A94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1118E2C-DC8E-44FC-B0D8-DA8A91EC0D9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2DB3D766-7C2E-41C5-93FE-58C50D7FCA6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338BC8F-4E3A-4946-9D8E-4269619483B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C05E96A-F6F6-4165-AD8D-59FD932A316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16648874-E37F-420F-9D1D-3C946C7BA34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D9BC327E-16C5-4BA2-BEE3-427EB7AC8BD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69E56C94-9C38-43A3-98B9-32A8EBD6E92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25A6FE5A-C842-48BE-9FE2-882F8AF7C84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DF78CD93-83D7-4350-8FF6-F9D110DC95E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53D51460-5320-42C1-8E08-45B7CDED8B7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F833C72-FD0E-42B5-933E-966694ABE3F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7905B53-0635-4B87-9FA4-A5615273E25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539625C-DFC0-4A49-9038-3991F95C77A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B5DB4266-E12B-4C3E-88D8-ADD84C4C694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186E801-36FC-4BA6-884A-868EEF9D2E7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34E205AF-73DF-47F6-9FF3-25423C649C9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8C73EE6-1C64-43FF-9A70-088B1A47DBD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A9292EAF-CCED-436D-BB20-679829CAFAE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AAF1CB44-C04C-40EB-B819-FD0940BFDC7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2E02FFD5-0D98-4264-8D7F-3DC6F060037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17B60399-3D54-4B44-A30D-526D62DA299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FD3D933-F103-41D8-88DC-19ED0006CEB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601888E4-3EE5-4368-A4FD-2A60E31170D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51D6BE0-7DC4-47DB-A6AA-82993D814D6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9539F87-ABFE-4FF1-903F-6DF5C98071A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40499491-B22F-4259-AE41-097E4095C92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C8B3F57-5781-4377-9225-D8152E484FB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93B5F070-A7F2-4AA7-A5DF-E7D357D4B1A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B093E62-8624-41E4-8603-0AF83D4135F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862A25A7-05E4-4EC6-B9A7-A1E23565913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4339C1E-613C-4ED8-96A9-DD8A42C80B7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5A9EDEB-3AC0-4E2E-B093-D473296D0328}"/>
            </a:ext>
          </a:extLst>
        </xdr:cNvPr>
        <xdr:cNvSpPr txBox="1"/>
      </xdr:nvSpPr>
      <xdr:spPr>
        <a:xfrm>
          <a:off x="2143125" y="457962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C7AC3CDB-8757-464C-A941-1F8C0340732F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DCC1A20-2360-450B-8674-D0F2F9BA9A4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7CCF38CC-2458-4184-A2C4-1D97E32069E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83AA83D2-2369-4EBE-AB71-B640215D474A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CCD5061-5260-4F88-9BEE-98DB304EB79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820657E-A5FF-4D0B-B04C-967A6E33133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660EAA8-4C9A-46B4-87C9-E2052FB296D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A4349B46-851E-4760-B7D8-A1F0EEB2DE1F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D191E8-10A1-41B9-A26D-5EAFD96AA78A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C0EB0641-963F-4B18-B4A0-88E1B42036BF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9CFCD7F-D314-44AD-A1AB-E0FE76A4BCA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592F2B4-2DF8-41A2-A382-A3CACC75E20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42C54FC5-295D-44B3-8BED-D4454822557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FD2BBD18-42E7-4DF6-8BE9-2C22AFE4DB1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91879458-23BB-480B-8976-83526FAEAB9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9A3AC61D-4F5E-421C-913E-9AEF4E42CBB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757F4883-6800-444A-B3B9-9860C1D18F6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66256C4-2E0D-4EA9-B0F4-9EDA06E9633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6DA801D3-C0E9-4A63-925F-399D4B7E06E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3A5C55A-454B-49FF-970D-84FB7A0F912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3CC86DE2-2311-4644-BE10-324C250A950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6E687CE5-4AC5-4BC5-AC82-38D8EB2A8B4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5C23291-9295-45B6-839B-7D97A4218E5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4ABFFD8C-F1AA-467E-99A4-2EE77104A8A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10F4285-D0E3-4F3F-9714-8236AFD86B7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135B0B7-791B-4583-A250-1B788311A63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7A1B8432-65DA-4E48-99AB-6DF5B67DC36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B1029AF4-7DDB-4251-9F89-5551486601B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B02AFD65-E857-4A9D-A7C4-417338FED30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9F99BDD4-9460-4F97-A9B2-06EBDD9522C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1D444924-E7CC-44E5-AAA2-62EA3BA1BC0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BEEB2EBF-559C-4BC0-9467-31951869573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65C82BE-1326-4B96-B150-56E99DA9B61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84007894-9A68-4A57-805E-E40CAC287C2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E879DEDD-7669-415A-9A55-9BDF88752FA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0615BA5A-E0E0-4B45-A6D1-3D04514665A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075AB115-5538-43BC-8531-B2651E46F3C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0BAFF5AA-EFFE-481C-B2F2-35A70A9B085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481F2F52-CCFD-4AD3-8A65-02F43294397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17093CE6-E187-4E21-AB8C-96FC8E3F58A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8968219-9D27-41E5-BAB0-9C22058C56E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599F030E-5402-4F54-A225-639F9FF0AC4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F305FE5D-C1B0-45F0-B58D-391857B767D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17282FEF-06A3-454C-B04D-7FB13C9E1A5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197C9808-47A0-4060-9444-F498F640E43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E568E3E5-B954-4ECB-A48C-3FC93A4889A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E97607BB-5D26-4F0D-BF55-E074C014A31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5F5D9820-B738-4CE7-9D19-E7B9629D3F9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20392AC2-7BCE-4633-8AC2-E7AA054FC33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D46010FD-84FE-4CFC-A559-F459AF684F1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431408DD-3616-46AE-B8AA-5C633B5C40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B99456E-8D05-439B-A858-E5CB869E37B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1C754273-3A69-4B78-B09E-1DDE9BCA2F7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CCF60D0F-5381-446C-9810-745511635F0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DFA4CA90-55CB-4B80-BF0A-CC256BB3691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222364-5812-431B-8AF3-332229258CA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9CB8533A-B2D9-4472-A930-3D2A0BD0959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10EC2A6-FFB0-4B5C-B545-FC1A71B9CC6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A50DF38E-7268-442E-9697-D9ABE91D811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90F77995-1FBC-4964-937C-32A33C8D198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5D0C2889-F2D1-4A43-BA15-A82EF707320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A0CC0856-6BC5-4459-8131-E245E3F3FA7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CD7E2D0-4F51-44B0-8887-D6B788FD411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461720E8-16F4-4611-AF5B-C8D83A11B96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A9D5F6A-4030-47CF-A98E-D6AD2D1F9E7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2EB69A5-D5A4-4F54-9534-F038DD9D8EA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D174DB19-64B2-4238-9FB3-700E164004C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98E75CC-0B39-4FB3-AC40-075BDE3D2CE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B2749A6-B2DA-4116-9B3C-121F62BC199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84202469-04F3-4D49-BAFB-8A652EF8634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63B0BEDD-5513-4F8A-BEA4-27D4EF4FB05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17ABE7F-B4E7-4609-8F1D-6860ADD7559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5EFC7C1-0B95-448B-B6B1-AB3BB5D000C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5EB9FBB-8EAC-4691-8439-D872CE5DC2D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3FF3A35-C33A-4875-9489-A831DF9AD52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5F4C3037-FB2A-46CC-A85C-418B3F04E56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7149E264-F80B-435F-BA82-65F93D55AE5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15E72831-C968-461A-9821-1CC71C1E47F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E4C2D656-8E95-4D3C-95B9-13CEAAA1F9E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32178489-0A2A-4060-BA61-CFD10DFDF26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26450071-38E2-40E2-9AB7-90397CD9954E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E0F6AB3D-8834-4B30-80BF-620AF502D018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8B3B922-9A04-4CAC-AD53-1442EF492B78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6E6D368A-EC23-4379-BB54-531AF8A288E6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36926307-F92A-490B-81F5-E2D4D6CF2E91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8D3A9B77-9FD8-4623-8E5E-B94411D7576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B6113725-10F3-4412-94F5-4DAD21C167C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BDC8E0A6-6AC3-46B5-AB88-B3F0424C5489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DE5244DD-5BE6-4FA8-BBF0-F9F56369CBF0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471A32D3-A85D-49BF-A0DF-5D731FAC9A2A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61E4A46B-D7F9-4FDD-B44D-B1D3DB44DE7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F0AFB86D-1A15-4A37-80F3-7E44C158EB3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B6B55AC4-9ED1-44D5-9FDA-06630030F4C1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0975FAFB-D683-4FC5-8CB4-C86AC64DD21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4E98C646-6659-4A51-BC90-9ED1CF6EB21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FB04A04-8A14-4215-8218-68B09BAAD51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8CCB0D0D-9B50-4ADF-B553-80FFDF27A26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ED96EBC-30DB-45E0-A865-93EBFEA7DEFC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2D7C668F-30DE-4B8C-981C-F8160B8784E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6C90B74-94B7-4895-A722-DA95A8500F4A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CE78E7-2E2C-4213-B742-9E58B11D9A8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0900CABE-9D0F-4984-83CD-9765308BD14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5EFA3168-6AD1-4D54-AD88-CAAD723DBEE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3F7EA0FF-C67B-47D4-B078-F7222A1ACEB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CC19D7D3-5EF5-4E30-B969-D5D0D6B9676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782141E4-6036-4E79-A9F9-693BB2F20A8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A31527D4-A524-4556-8160-2F3C35B2C14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4E7069D3-7058-4A97-BB37-A4BBDDEB7A1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B1686E18-A64A-4708-A890-AE910D40403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321FEAF-08ED-4610-8EC5-633B5277BD6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7472EBA6-870F-419C-B7E7-F50D793D6E7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DF97666-7D84-49A7-9D56-B0E81D1EBC9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2D67EFF2-26AA-4029-8C07-A04713514A9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80ACCC01-151C-4BDA-926F-082BB08CD0D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C67E16BF-1C4C-49A1-9791-550A0C157B9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ED45FF78-5842-4810-BB38-843FA64E311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60E8FF7-955F-479B-BE81-7B2DF6B776B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00C9F86-8DEA-4CDC-96F0-98F8B60DD75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698897F-09B6-4670-B1DE-74EA09E1725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D1FF7FF-3BC4-4A96-82DB-2F7BCA33961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DE2EC6CC-AB93-4EB9-B701-AAF7841DE00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3AFD1CD-9397-4F54-BA5B-F1D26546B31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FB701E29-0C96-41DE-A153-114F7C24435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3A46F242-4461-4F77-BFC3-6D30CA7D1A9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638DF269-57F7-4C5D-82B5-3DB314D31B8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11F3F52-61D2-4224-A0A0-71BF3D5993B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7C9F41B2-7487-421D-B6F7-50F6E29BC1B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12EDD9E6-3F76-494E-B9EA-177AF675D81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C035038-6483-48AA-8E2D-C170F564F7E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0D5EAD04-E851-4815-B300-51754A5B519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7FEF6AE7-DB51-4D6A-88ED-F2F338A7B10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29D6271E-745A-4EC8-86D0-1F93A0EBFE6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CB3FD207-457E-42AF-9ADA-F768E207434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3FEB3D54-CBB7-4060-A9E1-6ACCAA6E7BA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FD064766-D38D-429A-9B91-8AF0395B348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AE229740-47CF-4B11-9193-EAA5959E952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13162495-F507-475D-8BFC-881766A49DF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3088C3C8-C530-4706-BC1C-7F68C133835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AC737ADE-6684-468A-93F3-DDD964A86BB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B6972D20-4142-4371-AECB-6E32179DD90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2217A22A-0372-4CBC-ADD2-201D2A77668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1752C6F6-722F-4C6A-9EC6-26DE8D0CE7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2E12BF5-97D8-42D3-875E-991FFCBB0D7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8CF0545C-C236-4DE9-A361-1D58649BD59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04839B80-5A83-48BA-98F3-A3D03AD0613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5D60E989-A848-4F49-AF4D-5EE164BF8AA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AD30BC4A-A16C-4423-A78E-B82BC84D141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ABE9432-C913-40CF-8C6F-90561E94D27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118E446A-7E84-46E3-9CC6-9DF38849F72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84F685CD-FEBB-4E36-B1B2-C4E4EDB06F6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C7F889E-C416-4991-AAA3-32F47DE92C1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C5432545-F572-4A5D-9834-370DC5E45CA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99DD1616-873E-42CD-813C-D1701DE22CC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A279A2A2-427E-49F0-8DEA-29F1E47C67A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46C06BE4-3E22-41C7-A5A4-38F502FA66A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0981A99-7320-4FB5-BB0C-B8356F9221B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2354B6F9-CF09-4D35-95CF-E106E32E3A4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6D74C014-2F74-4F15-B91F-229B8064AC5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9733E0AE-77E9-44BD-8290-9A62B17F727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7FA29341-2009-41CD-9546-FAB9872ECDA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2353D0A6-099C-4A05-AF45-5507C964B80B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A7240CEE-7143-4B1D-BA6F-B54C8F995FFD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6B893DD6-D3A9-49C5-9892-493A8DB49369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0252D7B6-C3B7-4C70-9425-5BE7A194A7A8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699717B5-735F-465A-92E1-7FEC78138F33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9EF9AFB5-977A-4BE7-997D-80B65EF2124B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EA0411D-BDCF-4223-B3ED-ECF63B0C6895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D05C50AA-B1C5-48DF-8238-B7A23F73727F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4FF6F58-0B9B-435C-9ACD-EBC925E427D4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3B2B7374-AAB5-4DC2-B0D9-1AC7B4CFD375}"/>
            </a:ext>
          </a:extLst>
        </xdr:cNvPr>
        <xdr:cNvSpPr txBox="1"/>
      </xdr:nvSpPr>
      <xdr:spPr>
        <a:xfrm>
          <a:off x="285750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13CCB498-7583-4EC9-B1C7-E179C114C45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A898629C-20ED-4333-8288-62B1A4BA775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167E17BD-CC0C-49B0-B37E-14ADF4D795AC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17CF6A1-0F9E-41F2-8700-FF30EEC8DA6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67041FE9-1F44-4399-BD34-5A0356CEAF04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EB3EA06E-3CA9-4A03-B9CA-D2739B104B50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2028CE18-1BE4-45A6-9332-30CBBABAE55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3145191F-DA5B-4CAF-8E34-D7CC62C2D2F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562D38C1-4089-4331-9694-EF5F18EC89E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F6D6B9A-7743-4ED8-BE19-85397E51E22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9B3772C7-CCD4-485F-AAE3-70979A09D5E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7100501C-6068-4C76-83F5-3A7424AC98F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F2948D92-82BE-4842-8DF4-C9F6CBFA791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6F8DF058-6644-4ACB-812A-1166A3509CD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EF9672EF-9DD3-473C-8D83-55366255AC7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D822877D-E479-404B-85F9-1255776FA20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D91B2F21-D746-4268-9D3F-1E9CB023ED5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16EFE58E-FC06-4A0A-AA6B-C77DDEBF2A9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0D8CF2F8-6CCA-45B8-98C0-008B16C142E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304BA52C-056D-4646-B5AE-E912E1868F3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EACEA2E4-93E1-4D06-863D-CA3EFE7EDC0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CF0699E0-0BE7-4344-B157-52A2B1F1B31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B67A932E-AFA4-4CE5-B772-6B55BF81E19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C23CB956-ECB1-45D1-BF64-2EDFD46AD2C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4C187102-012F-47CA-9EEA-D11392658BC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721187AA-7307-4128-8F8F-14DB3955117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E360E010-B406-4041-8A4D-3E15606E1B7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E6BF9989-58D7-4765-A61C-0B9A80E579E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6AE74077-86F3-4A65-BAE3-AB0A5178852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06BD46-0A1A-4AF3-956F-51871CA78E7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86FCEEDA-48DB-493F-B87F-101402EF464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C118173D-8DD4-40ED-A7C3-1D3423C034D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A862A95C-89DE-4569-82F4-A1A865DE7A3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6D1C8D1-AB0A-4FC7-8B68-D7BFBE445C3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09FED7F9-78A0-49BA-B174-DA95E319E0F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AB8AB48-65C9-40F1-9A34-010158C1D89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95531B73-CCAF-4336-B097-FA5F058520A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9AA7B8C-C7EB-4EBF-9086-7186C0F8D63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4DC6C0C-763D-4A49-ACF4-820F8555E9E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A4DC00E3-1D77-49E2-BE1F-41DD3A358A4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CF6F9C91-7ECD-49D9-94C1-908CB571215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66595D28-CCFD-404A-8A4E-E8D3E47E15C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D10963F5-BE16-446A-96B7-C67BB54460C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3011A5F3-5C81-48FB-8C7E-9539278078C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545E99CB-887D-43BB-9C58-817094E3BAD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0C50DD43-9DD3-492C-BC00-DE557BA9E19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8451A8FD-9FED-42C2-9FC8-E1F2B9315AF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680C08AC-8A0F-4B76-ABCF-D79E841C352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C4B8AB38-15DC-4D90-B86D-BCFB5F076E6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F5B63B35-C747-4A33-91B0-9D60238DAEF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3D6B3DA-ECD7-4F8C-97FF-244BAE1B287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ABAA0D6D-1AF1-4A33-B6CD-21D8FC15539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ADD00510-7AE9-42D9-9B78-45DB9126D7E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0C971897-5BFB-473B-B46B-DFF62345AC1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A4F373B7-6507-456E-A7A4-832DE09ADE3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6B3B2126-A712-4506-A358-CABCEBB1065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1B56C77-CCF1-46F4-A1EC-132AF1C71DA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AC6ED22C-AC6E-4A4D-AAA6-B0A5C79DB13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C867AD93-9FAE-4344-B713-AF29CD82339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9A8351D3-E387-4355-9C71-2D6C7E8ECF6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1CD556AC-CCDE-4843-9A02-4D10C09FA81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278978F-FD18-4E73-916F-2DA1548E70D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8295F901-4CE4-4777-A88B-4436F9BD04C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658901E9-3D2B-4BFD-93D3-037E65F1244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7A66B45-4BA6-4B92-8C67-154CBA43739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2C507FE8-8A69-4190-B4F7-B6C6692916C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2E231063-A042-4CB9-9998-5D7B5F73073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EAC70BDD-B592-47B1-805C-773C7D58CFE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F2762706-4A21-4226-8C13-A67CA5A6B86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7C0FCE98-8A2A-4E8B-A22C-B0A4BF1235A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CA2ABB76-4F76-46A7-874D-51B31A31B938}"/>
            </a:ext>
          </a:extLst>
        </xdr:cNvPr>
        <xdr:cNvSpPr txBox="1"/>
      </xdr:nvSpPr>
      <xdr:spPr>
        <a:xfrm>
          <a:off x="2143125" y="457962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7F3CCE8E-FE37-447E-9557-35B77B5A5A2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86191B9-2352-4122-8071-6A5ED2489350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E4190E9D-6B90-45B1-8E05-1CE839F2476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0CACDF04-62DF-4672-9DEC-479A4736BDAA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5D0033E5-E3D9-461C-B2DA-C9D8BC0B736A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4F0CB9D7-ACBA-4BFF-A7FA-73F05B7F988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A5B0EC0-6FEE-44C7-89D6-44A6D9FE32A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93A12DA1-63B3-466A-929E-BC9B80BDAB9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9E6217CC-FE5B-4B17-8B89-05043F8F7E0F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06642B0D-6D6A-4A8A-866E-7F1B5040B29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A8A78E90-89AF-427D-9BF1-184B2807808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C54C02D8-B772-4740-A3F4-107D6786F64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736AF367-AA5A-4FA2-9112-C18A735F87F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93952745-81C1-407F-8890-49BEA7FCC4D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B962EF37-2807-442C-B2E2-802C7A9F6C9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D4C35A0C-C7AA-4D96-9745-71B5247D47A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A425D4B6-BF67-4717-8A47-CBC2C3EC158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8612AD38-082E-4CE4-B422-57D6B316DE9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F1DFE805-59B4-4F6A-A127-275FFF839E5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EDFFB835-0A8D-4AFA-AC34-26C8EE1C1FC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0A25AC8D-C6E9-46E0-A447-B511AF18F33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3BFB3CE9-1163-4C6A-AAB2-A36AF733CCF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3554B6D2-87FA-40D0-A41C-4B7B43EB3C3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3FD7C64A-1851-4B6F-AE71-59DAC4B9B37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07307117-53F3-426E-A449-ED7E29FC587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A13F58E1-8B7C-4A8F-B8D6-6A176148214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0CACBAC2-36BC-4887-B798-1682C039604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D46A2A80-6F8C-4608-AB53-9893B615A24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91A18A98-D840-4744-A086-E90E3C28A08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9DF47341-D960-4B3F-9884-77216C9BA7E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044294C8-BDC1-4B4D-89DB-587E23FBE11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6999122A-5ADD-4544-9E9A-7EBD9839F3A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3C273F1C-CC36-4DAB-BCA1-B9F8FC23AB9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D2C68086-F682-4BA0-8161-E2128B06822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B6DEA60F-34E1-4EBF-AD2A-B2E6A3648A6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831E9625-0464-464C-A389-1B9ED6906D0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DF722598-B3AF-43AA-906C-A84814C9C61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28DE0EBE-39BF-4AB4-9BE6-FCFF30AB765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561F8B4-2502-4AD3-AE28-B8D13C3DCAE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2F11AFA9-1ADF-4266-9F97-CD3A38C1C9B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CB3BD5EE-5F26-49D4-8871-002232F235A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F163F1D-30CC-4EB5-8EE0-781ECAE1CA6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11A63344-CE48-48E5-8040-56DDD85F177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2E55B7EB-DDF0-448A-8989-07272CD59A0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BAD1EA7-E4B7-4315-A14D-EB36D984041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F03AF0A9-4202-4DB1-AB90-AE6443539B9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B5CEA6B9-C95F-45F7-AE65-F752062E5B2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E36A516B-5B14-42CB-A14E-F415BFFC8FD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03F44EB5-9FF1-4028-A9AD-71CD8FDB1FC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8E38FCF3-5C0C-49C2-87FA-52541A55751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4A4B6257-ED06-49D6-8836-197E6A699AB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B93B2D37-C322-4554-B787-A411D1029F5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AADAE680-9320-460D-918D-93CEC233D6E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5536836D-83B7-412F-BB59-91D4D71E0BF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E135CEE5-3ECC-454B-8A60-B982BFE00A2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26A71E7E-C680-4BF1-97F6-A78624A99B6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DB233311-2387-474D-A2C3-E77C61A3E5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FEE180E8-99B3-4E47-88B4-0717B4D46A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0654A80C-9B23-4BF9-A6E1-DB04DAFC480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14A6CD21-1978-478D-95F5-1B7D29D5B68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B30B1037-C588-43FF-8266-3A9C4848F94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8E3FF0E5-DED4-40EB-A4DE-CEA9D29E763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2D7E654F-4C2C-4EB1-90EE-B9555F0C6B2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929DB74C-8C11-4047-8319-C685B14219B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48A4A35B-654C-48E4-B4A7-33C4673F105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586DB58A-9D51-49AA-8310-C74DB5074EA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C01564F2-5183-4ADE-8AE5-0691A12C109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E383B9C9-33A4-4E27-BC32-FB309AF7A8D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481BDFDE-5198-47A9-B954-4F68A4F76F7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09B66702-126D-4643-8F97-01CC3C27D93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E53ADAF-DC28-4E48-AF61-C07F2BBB466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F9453BB3-D599-409C-8192-251D6258A1A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06790205-7CE1-4FBB-B1F6-498D191A483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CFDA255C-C00B-440B-A88F-C43E4828485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94FD7CD-1789-4131-8D62-E0E472D9D9C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84A9CC07-AD55-47D7-B88E-B6F5B2B93BC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DB8567AF-436F-497C-B63B-C396B79B5A2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CCAEDF91-E231-4A01-BE9D-E216F4285DC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BE79D72B-9E7D-4BD8-85C8-45F6403AA27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0580B6F4-20F4-454A-B7D1-9766DB27F3C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FEDF01A2-6E11-4B40-ACE3-079E21EBE033}"/>
            </a:ext>
          </a:extLst>
        </xdr:cNvPr>
        <xdr:cNvSpPr txBox="1"/>
      </xdr:nvSpPr>
      <xdr:spPr>
        <a:xfrm>
          <a:off x="2143125" y="457962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84F91A11-1695-4ACB-9B15-EF1BD5932B9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47633A0-CB1A-425A-85DB-D55FCA13F9C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816CD116-F308-4043-B7B6-0299888E46A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1AA53949-51D4-4075-955A-90D654DABB7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0FA85E9-A43A-4B8D-83BB-5EB0C763331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DA3A2371-1070-4F53-A527-C5EC1FD04DB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1D8B1281-0B9C-4ECA-9C54-36E288054C1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89C4299-4522-4FE7-916E-E5EA80522BF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28DFE22E-9B67-41D4-8843-986870CA07D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CEC35254-7962-4D7D-9FDC-FB8C43E05FA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A1215304-793B-44E6-B293-6D6B3C9F51C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A0055F04-5621-46BC-9BAA-583EADC202C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E3613B22-CAFE-4E05-A115-7B78E50D063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29BFEDEA-7281-4CEB-9498-CE0EEAF0CFB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1EC411D3-004C-4BF3-A05C-B85F43C39EE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78B987E-A985-43F8-862A-C020CAABE98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D0B9659-1A3A-4944-AC80-BAF7CB2A35C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627E3F99-1862-4403-8539-DC1E13E0897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249ABE42-673A-4743-A496-FEB6C3AF396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A149A4C-F8B7-4E46-BD64-B3B314B2942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560867BB-B6B2-40B7-A56E-86DDC8B871E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89CD9CD0-1BA3-4284-BEBB-6D6BAEF4644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E003E133-F5B8-48AA-BA16-30A136851F9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446C5775-6437-48EC-9CA8-5CB78FA7B7A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B74D4813-9732-4A3C-9FDA-75D96345842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42564E3-02B1-4C75-8FCB-0B488ABDF91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CC29A5E1-98FB-4510-A892-3B9B5C0D921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CCBDD5C9-CEF8-4CD4-87BE-E7796139109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7D988B7-5D5D-4C63-9F70-FAE2E0BA6C0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100E9EF0-63D4-4356-810A-5E72BE379DA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B70A6A3-2FCB-4179-837F-D4A98EAE9E4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09848923-5E2D-4E02-B6D1-BC94FFF9134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491BFBFB-F469-425B-B8AF-CF97ED47B58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B5F256A6-1A8B-4585-9709-097C841BE89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FF85EEBF-7FAB-4162-BF1C-B914882ADF3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FDDEF3F9-7627-4CA0-9514-EF6191DEB27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BDCC8E43-E1C5-4659-B3C8-70A71F62C48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F39E477A-DA5D-45BF-89BE-EBEB2280A14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3B90C9A-7CD0-43E9-AD13-1F29CCA419D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38E4F293-DB1D-485B-ABFE-2B9B5B91831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B42D484-C344-476F-847B-CFEF75B9AD3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C593307B-DE80-450B-A0D5-F8D92982C58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47254F8-0A7D-429A-A677-81E85A797CA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34574F61-B2CA-4E0F-B764-228BE4FE810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AC60BD8E-3009-4752-95B6-A73282A9CCA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EBB561A7-9837-430A-BC4B-7BEFB0239F0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05C568C6-AEC8-4A66-983C-E92CC308C6C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F1FFA511-3F37-4DC8-90DF-43E3A1F0227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6998681D-A5A6-47BE-B670-14DA88828D0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FE2E60BE-991F-40C3-AB2C-1FB86A3C813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EB5CDDD4-1848-4391-A7B5-97A3A46F367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AB3D42CA-100B-4D1A-A1B2-E12E3F5C8F3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48DAAC16-84B2-48BB-8274-F7A8C85BD77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E96DC9CA-A929-4E42-A1C4-889B3BA6EAC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BE1CFE0-42D2-408A-A2E3-3944BDDFA4A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D8F849FB-EA40-4AF8-96DD-21AC25CDF95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367B2AA-6ECA-4D28-AFB8-C4CDAA5B6C2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09BEFF24-74F3-494D-B844-A88B6F385CB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F8B14999-B954-4157-B486-8C67577955A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967CEFE2-EE54-4BA7-B7AC-34139AE89AD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06E1A40-91C1-40D8-A36D-1B81529C733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DCA41E4-9512-424D-A7F5-0325A6BEF86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6326E5F6-C166-45C4-850A-C7769F6308E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EA2586FE-AD53-4C47-885E-88B0756C785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D9C847B0-C27B-4B8D-BB39-91FCB816DA2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4945D9ED-05E0-44C6-ABB2-3B2FF9E09FA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BE3606F-469A-41A9-BA3A-90666A8852D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4EBA14C2-C855-4906-A6B5-D48D6592B25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EAB610E7-8BDF-4E51-B5CF-A396F689A69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E8D83266-35ED-4F57-9C50-9EFD66613A6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524723-ED86-4DD6-9C5D-890739E63C6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4D5403E8-F32A-4309-A8B6-95DA5421A3E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10D182C5-D420-4605-B76D-F8D3BBCB465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F871E3E9-CFF3-417B-AD16-FA83D39E40C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42F8FD62-54CB-4A04-A543-694E85F2707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5FDBE7AB-E41D-47DE-93D6-D830B840E87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6DF58C7D-03A6-464C-B5A4-F8DA3485B20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C95FA4DA-2B56-455D-A4C3-D1358717A1B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437BB513-4492-4F2F-A78A-F3689099DA4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3BDDA7FB-3CAA-4565-8C12-A9DD9931871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CFD4B8D0-9E21-4F15-93B0-9AA87994E18F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B67CFA00-B7B3-4FE9-82BD-15EC23C9AE4C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2C707F79-D57E-4548-8CC4-2B8991DEDAF8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790E732F-1EC8-4F77-9F2E-F0CFE6A3DEA6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A28221F6-3CCF-424D-A36C-3FAD3682CFCF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45F7AC0F-B670-42BF-A64C-6F0AA7EABC1F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DE48C3EA-CE36-4594-9F60-7B32732D19FB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B9B2D657-06A0-46D5-B020-563B2D7917E4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996A6BC5-1067-48E1-897A-CCE7104670AD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C8762BE6-EEEC-4438-9C70-0E6AA5FEAD7A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E6733A3D-C60F-4A30-ABCC-F712BFE3E6A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1FA9D693-33CC-4C77-8481-194D6E89B25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21ECE520-0D0D-4561-A0E4-6A395CFBD58F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78DBCB49-8244-4BB9-B20B-C19CF4E7811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BAE0348-7B77-474C-879F-65757FC2210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69EE30E4-0E38-48E2-AA8E-094EEA8DE7D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33E2C2F3-8ABC-4FAB-9F62-B3BD3E7E7D8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7E08EB40-41D4-4C99-B100-42A5C1CC497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8DD1B474-73A2-4AC1-B7CD-2133D8142412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F348C154-A2F0-4607-90CA-568B1952D79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55E5A7A2-D597-4C93-B401-B5DF178AC70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F420B995-F80D-45CD-AA26-DB5F01C1A0D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8CB9C5DA-27EC-43E4-807F-945B2D4C8C0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5028B603-2DE5-417B-8445-72660BC76FA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CD6BD6C8-28C3-416A-8D79-E3C74377DD8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F9E0A4D-9DED-4198-B1E7-7CB89F6FB78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552CE394-AE33-4758-A1D9-B1E7DA77871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9A118B3-AA5D-4897-B111-D9D358D9C12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AC956E02-CEAC-4AC0-A905-1B3DA09F081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547D7D97-1B39-4ECD-AC6C-F21A7FA1573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00F89D2D-FE55-47AF-A01C-6C3AB1CA8B9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B7446EF6-71C0-47B3-B1C0-94B793269FE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4B56D20A-0EE4-4B28-B1C2-53EBD1D9512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82FE3A03-E87F-487B-90AF-1E7FBC969B7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8A272738-DD62-415F-956F-EC9133B5B65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9A66F848-8F86-4CC1-8D06-370BFD7A686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AED1B7E-E988-4A75-8DC8-9C357E34273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54417346-09FC-4929-B353-1735CF8982D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C5C5CA4E-5EDA-4C93-A2B5-7141FE6ECBE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B3DBD33-52C5-41D2-A0DF-6B547D850A1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B3D517CC-40EA-4F65-BE77-DB1081BB941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03BBB32B-C750-4A37-ACF2-27F65072FBA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2B2FEFB1-D0CC-43D1-A2AB-61C4AF88FB6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20D7C14B-70C8-44E9-AB8A-64B5BB11C5F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125ACB04-2ACF-45DA-846A-3FDBA33CA0B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A9CA1797-CA06-4077-ADCB-07E8C43B87E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4473B9FF-1958-4F0C-9675-01BCC5C1B73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4084F69-9CD3-4FBF-90F8-03AC4385F9E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DFD96313-ACB2-47EF-8E8A-A3B6B23248C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FB61BA82-DC2D-4809-834A-5C32A4EB151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27A892ED-147B-404B-AE30-FC756CCDF56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09426F36-F43C-4957-A36F-BF0F7E057AD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FD171092-2B1B-4701-8F44-D727C3097F1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759310FE-9260-4067-B19D-18C48FC43DA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61CC790D-AF2B-40C4-93AF-8D4CF162148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7980CD89-2E96-4A7F-8C67-C792A41B96B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B2D54D62-720E-4437-8D7E-0C8897A8BD0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43897945-23F1-45E0-8CC4-6928EC1596B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7BA6302-9531-4E72-9F95-28E280EF63A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369AA62D-F01F-4FD8-BE81-001F8BE7F4D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8559DC91-4511-457F-A5A6-25ECBF04243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04E296CB-9CDD-41D6-B3F6-813548FBBAB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25A636A9-A0F9-472D-BA32-9909EF5448D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28858165-3004-447F-8022-3FCAD204558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5CD39397-00BB-452C-9C6D-59BCAD1ABBD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0CD19A20-50A6-4D06-989E-237FB2CCF90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03B86939-D1EF-46FB-BCDD-A63D531186D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E5C9C9B0-75CD-4727-8A42-61E9C1E52E5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B0B0BC40-AACD-48F5-87C7-32E1EE25DD6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AE3AC73E-4A58-4936-A766-7922795A82C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86793642-8FFF-47E8-A0A1-7C1C1DED127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EFAC278F-18E3-4912-B8E6-A0846970D64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47333F54-2902-49A9-A7ED-B6E2BB3B25A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3F5807F4-09F6-4BF4-A600-08C9046D437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81240CC7-6E7A-4E48-B5C3-7208EE72754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1BBA5CB7-EE98-4823-9005-CB726355889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7AE70F7-47D0-4DAF-915F-75CC9547283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76BAC8FF-8909-4715-AEA1-5FD6292A182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E1240308-C1EF-41DB-9A67-AA9AFEF4EE2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0D322978-81EE-4C87-AAAE-8F3B4779066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E666039D-DAF3-49C3-B56F-8A8907CA8216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A826FD1D-1DFF-4E59-93FF-57D33C5BF72A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6B053157-AA6D-47F4-9D6C-E3A6FF5A2886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94E4A0F3-CDA3-4632-90A7-B446A65F19B5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4DC98366-4728-48F6-9567-896BAFF13734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FB24882-8E00-42E9-9F24-B089C943D406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84CAA138-EFF9-43B6-B426-080F6C784C5A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2B806305-C731-4EDF-8D7F-79756289CC8C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1A3AD0D1-993F-4DC6-961E-5EBCEDDCC8DB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003B579-EB77-4493-8F98-A2C4962A1CF2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9F219356-B927-4745-9EA1-F136395D2B8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849DABEE-7C3E-41C7-80ED-F3B87B58DE5F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88A1D57-CB7C-4B34-8C19-ECBC41569FC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8E1ADC48-6668-40B1-AC39-78B9282388C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3A930343-CAE4-462F-81D4-24AC69B4B62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1820280-7E63-4B92-B609-35E3BCF3BEB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9CA32845-4F5D-4D19-9860-DFECC43DB73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D1F79C28-1328-4C4C-A66D-B6F0C21265A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64AB1710-BD64-4C39-8955-20AAFE798C9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48CDC03-8275-45FC-9972-89AF1883F05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613D64FF-BFC3-440D-B79C-8EDBF7A2278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1FC73518-A893-4C2C-A65F-C5F4202CB4C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51D99BB-68A4-4800-81AD-05EB280B3EA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C73C9664-A27A-4095-9F39-932D941DFA6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14428038-B3E5-458C-B1B4-1EDC2905866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56D06766-02AA-4149-AC46-DBAE2DBA90B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1680CFF-2383-4A1E-8B6F-3109A912277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AB1C6143-AC11-4878-A7BB-BF70FE4CE7C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49FA12C7-33E0-466A-9796-441A5550591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8ABC4D84-7913-424D-8A94-72483FD5AAE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E61CAEF5-482F-48EC-94FB-7876D7D7B6E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259D2FF2-89F3-4592-9EB0-E88E1B3FDD9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2FD01B1A-F468-4012-A82F-9449B3AEB76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D22BE534-81C8-4366-BED9-B02E37C0409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52E8F71F-E236-4B13-AA7E-F1AA4AA069C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2F736965-625D-4D80-BB80-D101A822C57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0544F13-2DEC-40BD-A086-C13C4CB5E41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11044B16-0CA1-4902-B28C-EF2588C8258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B7026183-2A82-420F-9F0B-4BCF16FC04B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0BC259F-5D18-49A9-99E4-D8B88E905D1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3906D836-1936-4230-91BF-B0A356CEF1A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C696A4A1-B0BD-4991-81DB-3B2003A43F7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90B5734A-E72F-4FDE-98F4-C0A9D685376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51530893-018C-456C-9525-7072630E6D3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7F28566E-3C9D-4D72-BA61-2F4E7AC494A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6D8FD77B-BADF-424A-9998-A849FCA0506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2093FEE9-5492-4109-A61C-09CE895AFB1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2139FD09-B8C4-4F41-8015-D1ABB54CBAA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6F089E24-54D4-407F-8FEB-1E25AE12B1D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B6C9154-7D9D-440D-B8C9-2CFC4F169B8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F6F978A0-7AA1-4AF8-907F-4A011A55C76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552C8BA9-FDBF-4A35-BE1B-6B22D9E9A90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52D83586-5EEA-4E3D-8A9B-DC95861E58C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1D8946A7-AD61-434E-ACA4-C181366F686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EA3CF124-CF26-4E1A-970C-E02728E0C17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1D387CB-A4A4-48E9-A936-F313BA63ADA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D1A2802F-4164-4F87-A2A1-F589BE0D1E4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F20DEB8D-B9CB-43B9-BB42-FAF49A12EE6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7D412FF2-9343-4927-BFBC-04B86975676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F25FB978-E1A7-4B2D-9973-DBB175EBCF5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D51D31D1-B3D5-4CF4-93A2-899D172E4C1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F281502-0489-4BC2-B0E8-F7F34B11CF9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58874EBF-8ED2-4159-9D72-F593418245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9AA35DA1-4B95-429E-8BC2-E2B478D497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8A0D08E1-EE79-40A0-85FC-3CC8A640BC6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B179C0D0-1AA4-40EC-B78C-93384AC4772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1EA899E9-F727-4CCF-952A-6EC4B8A1C1E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5DCD90D5-1F26-4579-86DB-AEF4223865C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2C817B09-CFAF-47E3-B38F-F7DD9F60A05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7CB4B444-4BE3-4673-9056-A783B527F79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49609D31-628B-486B-95F1-B45617BB154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BFC5D09C-0A07-4240-9C7E-5F6B6B475B2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73415144-4239-4C30-894E-06723AC2AC5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28AD01B1-7D5F-4E61-84A7-C61D77B9B2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FE3639C4-D902-4B8D-BC4D-A2CB8307F31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EF04C586-2B30-4FC0-BDB7-8765B0DA1E4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916AF136-DB49-41AF-B2A4-959EEF48EF2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7EB9EB2F-1F27-477B-A172-136B58048D7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D4F50F7-77D0-4893-9E66-6BBED49DFE3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5886E2A2-7390-4CEB-9A1B-C556A98DB35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752DB940-38C6-4E00-BBD4-2B78899ED75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1E9F13C9-EA02-4F5B-BDD0-E74DBD9B0DE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2364CD18-3527-4A4B-8571-26C4E80E01B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CAE6C569-C5D5-4607-897F-4046F44EB22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72A3751C-12A7-4303-98AC-AB5D5CE5B2C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9CB5F006-038F-4EB1-8B6B-89E0DBBF5BB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2D2A80D6-EE5E-4079-B27F-97AB0A6BAFE1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DF8E4858-19FB-4E40-AE3A-17202A0F2812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1E19B9FF-1988-4210-9372-8615A82948E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22FABCD4-8D0B-4FB7-B926-5590EDB6253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EBA05247-9E37-4C1F-B9CC-8BE667B5D45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4C035482-EC8C-475A-B104-111DE31E570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72C574F2-A7E2-4947-B08D-4E64923C748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0D755FFA-4009-4D67-BFB6-FB4E6D5C04D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14506B05-963A-4DE4-A2FC-1354B15D190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4D45CA5D-03B7-40AA-B930-C6D2640D724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A7D94864-CE73-416B-9754-338C25D1C4C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27E6329-958D-4831-A3D7-14217720836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3BC73037-6F63-401C-9620-8302EFD8CD3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774EE699-BED2-4874-B9B5-BDC38CB48DA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967E20C7-27FA-4E65-8F70-94384B9B97E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4CCFB544-3004-420C-A1EF-A174C9A60DC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F0E758DD-1509-4006-93F6-544AF8E5533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A12C3807-5B7B-4342-9E2F-7692F414F1D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27890DEF-1CA5-4958-945F-FD60BA30914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DA3F15A3-3093-43ED-9B4A-B5D53E4D9BD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14D7A2B4-7FA3-4524-AA73-877F8B477C5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59842D25-D80B-4725-9C2C-A8D85051F96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8ADBE217-86AD-4333-ABCC-E1C7DC2DA4A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4AAC7B88-651C-478D-BE6A-D54BA228C05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8E4AA2E6-95F0-4E74-8865-3BE4BD6B71F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9E44BB6A-66A8-4BCD-8C5B-59CA390036C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BAF038FF-B9B4-4741-80F2-A74D7E950B3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FEEA560D-14D3-45BE-A43F-77F9BF60D46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1FCE596-79D9-4D8D-965E-71C44811952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C1B8ED1-9263-4596-A74B-BAE7BAC91FB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A3A4E0D4-DE0A-4256-ABC4-D678536F816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ED78BFD1-83BF-4DD1-BF09-92AAD8E3E2B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499A8823-317B-4223-A8B0-0DA09D815A9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F649D4E4-3724-4416-B3BD-78A081601F7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3D6DAD7D-A438-4C9D-ADE8-880D2046C72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160F68A0-41C3-4A5C-97B9-34F26D4F574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781E69FE-9798-4336-8CB3-6B4B876AC7B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2EF2F8BE-3D6B-4A64-9953-7A9E17869BF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C4A4B0F4-7AED-455D-81EF-9F4BF8863D1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27827F4B-C435-4519-8F77-00125735EC0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965938F4-CF00-484E-9FBF-2C2CE2DFD24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6EC6F8C8-22D2-422A-B8C0-588A0216D79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5E8701B6-CA68-4407-9EC6-D74A72884AD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4847705E-3A4F-45F7-8A7F-6412ED9104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0C53C50C-129F-4D8B-B9A8-F3B1EE423A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0AB20C85-271F-424B-80F0-EDFF8DB7A96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1089F541-CB78-4DAF-BB0C-84E7FB73346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8CE16236-A13A-45A8-895B-4DB855612E5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0AA9B61A-6337-463E-A3F5-BB4B3A8DB17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F1AEE26-4FBC-4A0F-8DAC-55359CF4A6B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FCC7D5DF-C99A-4F47-8448-B0C899C3756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29EF85-8058-40F1-8EB7-A5126785710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F753DE05-8C35-43DA-9A05-0337035546E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8D01BEA-B957-4DCB-B4AE-62E5C0E8B7C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8F56A8DC-C207-46A9-BA6A-C5C1A194C0B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D0D7E2FF-DC3B-4532-A95A-3224997FEB8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B9387C77-F9E8-488B-AAF3-9C00EFBC224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31EB862-E51F-438B-9755-440A5B44D6B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AB518541-D18F-4276-84B5-44463036EAC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40C1413-66E6-45A6-816B-D29CDF419EC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44CECF30-B338-4A41-A13F-F0693205351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B174A78E-27AD-49AC-90AA-0EA5356707C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00264CB4-8E1C-45D7-98E1-42AD22D47CE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09AFC801-4791-457E-895A-5E15EB0A4A2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EEB5C80D-E30F-4692-8AD1-A649CF21DBE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48717273-8743-46EE-8F7D-55795EFF6DD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4B657D18-BB4E-455B-AD1D-66AA7CBF04F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A90B9CAC-7C97-4820-A97F-60BAB35C3CD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B8D88544-AA64-4272-AB79-6F822173A4D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7DE566A1-5DDD-4FA6-B745-FDB7C2BCA90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9434B359-A6DF-441C-8A80-2EB251A571C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F7DF38E8-9EF3-4E3D-BAAC-7740179AC10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B9C34D3C-972C-484E-9253-DC0E2DCFA65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91F0C6FA-B9F1-42BB-93BF-AB423BAC68F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FAC17F23-2AB3-4296-BE72-B496AC49F5E2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48F120E5-3BF1-46B0-A21C-308DA3D07DE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D2B7F046-1ABE-4704-A0D6-D358D3B93FA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BFE02DEE-D956-4BDE-B5EA-4507DF764DA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875C7EB7-DE2C-42FD-B303-3A756022074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DA048322-F291-4C23-A6FB-C28E19CD043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2079A7B7-AF63-4641-95AC-4CECB81B767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4EED78F0-F3A4-4EBA-BA90-C0F998BE61E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2BB87832-DD32-47B3-9CCC-CD4F1D60D7B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4709A32B-4C03-4323-B244-CEB47B0C810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788B1178-CDA1-437B-BDC9-DB6D9D91E26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3CD4CA39-4664-4954-B804-7B22B5072DB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4072E436-ADEE-4BDC-B187-234FAD2E70A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9C8208FB-CE8F-4E11-81FB-A39EC740014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060B951F-96C9-4434-8D31-5F68FEF0CDA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0CDB6229-2173-4B14-9BBF-43AAE416714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4FE54B8E-65A3-4FAD-AE45-3A5FFC53ADB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ABA77367-7293-45B2-89D2-099172D1F03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28EA512E-9923-4A75-9F57-F233B9095DA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79A6E472-D2C8-4F3F-A018-31CD60257A3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07C31908-303F-4FEE-ABF6-6BAF73A48A2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6D2D1F79-8341-4E7E-AE05-F6B47EABEB4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8B21FA8-9161-4868-857E-D410BF6A4CE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A495F92-6672-4CAD-A722-21DA83FAA00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D2362314-14BB-4483-862F-61D9798CB26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698B549E-B0DB-4503-9CA7-7A8D283FCDE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C92545BD-761B-45A7-AE2C-B9C8B4C143C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08B2B2-253D-4AD0-92D0-3AC9323399C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9880259B-22D1-4E74-A541-CBF3594BA4B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EC3B1AD9-6FD7-4FF3-9DFE-4D15DF50C14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FAF246A2-B923-4F6D-B3B5-9945147D586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3F42AFA-4294-467A-9B02-9EF9BCE1967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77FC8BEF-234D-43BA-9313-32642F5B112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E0CB0D33-B6B2-46AB-97CD-AABB3F230FB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86011F95-AD7C-40D5-8B0D-04FB095EB1C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C91D0CD6-2F14-4F28-97E2-F44E6A7739B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46E378DB-731C-4A1C-A0BD-9DF842FCD20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60C517CB-1219-4399-B71D-1FF2BC38CD5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BAF17D87-2AB1-40A7-B6FA-6C2AF4C293A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07BB11E4-0157-4977-8463-5D31957DCF0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8F8EE36E-D63D-42A3-B09F-63BD423AFDF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01A26B30-B548-4AFC-B950-CA2C8FACF02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77C5B8B1-8F3C-4599-8A25-92BD94112CC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183080A3-232A-4AF6-ABAF-262E6A896D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75BC3573-08AF-4491-B311-5335A6D5D8C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7E7E6EA-993F-4C79-9597-D3C8C5EBB8F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030BBD9A-6721-4000-BF9C-5BC29C30C8E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89946810-EFB1-4629-91A4-8FA5896DB63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A8EC0991-2B4A-4425-9296-2F7989B759B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C0588596-CD41-4149-9ADB-DA345051D45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79302090-5118-4FBF-8360-D02E2659752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AA53B24-857E-4096-B2E6-72585291C8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91C1DF0A-BDCA-497B-8B98-74C24CFA589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7D20B886-EB03-455F-87B2-7601938F377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3D8A78E3-8FE9-479A-96BE-B0C325C6D34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2DBBD7F9-8E05-473C-B788-A8D43E89443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C8449EAB-0726-4B8E-8E41-B3862378D91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C31364A7-AF79-4C45-893F-D37DBC1C9F7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C1875021-EC0A-4A3D-9D68-38437FA26A5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84E0A36A-B7C6-477C-97B1-4071C91EC6F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4C2F1BC6-C75E-4F9C-87C7-1384B8ADD29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F5CDC9A9-810E-442A-A811-78A05A403A7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C30C1A14-9943-4D62-8EF8-C15FD28FB71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15DB021D-89AD-4861-ADE5-AC28A312370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4C86E378-4D38-47EE-A693-4689A56EF5F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94F01BFE-3639-40D1-B020-1FFD0E7760D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6D98D399-3ECD-4F33-B7A0-55C0C140889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ED62806-0F2E-40CE-8771-07DEB3D5FA2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4C35EDD8-B88E-43BD-BA9C-D9B4FC9E979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A52B73B-66B1-4C88-9112-B902D22DE0B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FC4FC893-600A-4294-8DBE-CDDF72F5FED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078606EE-41C6-4F60-8F77-0950DA15226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1A5F62EC-A222-4AB2-9F14-6E1877A6A63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D1D71BC4-D3EF-44D0-92B0-EDBC12BDC06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42F217DB-D2BA-48C1-B6EE-1E5A157C149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401B7FDB-6212-42C3-AE4F-8AE4823AD36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C2031766-56DF-4147-B9A8-BF3491C7EC8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0BE876B8-8533-4C90-A3FC-F0773CC658E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96EB038-E59B-4318-BD71-8ABF5A0D670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A634DE0E-BAF2-45E4-920E-71ED8B0B462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E23EECF9-278E-4C3D-B9BA-D974AA39F7D0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4C0391C1-5581-4ED8-A3D1-40DB18084C1E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5ADABC2A-B431-46E9-BDE9-7C5B37B646E8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692E4194-59AF-4545-9791-ABEB4EAE6B9E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94880B27-2EF3-4DF6-B465-1E4677581475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F6F89F82-D852-4026-86FB-2B60F24D4A15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8C08985D-79D0-4E11-82DD-89B3413BB14A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30380D4E-29D3-4871-A4DE-6EBDB973FAD1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A79BF4F4-C071-4238-A669-9519E18438E9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5BAEBF97-0339-432B-803D-3DBE0018D1AC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32404A58-6747-401C-8612-C7960E3E775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182599E-180C-4A9B-B6DA-9A6B43A08EA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D742F65-6C36-42F5-9F7F-E8A19BE80F6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DC62885F-4EC1-42B4-B039-F7ACDE04B1A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640B680-BFC1-4DDC-B8A0-484ED35D68C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3B7167FF-1A21-432F-BB62-5BCD12EEDA4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64DC36D1-ABFB-424E-8AD2-DAD6C67BCEF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F93A6952-D311-4CCB-A7DB-ABA6582394F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D1198B5E-3E32-4F9A-9D93-F864CA53621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D1F046C-072F-49A9-A4F3-8AD54BADEB5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7CA42EE5-B0A1-44D9-87A5-DD00A6A9EA7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39A810BF-C6A9-49B8-BFC3-4EB764F5CAA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FE2FE133-3079-4193-95E7-477C18F9B9E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9F6D9293-79EB-46DC-9082-3C037FFB1C3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A9051039-5770-4EA3-AD8F-DBDB7AE4636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D6FE6900-8B41-455D-8644-5E7F2419325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B6E5EFC-D1AB-4BE0-9F38-ECA48BD03A2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0C2A22C7-4E2F-4175-B7D6-21F486B7833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C4E5E74B-2582-4656-9E34-4FF9EC8F77C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C18D5B69-1C26-449F-8272-3EE40369F45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3DDA42AA-7DB9-494C-8BCD-7F9C4424C21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EA83CCBF-F6B3-43EE-9706-BD7802760B2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7D5BA0F5-A422-4FDE-BEA5-BDAEC29657B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FE298BE8-CEB0-4503-9DC9-672C14B264A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C06C6272-653A-490F-82E1-ED515AB0807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4D03298F-16DF-4324-B2CB-8DA94B20E24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3670F3D2-4B23-41D5-AF8F-266DDE2495F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FA0EBC30-48E6-40D1-8F16-3A20BCE98DD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53372ADE-2EA9-49CC-A410-8E4946C03D6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F4F93F0-2383-4F5A-A3DA-681BE5245E9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1CF405BC-E6FB-4EE5-8E93-B94BF8AA4F1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C7611FD-B05F-4A01-8C63-147229DAB4E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0F0A56D2-CAE8-44CD-B047-1CBDDAC9DA3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C9398370-A5B1-4233-91F4-F201F88EE58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0024CE11-69B7-4D0E-94F3-7E4C9C2F610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E6FB9042-6099-42D8-AF38-4814CA34572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9A1F2F1C-AF0D-4BF9-AF8D-BAEA3412136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289B4BD2-D620-4ADE-99D7-12A45C38495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DA921000-8D36-4EB5-AF03-961DB75BA1F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353160BD-70AF-4AAB-89DE-508F31BEAE4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B551EE-2533-45F3-8EA4-69B193251E8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273686DD-35D4-4B85-AB5C-AA14365395B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706D8C6C-D4AD-4401-B771-1B4304C69C6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46BF0FA3-8A68-45AD-81E9-9E979DEC2FB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276697C9-287C-4EC2-9A33-807CBA854FC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478158DE-E127-4BD2-BBA8-B09CE7CE93D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47C3BE34-1E69-4892-8DBC-4125BEB65F8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35164CEF-5305-45D5-9E80-E425CA58AC1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35CC882C-F5AD-40CB-AD92-DB72C1FB21F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0523B011-AF4E-4E93-9633-8D8278ABD64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8DBAF3E2-A25E-4E1A-8768-B11EDE5598A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E85AD87C-AEE1-4F33-8E21-552E61A2D4A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EA8C5A37-148A-4149-9560-7788335CAB5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98A201E3-A081-4647-A45F-4A602E39ECC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DA647930-07A8-4F63-8A6D-DDD0DCDD194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79B86A8C-4D34-4178-A61F-5E60FE19135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9196B7DB-7D63-4B0A-807C-C5AE547FDAF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45632519-266C-4F89-85F5-99392A253BC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EE969E70-1DEF-4573-9938-7AA98AA1D2D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E16CAB0A-C067-43D4-8D51-214ADA18318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D741206B-8D2B-4AB7-97E0-C818F7E1886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ACEBC149-B3A8-4B9D-80DA-E9747F6C768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977E595E-0656-4B3E-9A20-5D0B2A12B01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4097EA6D-5938-4FA0-817B-EB5A969036B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251ADA33-7B44-4FB1-B583-2732AD75C53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5CB72904-5843-45F3-B360-86BAC3CEB5C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1A94B98F-0050-4B86-AEC2-BC3E55AAFEE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E4FE56D9-BE49-45C8-A1CD-4063DFADEBC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5169B979-662E-4DA6-BFCC-608AF7F37B9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024C6A7B-1F3D-4E17-BF56-0823A1A3054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33871A6E-013D-4FDE-9CFE-32EF7D1860D8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7C948C93-9CCD-4B87-A0B3-96C84328AB5F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0C57C54-3428-423C-ACA9-D050A4C68DB2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F288F447-414D-4E17-95A9-07A32581CF46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5984362B-9CB7-4410-9C49-15E4E01DC75C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B21CC42F-9A0A-4785-986D-F5F0DFD1A787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A39AE14D-3DE0-422F-807E-38C4E1F040DA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FF88B546-F575-4E55-AA8E-04BBCF1E4CC1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7043328-CE35-44AE-B05E-516D1FA6E8A9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55C5A416-6BDA-4AC4-89DE-4F004BB4F6E4}"/>
            </a:ext>
          </a:extLst>
        </xdr:cNvPr>
        <xdr:cNvSpPr txBox="1"/>
      </xdr:nvSpPr>
      <xdr:spPr>
        <a:xfrm>
          <a:off x="14125575" y="250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10754978-B380-4424-9A74-D9FC5C75271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07C36FAD-D17C-42AF-AF47-E522B495950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68F2D7B7-9876-4B56-A069-86DDDDC6331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A2493C2B-9CAE-4C66-BA36-C84E0239B293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ECF0F3F1-C05B-42DF-B24B-8B7DEB50F1B1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BFAA2A02-9A02-4B92-A64D-9F48BCF255C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47D1969F-A1EB-4589-8ADF-B135380A05A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6378CB4F-CC06-4F94-9E2B-6F3E5E6A83C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DACCDECA-AB35-4455-97A4-499EE05CF971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8B801FF4-FAC9-40E3-8359-F628E79A7DE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E1DBF25A-F50C-4CF0-B46C-E35E28CF4C8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6CD39A94-013B-4DD7-BA9F-7F1250C9F71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CE362593-2449-424A-893A-74D25CCCBF0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A4D5F4E9-36F8-45C1-988B-0ADA9D7462C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2CEDCE88-77A0-4D2C-A53A-9716EA7602A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9B57F301-0D23-478D-8DCE-4EC6DAC790A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C7753D5F-1F54-4661-9EB5-00B65D08782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E913AA13-70C6-4282-BC1E-7A70CC5B87D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45A73387-667C-4E65-AECC-9759480029D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BD0C003B-ACD8-4D46-BBE1-E3E714C962D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A9FE2E9B-BFA5-4D98-AA42-B7384FA726A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00F732EB-C23E-4446-B6B1-18DD25B3BCA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8A3BC9D8-9D49-4C74-A320-7E3D01AE67B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460C77D7-F70D-4F38-979E-70B0B834E88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CE655077-467B-4F0D-BB2B-3B4FD70C6BF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80DC9E70-ABB0-475D-8248-8E7134156CC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AF14629C-795D-4F1E-BE63-74189AC53FE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8A768960-48E9-4C85-97CB-94432A08F22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6AAFC9D-E893-4F27-AA9D-1C47E92BD7E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AF81A799-05F6-4351-8067-2F878416FBE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AB0305E4-A56C-43D8-881A-79491281F85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CE2A3FAD-3D37-4A14-8EB9-DA9A7E172A0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AE210092-C8C5-4137-B34E-1156F989EBB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446033AA-47A9-47E6-875B-0180CAF011D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0E7616DD-6074-423E-B452-4C6CEC3BD8F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60A2310-005D-4296-BF9F-A03C8D6C4BB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4226994B-0FCD-4E6C-9160-6C4D63EDE4C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5C2214F2-570E-4E6A-8065-668A2403F81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577B7A47-94B4-4201-BCD3-71985F1A45E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387732D3-9ED6-4D69-ADDC-E09B17221BF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EA716320-C221-4FF4-BDEC-C9D37529E34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23B1B55C-1341-4DC4-A5BC-4E9A1D6B417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0074647F-4B6C-420A-8577-E2FBBBE92D2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8E5788C1-249C-4937-9258-B26B5DD3C00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36515DB4-FF79-44FC-B27A-FABBE14AA2E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98AFECD4-5582-4675-9B73-9DFC0ACB574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7BE0CACE-3990-403D-8574-1D6D1008033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468F53B2-1666-4BD7-9AF5-3D4021290BE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C8D438D3-E0EB-49F2-B081-39528A610A0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DB58279F-C645-42A0-AAEE-8CEF0637BB0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FF78C849-9686-4525-91A1-3E87F4C405F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A6AC9B77-93FF-4DD5-B085-A319A139C3E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E4A13910-4DD6-4661-8BDC-F71B2445796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089CEB25-6F8A-4102-B54E-0BCE1FB648D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B3F1114E-39B8-4BB2-B765-2AC038DD70A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1DAF1C98-A527-4267-AB0E-6F6F0D5AD6A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4F549162-8F4E-4615-8501-4CC6DC5C3E8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B8C394F4-6E62-4A21-9FBD-2390709BD92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BFBD19BF-A13E-4EDB-A2A9-8E029F4DBC0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434C9E47-1C69-4135-97AF-2E2397F9995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7C56CF48-6FB9-451B-8231-01D4568BA1C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953A5127-EC57-4BAA-A06F-05E3AE87294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6F0DEF80-EAB6-400B-8ADE-74C7F47E56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100AA328-DE54-42F4-A467-F06912BFA91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9A310844-6103-4A75-B52A-A42D6A1114E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010F6263-6997-4C60-9423-F6EA68E5A7C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161E11F3-849B-4525-A0D8-DE36BD135DC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E4028AA6-1154-4A16-8049-E63D9FBE301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953F259D-4FB7-4F52-B7C4-A577F7DF8A0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E048DFB1-7BE2-47FC-9B1E-BD6342C9477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F87E7722-FABD-4834-A866-E49AB5956D6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AA509129-8357-4ACA-8574-04210416164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104D6A1-403F-44DF-8A95-CB5584CD5C7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8BB8E38D-4DC6-4241-80C5-F9691747643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61B5A859-CC8A-4ECE-AF3F-E6F12038920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5798637F-9246-4CD7-8949-17E0A5CBF27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1812621F-4582-4A20-8C41-016CC64F344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1681623B-706A-46BD-B746-5BFA1A463DD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27ABA5E4-A851-4208-B665-7DFB96806CA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0AD32138-275A-4962-B43E-49BB7D54451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27810FB6-EE4A-4F67-92E5-3C9D475E0EE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0D1F942D-776D-4290-84F2-28916CB67E6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20C418F1-2342-4E20-83AE-9AD0D95BFFA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4E14695A-BAD3-4509-8213-1D22419D7B3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6CBEFEB1-26D4-4D81-A64F-ADCA3EF3782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FF754FF9-03CD-4E95-BFF4-E0A0261D27B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414C6922-B95F-4F31-8CF2-D916D1DEA4E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AC4C4421-ED71-402F-89FD-25A8970EBFC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227DE909-54EB-49E6-899F-CB04653B9ED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9431E146-B96C-4104-89EB-511F59088A4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6DBF776F-486C-4861-BE92-F8832F1ACEB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0AB1E570-7BC9-4BCC-87AF-B8B9818D40E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33E609BB-C81E-4528-8061-8E8D3D8EC07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FD7840CA-8D72-4046-A581-79C1B5621C7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926E4B63-A563-4695-8877-D5ED74B4EE2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A6D3AB68-E245-4EDF-8A5C-D4894A2360B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254B9CB-EB3D-429F-9910-C1F774FDF89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F206708E-1A24-4EA0-A7DB-207E71852DB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12B995-8DF7-40EA-B2F7-F4A01ACDA03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DA0CE589-F600-4C2C-8412-B5CC5B71916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FC237853-415D-4137-8E45-3DB92E8423C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B5655F1C-6832-4FC2-B929-40D31C29A54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B88F7675-709E-423F-867D-7CF1565F9FB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C397ADDF-4017-485C-83AD-FD69D1301D8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FDFE3B64-EB5A-415A-8C18-1E2424C8C28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F3DFEE72-B606-4C16-B801-442EFC49A0B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B055E6AC-5561-41F8-8354-4AB1AFFCABA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17E84754-60DA-4A7A-8AF2-5BA542194E1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A11B1079-1B9F-45EF-8B84-4478D64AD55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2BACD78D-210D-4FBE-A39B-F0FAFBC82CB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18113901-FB92-4415-8530-213208FAE28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BB6B71F9-D86B-4671-A532-C95D0FA39BC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4FF67E51-728E-475C-9C09-E02908FF7C7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CEFEFBA-F9D4-43E3-BC51-8C0C423AC64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1E2894B1-07E1-48ED-AB5F-2ECBBADEA5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182F3F59-E5F6-47EC-A8F4-972DA17EC1A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1E3E7D16-4C5D-4D62-962C-C63BA0FD879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C156FEC0-13B5-4913-A472-39AE2822852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8345C434-D4A1-4955-B249-362D135BBF8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0AD5BB53-F538-4BB6-B8AD-BACADE370DF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B8266E7C-84F5-43F6-8F66-D29D0C94EFF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421294A3-723C-4544-9A3D-AB031359CAD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FC501BB2-B34D-41D6-A8A8-79952086667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24B5CBC3-B004-40ED-8FB1-A19EF3D91D9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AC2556E7-F673-416C-908E-575E0D7CCF7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12DD75C-B64A-4DC0-9D99-161B3F10D83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79D2371D-35F4-4096-8E46-3FC8EF38371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057FEC74-FCE9-4C8B-ADD9-BFF5D46DF69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39F48EE2-E262-4789-984A-7DDA0C6B225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228F76DD-44E0-4287-A8F1-ADEAA60C6ED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10D9E081-69FF-4AAB-B442-A4CAF9FB3F5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9717547F-64D6-49E8-B7F7-A91A42989F8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DF30E349-D9B9-4A9F-A361-3239E8555B4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82E5C50F-A498-4758-9A0B-CE362ACAE2B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DFCFA7C2-9420-4434-A3F1-F6104690E40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7F4E5101-9149-4DBA-9A14-B35DDBB169B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55F31E1C-AB07-4067-8B52-70D54048F67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4FD1FA49-C0D4-4AA6-B660-1D7848E28DB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EDAF7E21-AD27-4328-8447-345C85D0ABC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EEB065C7-F67E-481F-971A-BE8494673B7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CB03D4FE-D6D4-41D8-BC0A-F7F1F1B76E8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6F226730-04F2-4624-A2B0-854FB8DB34A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07D69E37-2439-4BB6-A607-0C1812C2BB4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023B7D2D-562D-4A86-BE8A-F393BFA1123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8DF04F59-EF50-4620-9701-1537F12E187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4CB7014C-3FE2-4699-A3FA-D9D4DD79DAC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D653CEE2-D427-448A-98B7-A0D456FD28D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6E86B34E-1544-4183-B66D-00D256FA737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41672C90-0F28-41CA-AAF8-7DFC7555AD5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0A6AC256-F877-4C38-BC6C-DBF3C84D79E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5328F94F-E909-467D-A9F0-73580A77631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1766AFBF-5ADF-4627-847E-641CF3F93E01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2C91360D-BC5A-4E6A-A9D9-CD7F24E7BB1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772DC6BD-1E1F-4E22-A189-5E8F93F7C5C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E2CD9B48-4C57-48E7-B505-68EB910EE0B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00B1307C-DB26-4618-AAB6-F253172F0325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FEA997B6-BD25-4CC8-A41E-3E0081E0A2A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49E92890-80B4-4C8A-8CD3-BCE776CDECA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0E7C75FD-4039-4ABF-BA66-420F8D6A3C1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74C833ED-CA48-495D-B25C-AD688C018943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3DE8ED40-120D-4618-89F4-9E58AB0F2E5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AF6F1E3B-8633-4F35-86C4-C263D674375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99AF17CA-0545-4194-8579-65F4E2B5C5D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C9A7FA90-CEA6-4D32-886A-334558A7624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BA812219-B66A-4D45-9302-0D4B4A619D3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414B9931-E68C-4B88-B79E-10C2189008C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AE0A8B91-1F7C-4BD4-B802-711D4C82EA7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EA860C09-2A75-4785-BF41-2FC2AABEF2E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C5FEDDE8-E11B-4ABF-8392-4D265D18575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6B6A9DA3-5EEF-49DA-80AA-66EA03CD6AC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E6B50A93-D58C-47D8-B56E-948240B73D9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D37D3080-0675-4D4D-9D72-97441B5963D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BBEA08DB-42EF-4C6B-AE97-974557BD658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F0A85626-EB1A-4E8A-B2A8-80C96CCB832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94CC72EE-FD45-4648-8471-9405A0F0CFC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4E5532B4-E9CE-4688-B179-29DB0217189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E1B83A65-B10F-475B-9F58-F393F3B8E04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5B55EBBB-7F5C-43B1-9EDF-40ECC149935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958C49BB-1B06-4895-8801-E6E2B4B6697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56869CA5-D057-411A-85E0-F7D1E2C174D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AA332800-AAE4-4E9B-8F6F-F66C63AECBD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ED4D6B5A-9CB3-4D27-AF26-E21501ADAD9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E909BA9F-0FBE-4570-9C91-029D74643ED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16777D03-41ED-47DD-9002-268A7C8E285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76CD73A9-BC53-405E-BD0C-02F9866689B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44285872-0034-4831-87AE-E144B673D4D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CBCA2A34-A133-49D2-B129-1DBBA963E45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168310D0-4DAF-4EE2-928F-6A90BE16935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EB8D128E-5D1D-46A0-AC9C-289BD914B15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E379F915-4ACB-4D64-80B3-A5F00F57F8A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6EB8E7A6-DB81-4951-A985-EE9560B85D7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6CF0D0B5-7D7C-49CB-9CF9-774C05DA9AF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6D1194CD-100F-4754-B628-41760674CC8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BFFB1F2B-F6A0-4DAB-AE74-5C3140EEE9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05EA4FD9-AAE9-4F7B-8599-FD849386597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1DE96AFC-95AD-4BBC-8D4C-92CCE104364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83765228-7961-4735-BA7E-CF9EB2D8D98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3204F7E5-F497-41F1-B441-0BFA881E8EA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4A727934-B27E-4CDE-995D-DE656EDB58A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9CB39005-5BA7-4733-ADFE-21BCF080C2F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2AD9AE48-3E81-4A8E-8DA3-769CD4FBA7B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56CDE3D0-DE81-4960-9CFD-83EB64F6A13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D3125312-E38E-41EB-81F4-A774EA15E7C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1468F254-FB5E-482E-9F95-8FCD6A615F6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58B4C6C4-D83A-4CBD-960C-5D1856F7ABB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C935901-FB39-400D-A2A1-28EC2261BA3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8FAF0115-AC24-4ECF-803F-F76E5DD35AF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AB70C36F-5497-4E83-904D-2D92332F794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BE624E63-50A7-4A00-95CC-4E1E9178661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42D01F58-87E0-4B40-9598-C697BC71039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24F2D059-3888-45BA-B046-5062C958751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5C00871E-6021-4293-A107-9B256441287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A9B1ED45-2377-40C4-8B85-8328D0651F0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BE9B2FC9-DF69-423B-96E7-84788D1EE5E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459F266D-EB64-4831-A25D-4BD3DF15E0B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1EB782E7-1BB4-4BC6-BF72-A0E6C6D8923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AF94224A-CDD1-4049-8CB6-537B794F274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D14981C0-9733-4ABA-992A-BB2C16BF185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6E972DBA-F849-448D-BC0A-BA66D2B6392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125374FD-684C-42F5-8FFD-63388BCD3B9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76A7416D-A6AC-4843-A2F3-C497BECF46F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11B4C656-47AB-40AE-925D-FECC0D83B69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29BC4705-AD53-4320-BB70-8697DE58949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84E952FD-4322-4C13-B018-5B322B724A5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4F74EBD4-D6E2-44DE-9B05-19DAF66CC86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263AE038-A9FF-496E-B7FC-955936A81BE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9B2A6CB8-DFAD-4319-A5D5-DE6C94B76CB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345E0144-0C94-4E69-BF45-79ED399F98C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49905982-D74F-45DE-A7AC-858FDBC4A0F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34141BC4-557C-46BA-9B61-CAAE6F9B92A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389B70C8-300E-4B9B-97F7-BAE227201A20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64D7728A-0A64-4A97-8956-0BE36C15DBAA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43D1326D-5F5B-467D-9919-BE8C3184808D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53717A54-76BE-41CC-BEA6-1A8C3F398F4A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15091973-203E-4D99-B976-62AF93A562B7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E19ECEAC-0106-47B7-B721-CDADDC544FF6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0839E58E-4CA2-4711-B16C-1484ADCA307A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AC46C5FD-0E8B-4AE4-9B84-5C38314747CC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08B995D7-BDCA-4A90-B32D-143F46EFB614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1EE5E335-48CB-49B5-8F28-F9E467C0E035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7CEF192A-D9E0-45BA-9172-FFDD7026805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316FCF75-7766-48DA-986C-DCB4D4BCD031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9A1A04E3-94B8-473A-B2F4-ED1CE3A5523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75BFE710-0ACC-41C8-892F-698DBE4641A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A33387AB-EEA7-445E-BB52-6BC5E80B78F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2595D739-F80B-43A4-90C4-2F68AA5E71F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792E775F-077B-4EF8-B603-B5ACF375CD62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BA65B71C-6E78-4C7A-BFE6-E9C6023C9FB2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E101A46B-97AD-41C2-88DC-E04CE0B3B27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7A94CB78-BF22-4421-AD07-89301A2B09A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DE3EF7C6-C26D-4A4D-8FE5-3F0C4CE0273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C71F30AA-5A7D-49CB-B2A7-E7F87EEDDC9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3CE01DCC-E566-4244-9535-C4BC616565C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B6E99163-6585-4178-994A-EEBEFCA8C95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40AF6955-382C-416C-93C2-4295A49A1D1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B3C4BB02-2870-460C-982C-645C41A4E16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40066197-9513-43C1-A6C5-7D2257A3E32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3E50D94B-793D-4845-97FD-A6E5087C123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7916521C-71A4-4C92-A49D-84CB9D44351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ECC109F0-062F-4A6B-97BD-CBC962462B5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75E9BA8D-E78E-486F-BB46-A6E08D4E561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D0E83BE1-D530-4D6C-913C-16F2021B0A9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9D6C6CB9-0F16-4588-985D-C85BB9CBC5E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938969EC-BD0A-4AD6-8567-5371CC153A2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6A28514B-66BC-41DB-A822-59394B6870C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8EE848DB-B3EA-4402-BC66-A6E4DF54598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7104F38F-A06C-42AF-A91C-F27AD3257511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79497B33-7702-4C1C-B1A4-13ACCE1F134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475AEE6B-D740-4C6B-84BB-414491473FD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AECEC651-690D-4F8A-8B75-C4DFA31D327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7E1B1FCE-DAF7-4050-BD58-1E24A2A5FAA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C7992B5E-0F5E-48EB-8827-C79FEF9AAF0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0D5982A3-E24A-4466-AE5A-E5C099E8DB0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579883BA-0DA1-4624-8D12-BA27E069970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6383E4DB-FEC3-4BDC-8968-3B41F101CC7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80763F65-89BA-4E4E-97EF-2D3651E497C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4CF23E66-CC2F-4F5A-98E5-27E27DCF154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A9FE5047-2254-4F1D-80DE-3618933E93A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8E52DB97-A9A9-49B9-9335-98B7778991C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1ECE16FD-74E8-492A-8FB4-BA0593EDD94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574DD1DD-CDDD-4827-BCB8-B9A68255927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75006421-962C-4958-B954-225E3196DD8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80EC5126-37A5-4FDE-82C7-7FAA547A9FA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518F24C6-6489-4176-B25E-0F28D7F2DBF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679C761D-67EA-42AB-9AFE-7CCF50B9A47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0A2C1DE0-54A3-4C8A-8809-542AF0F54B4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29437A3C-BBA1-48EE-B0A6-CFAC1B9160E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AD3A44A9-6342-4B6D-8C3A-361DA3ECB22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6359BFE8-A2BF-4C88-85F8-F1B6E1D632E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21048982-DFEE-4796-868D-C720AE1F122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DADFB018-ED08-4E3D-9092-25611D7038C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F875A6B7-0124-41E7-83DE-EF0C4635B99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EF9D52D6-60B4-4B21-BF62-444A851AF72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6A397BD3-A883-4986-BEA0-ED31CB7EB35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B374D8BD-39FD-4A66-AB4F-49F878147FB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E219B18E-E512-48C0-B069-C69937E8E47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6F20F381-FA1A-4D7A-BBDF-81D8A760954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4170F6DC-CC6A-4DF1-BAEE-BC0616DAC99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96392F75-B452-463D-9B5B-78A6B41A639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B2120E90-B6F9-4FDA-99EE-B713977FC8A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FF432987-1C35-4299-AE09-C6A59CBF789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D0858D52-CC03-4C67-AE2A-79613560E58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D54DC935-CE6C-409F-A849-F3D74987833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3587F7AA-F62F-4DAF-AB14-AE054FCAE04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7CA9BF65-5819-4CDC-9B65-4A19D6D1DEF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6F445CCA-0001-4B7E-94F5-A337F924801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B1240DC2-9201-414D-AD83-CF17BEEA198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B9DD1281-BDFE-44EF-9997-68880452C30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6F7748A1-0649-4910-BBB7-9973FC5DAAE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DCF75D60-08AA-40B7-9E81-4B946286C7E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F9A6BA27-AD81-4704-921D-71765878AC81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D8AF227C-C168-4901-8718-E5F164DB5C27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8CC86FBF-996C-44A9-BDE1-D01CB44C277E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FE191AC0-C1E6-439E-A5A5-189DB432A930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F6572E2B-1AE5-45D7-A701-CD81B14BEE75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DEC76C93-25AD-4294-ADA0-7C44DB748027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8E273908-E8B8-4F9C-9065-F1EEF5CC0D97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8BFFA9B8-EB94-443A-8AD8-9A6BB3FA5755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F225EEC6-F694-4200-B23C-D3D465D2C3AF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48BDBF28-F1B1-4A1D-860C-A5EA1EC9D8B6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EF20A921-8E2A-4A93-9EA9-FC85805DCE3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BED32B99-B7A2-4781-AF9A-927C38BAFE4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4F5B5122-1D0C-45D4-B52C-533663EFD8D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DF132663-46CF-448D-AC9D-47B10AB9854C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59D270BB-40B0-4C1A-887C-6BA0976BA4B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E0DC7487-3E78-437D-9A82-A86799264BE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21F393CA-C1FB-4A1E-A3B3-2C64071D3A4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32B7BF96-7B1E-4B85-A154-590C5460CE3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F02D52F9-6D50-472C-A684-DDC8F36A5D3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89D0068A-9917-4162-81E5-226D0C9A7CA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C9F5F3C2-BCF8-4D53-A1C7-7EC155FE3E7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D81CE25E-6F70-4475-8D2D-BE179A6C0D2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C08B264D-5BE2-427C-A00A-AC54707A3B9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429B52F8-9849-4E93-8761-B14B7268A70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A5B0AD27-7161-4B9B-91B4-6669FE9F19C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6C1B4FBD-3068-433A-9A7C-15996AC0CBE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68EADD4C-F946-485B-BEF5-ADAA8AC5F68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FF634FE4-618C-4364-8023-EF58945A941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7AF7581F-C562-42D5-90A9-315593F78F0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313DD8FA-E8D2-4ADF-A39F-F66D16E1B2A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785202A2-6349-46C8-9279-2EADB31B522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55F9706B-8651-481A-8772-9A53E1E78CE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9784D54A-A5E6-4F41-9CA3-D1365FEF7D5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FAECD8E3-360D-4E22-9D63-5D957B0997A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E1945A2B-5F1B-4CD4-8870-E35C92D27F6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4AF48948-E41C-4BBF-87BE-E648554CCAB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92116E3D-61E5-40C2-BA74-DA306CDEFA9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CB81FDE9-E9C7-4965-8786-2A1116249F6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289502D0-FE00-4118-AF42-ED58BBD43FA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F4912708-12A1-4C2E-86B4-998B9A04541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16BB8AA2-7A68-496D-BFA8-DC52097594F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2AB67F4D-60ED-4021-BB17-C801D1DE8A6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17F90986-7A5A-4260-881E-71413858DA0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CFDDB647-49E9-41EE-86E8-E1975E514CF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E28BCF94-ADAD-4F7C-A5CD-E0A7B01335D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AA65504F-B367-4CEB-B2FF-96FF6952244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6C72E8B9-A058-4AA4-952A-EC7073C1FF9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613D5A56-CAAB-4F69-9D82-E9F82DE49A0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4AE76917-CFBE-4647-A1B3-F1AE08212DB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EA55324F-F6BC-4225-B947-2706FACA1EF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FD271E46-CF84-4443-B81F-D262A00F444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798036A3-5BA6-4E29-924B-E377DBAAE41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0C9221AF-781D-4509-AFCF-F6041150047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2D4027DA-7445-48D4-B9F9-AE8AD725C57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D464ED94-7365-4C9A-BACD-1A832EA4EB7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E0558D21-BFC8-4952-AE46-CE44B82125D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06CDD9C9-936C-4306-8B6E-B49B1B5D2AD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4338DAC3-D891-42A4-A7D8-B7AB781D9E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EE02C7A0-9181-4EC9-8563-2234FE730F7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9D67768A-55F6-486F-8124-9F6E22CAF9F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B6C2BD2F-899A-4392-9411-677A282F0E8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C2A46B39-D5A6-4D72-8FF5-71271A6B66D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813F5F24-86F4-4B5E-BF95-B8A52BB962E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DC320035-609B-422C-AA4F-E1F693C049E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D996FC35-0B8A-48D3-9AE5-747B1C7EA4B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ED7608D3-ED30-4BC8-A7C5-CE8A5484F68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C857EE4-B1E7-476D-874C-43453A30884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DCB6991D-2BF4-4FDC-BEB9-A6C4FF6907D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35523A90-9DC1-4616-B2A5-55F9EA56D80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01A66BA2-1A51-47B3-99CD-4027CC4B6B3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E549BDF9-18E0-4769-90C6-2F5E6ABC735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56270942-127B-40BE-9879-1FCAB35CA1A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BD11E04A-7AE9-4B60-BAB9-4D31144BE83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464935CD-D568-45D7-8A4F-B191E386AB5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3D31CA6A-A627-4B95-902F-603EDC66E47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06A9E8F5-BB01-4FA5-AF4C-369875CE957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9785F29B-30B7-46DF-B870-CDF0EA3D1A7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107A2AC2-44F5-4443-A8CF-2D3E77FC0B9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8BB9F64A-16ED-4AB1-8CEE-586DAAF3A56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53BCF0B1-F46A-4781-A2BE-E56BC81E76E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AB164C09-2EDF-4B09-9CFE-BCBC239220A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D21EE590-6A5D-4505-9ED2-E88736CD321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2BBE5096-C595-49A0-8AEA-4DD7D369FD81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224CCDDF-9987-422F-995D-4649B9A2ED9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CB329156-C6F6-4BA6-BD1F-735A7B7E92D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1830F336-EB9C-4843-BF69-2CBF1E4E4740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E56E4F09-363A-4239-B42E-EAECA7893AEF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F01D864E-DC88-4C99-90C5-1C1AA36FF4F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C055DCDA-569D-4E2B-B4C5-15C366F8CDC2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53986EB3-5636-4B0A-A516-0FF57B8C3FE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0BFACA0A-D677-4CCB-9CDD-EF6BA11E75F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71154591-0D2E-4EC7-8733-ECBE78981AD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23F9F72D-C3A3-46A2-AFCE-0BA5A0E0EDC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F62F02A7-57A4-4BF4-BC91-0F7E9F77546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2D7F0B06-7000-4909-9C60-AFBA32045B1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20DDEB90-DCCE-4DA9-BD64-6F264634130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53BA627E-68C8-4420-8F57-1D602FD131F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CB866B37-41FF-4771-80FD-2BA2DFCA8A0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1DA854AD-81F6-42BB-A1E9-3E970A580DB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535FF1CF-0B01-457E-AD70-E5DEFA521A4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3B2478CA-9896-4FAB-9051-D79171BA70C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3B8EA53C-0B5F-4B0E-A571-84666177431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B696A2BD-4FD4-420B-B88C-75F21DB3FE3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454B6635-ED26-47DF-BB65-78B7F359519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93FE7FA4-B793-4D03-8231-478D574D8C8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E9DD805E-74FF-4902-BDC8-28DEAD6BFC9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1C05A0FA-0B2D-47B8-B8CB-3A23A54171D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031C77E0-AF3E-48DC-B311-BAC8D14D51F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C61E271-AAF0-4C01-B2D3-88C9F9B25A7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723D7E4A-2545-42B3-90FC-92E9D8BAF1F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CBA748DA-052D-4D95-BE5C-14FB4D7F5F4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B3B2CE82-4196-4661-BA7F-309AADE4B82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A6813DD6-4117-4B91-BDD6-55C88BD27DB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6DAF1DC3-9BDF-4ED0-9685-DF842DE8733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0A3F9B02-31B9-4B46-B942-BA1E84FC679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B24FBB2A-0F1E-455D-AE52-C0EFCDC2233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C1522495-8B22-4905-99CB-A3260812754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603A4039-B6CB-40EF-AF74-752A48671C4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8E562AB6-1BF2-4C27-85F1-34208AA8CF7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9201E5C2-F3DA-48E2-B09C-B5200050418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35401E30-D60F-4D2F-8130-3F94F62E815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19D7056A-E132-45A8-904A-7DED31094CE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C94EC996-F23B-485D-8096-013176D3E16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FF528ADB-A3E9-4B38-81D8-17C326E37AD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3CDBB2F8-50C9-4AB2-9A71-0085E601A56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0BD479F9-F468-4741-AD1A-2B4E57D48C1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1CA7D2D5-A0B8-4EBF-97FA-0B159807321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F67D7838-6D6C-4F41-AA64-AC6F5E648F3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365EBDBC-57E8-42B5-9DE5-0E3989AF92A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9A1571F7-7292-432B-9938-894283AC9AE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75174C1D-C2E5-4601-A793-C6058E14A19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4FCD678B-62B3-4FD4-88B6-838FF380E8F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B0CE9CBD-F5F5-41B3-9177-9F71FD41D51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758B8C2E-3851-4623-AE61-8EF55BEE15D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F9BC30DD-BE4B-467E-B9BF-50901A43CF9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F6C87429-C6E9-4D3C-8C7A-B3713373F07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1AC79AD-4AA9-49BB-ABB5-7435906CCE4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C2F3046C-9589-4B36-B38B-4057C0EA468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E3159DA2-8481-4F69-85CC-5DAEEAFA46B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E6152C60-9510-495E-8749-612133C093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758A0DA5-5C4B-4C56-BA72-99640267E17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259D306C-330B-4EE0-AD8E-43EA297AA55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013923DC-F1E3-455C-8D2D-7FB74130307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79A33B16-CD1B-4D7F-A193-E8B7B551B9E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42FEA788-B175-4C52-ABBD-01B621008BF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2C23C488-E1AE-44CC-82BE-0A8531D71EE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0452728A-4AEF-45A5-B62C-0900B9A37D3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3612F68B-DD1B-4ACB-A1B5-2E13F0C81F0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3DFB6962-8A1E-4B1B-B566-7C739E93A38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46DCFD5B-58CA-48C6-B8BB-CE251A28401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7C78207E-A402-4001-ACCA-AD0C8279218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8209DD4A-2D42-4367-B9FA-56EDA2A7ED9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1B53301E-1A5E-4E19-9CB7-AF1867329CF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F460A6D4-ADEC-4F71-A6B1-8AEE1A70089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93AE19A1-CADE-4EA8-8263-D3D0A7E1634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4BE84F17-6C56-4763-984E-AC225763A36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60008E30-8A22-407A-9B6E-71CAAB3784D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B2B06906-2E51-4FC1-A65B-845EF037B9E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A8C03F76-2421-4D16-B8DC-0F766191319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D5A00DD7-2238-43A6-9062-C90CFD2CED2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F7454E00-ACCE-4BE4-993F-7A8D17BF04C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5F73CACC-B3E2-4AB4-B2F6-233C1C3A4DA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F7E5109B-9C8B-46D5-B23F-729664C26A40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1405A2A0-4E01-4FEF-A0CD-F625256FB7B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7CA7E651-9D8C-4D78-B648-A8F91DF2DBA2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3706C87C-6789-4030-810F-104EAA77E69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E742C5C8-8B83-464F-8BD9-70DAC75C5D5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D555642C-7F87-499F-B623-2BDB3DAD8E4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7B49965A-6C4C-4888-BADA-840BBDFE377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A25223C2-2A2E-4B29-8B7C-F06B0FEA1A4F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0F086BDB-C88F-4218-BFFC-AFB24B51D7E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0EC98913-9567-4224-9411-022601380FB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43354DE0-676E-40DA-971D-2F9F165ADBF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688CC7BD-FF7E-422E-A489-DB8DBEAA2A4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E7A9E7C5-B620-4091-B63C-45BCA19704D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FDA71C63-A4F4-45C4-AE04-280A7E07431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06D81BBC-6979-4316-A8FB-4B641AA251C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EFF75AED-FD8A-4271-B835-6C52C89712E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834A497D-284A-451B-9D93-B05300A6AD4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F281E7B1-7542-43CD-8F94-3E9836697A1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E943374A-F512-47EB-A335-AEF3E10B524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33C79039-F951-4C70-82EE-626C1964A01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81EAB651-56EC-43BC-A023-DACFEC08830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6C75BB97-878C-4B38-96F8-7A058A24D0A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2D97C08E-312E-4D75-8817-2C0C54A06D5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9446F37F-E246-4950-AC2B-96344001F02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94757EEF-44D9-4AED-A6DF-E64A5F6B335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50F08455-F0B3-43FD-9359-1D2BAD9DE06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52CF6F67-99A2-4F13-819C-B903A343C5D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0E20C0E4-7A1F-411C-9D80-0AE86819197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9D4407AB-278E-4677-9D48-44EFFF40BA2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2A0E0DE0-4C04-4678-A2C2-C92EDAD6924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D88DF9D0-A6BC-4129-BC80-33AE3131733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259FEFD4-CD1D-4B79-AF5F-073F7B4A93C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518FD526-72AB-4BE0-BB87-AC05D8C8173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486AEC1A-B3CC-4D44-9EBB-231BBDB2500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6E311B01-85E6-494A-A491-37AE4CF0615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D3456E12-0A9A-49EE-99EF-FD95B748263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82D23067-9670-4ACE-BCDF-6A375D51145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6EC4823E-9180-471F-835C-8F478EE1958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BABC5D89-AE41-4760-A68E-5CD62BCEA13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F13DB704-D873-4FC0-A788-2FDF4665454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D923F1AD-0D1C-44FA-B00D-5225F06F9BD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7785DCA0-CF7A-448A-8B5B-59C80A953CE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42A21B27-D52B-4A61-AD9F-3E9991A4F4F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99B9F929-4664-40DB-8A97-FF8609921D1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6F06B53C-DE4B-4E63-A659-1B098267FB5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E786A786-3B0A-4804-AC88-89EC2B4E7FB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87735FBD-E5DF-4F8D-89DC-34B09368480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ED7E3F11-FB30-4F82-ACD3-E6D4F2BA1C7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C1BCE085-E22E-487B-8AE6-0D33EC28E2C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7C2E4AE2-6F9C-48ED-BE78-643E0D09229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68383FF1-1195-4B41-A8F5-E9786CD8AFE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744C0D03-7FB8-4E20-9E8E-53BEE5FB4F5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6BC419DB-B8CD-45E2-86B2-83B0A9C7BC8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71CA1872-5C82-43E5-9B42-A0B36934384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661FDB03-BEDB-4CB7-B966-C1E8FC406CE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A43DC02D-5A2C-46DB-AAFE-F8737E6223B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25772FE4-C587-4628-8E17-7D3A493A1DE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C1BAC497-2AB2-4ACA-904C-6000E700F8D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E3E55109-B03C-4211-98DD-6224C4C13BF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5EAAC58A-86CD-4182-8110-43322F2CE6E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A2786AF3-1C4F-4ED2-9189-3F7947E01E6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53040735-173B-4C54-8082-8F115CBB05B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B19C76B4-97E4-495B-9795-92CEF1225B7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9EF64433-0C85-4BFC-9C1B-7175E5CFB35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27B4BC78-3E47-4151-8517-ADA1AC91CE2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22509F9D-11AE-4EB9-B3DB-CCED025C4A3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556DEB0A-C6AB-4A64-BC1A-8D62FD51E21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E524F528-35C6-4488-BEDC-8C5F2E96DCC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F31357B8-C02C-467E-84D2-0694E0D715F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2F344F17-A0E8-48F6-BCE3-527958AF782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0306FE7C-7513-497E-B043-19D5EDA6AE0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A75A16AB-2BEA-45C8-834F-86ABF548C87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E5835F55-72D8-4D89-B52D-EFA45E94C56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D8FC9814-32CB-4629-98FF-E0985CE7EBF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6E5D848F-6344-4BBB-B730-B62A06B0A1F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BC3941EA-5122-4C7F-BB2C-53586BBC66F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F96759F5-018D-4A88-B770-383B5BA7958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CA4B797E-B86C-4EB1-9FA2-C485C05ADFF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1B8756E9-3C92-44AA-A69D-977E894843AC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F613690B-F2F7-4AD9-A22A-17F2972CBE3A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5D187E38-5856-435D-9A7D-DA469AE66A62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2395DF3B-F4C8-4931-826B-C6C38187EBAF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A7A79476-5255-4CCC-B742-D92E2EAD4ED9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53A1923C-32A2-4CB8-BB7C-C08675F322E2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BE562958-4A5E-43A1-A819-8622B9EC414D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63F2E0FD-7588-4B63-A855-43147C68C91A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EB918D93-3711-4E9D-891D-66448A8B53E4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857AC788-433F-4F56-9CBA-71429E1F56EE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C4EBC65E-508F-4618-8FB5-7602D4D461F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93DC264B-A3B2-4A04-8F4D-C78E41F4B7D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BF186BAE-303B-4202-AB97-067A5F02197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2A3C97AF-0B07-4630-9F5C-C2D942A28AD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9E820492-A9D8-4B61-B17A-B738525D6E1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F541CC11-D331-455C-BFB6-EDCAB1B98A6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C53236E9-C541-4100-9EDB-6C99D2A34C8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566368D5-1CD2-4528-9A03-C821DFEDD78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F434B670-4314-4FE0-8BBA-0106433C82F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43137715-0A06-4437-93EF-C95188EB431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25A23905-236F-4123-8DB8-B3C21A1FFAC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E9A447C-D62F-45F8-8FFA-FE1885A1823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31049886-2E9D-4AC8-B25E-C9A650B7B13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A8F781B7-A369-4B07-B7C7-DDFD5ED2F5A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3BCB6EA4-42A8-4B3E-8F88-829357B2C12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DCD11A72-0715-48A0-9A36-A3D5D318761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8DD73A8C-7945-441C-B923-F723ECC3CB0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94591BC3-9397-4698-BBB2-6C69379D804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2D6484D3-7A64-4D1B-842C-36784788AE7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B66DEB65-74D8-4884-B238-36F6CC9E57C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651364C7-6333-41BD-A8BE-2FB95991DEF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FC8FEE27-A579-40AB-A6C8-167F9723130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CC6FCADC-2DE4-4685-AC4A-03430EB585F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3C8EA709-2D80-48C8-87B8-6F17BA03714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89ADB08E-47BF-4411-8C1F-28DAB39C209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4E1D2B8B-5529-4A96-AB07-BED91802926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D4A8B1CB-EF6F-4CA0-9B60-5FE62A0A208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0565F226-5049-47D0-9714-39D1E5E63DA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57596A4A-559C-468E-BB8C-46098C025CF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F81C79F6-4377-44E3-B76D-0FB3BA2F1B4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DB8E4A55-B79A-416C-BB55-6B8CBEC3925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42F37DE4-68AC-41E8-80DC-05F37ACB779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9F07B526-1E96-4B9F-8AAA-C2544759293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DEB2356B-2212-4973-AFDE-C008C10B4DA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D44B531E-874C-4E2A-AA3B-4A46B5A1573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D1B60EF7-E8CB-419C-8D21-65866A25673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95BC3A84-4B12-4816-8978-7C4B14068B4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0B942150-EAD7-4B87-AB8A-E0F9E6BEC54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8B65AE0B-8B13-4A36-950A-370AD279A5B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CBAF5A3D-68E7-41A8-A11A-117DAF0275D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00EB40F6-F067-44FC-8730-88260DBA96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F0FE11D2-70DE-4B08-9E96-33203E123BA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117C50C3-86DB-4A4E-B63E-EC1E3470420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929B4C5E-0641-4E77-9806-66727B245E8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2D623F13-E20E-4993-AB9D-7867C0C1D5D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E4E01FFE-8252-484D-B5DF-D924D665140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0A42A48A-E144-4B8B-B5C5-660D91B2F00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8E231776-7B33-40E7-887D-97FFD7AF0A3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2654A806-185B-4B4E-A50E-57226A2146E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9CBB8235-E967-4175-8130-CD8C9ABD830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E865B1F4-80FE-4719-87E1-BDAC327BC2D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0FB6BC8E-F00E-419F-A2F3-1AB93844DC7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1D8FB912-21A1-48D5-8F2F-901F8E83308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DE9DF0A0-446C-4EC7-B3D5-EA705811540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6F50E48A-56A6-4A1F-8750-5BAA30E6103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FFA5A406-3E2B-462B-94EF-C20958FA1C3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1549D951-8551-442F-B6BD-1B6DB50C9B2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3B03705C-C9E8-4489-8749-BC546E0AF9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9B71531F-6BF0-430C-B179-62269372E5A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CA810AF1-4F82-40D5-A395-4AC12B74ECC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5DDF208A-3877-4864-87A0-F009ABF8CDF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1B40F290-4DB0-4279-8C23-D9D6674F7D0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7710EA77-5BB1-4CC6-843D-12F937ADF5C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16D2F731-1A3D-42FE-9741-2D6279AC2E7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5269BA81-3D53-4941-A2F5-15681D2E618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FE1176DB-19AD-4D5E-9FB7-CBF3A9E7E85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14154FE6-8579-4F81-B22C-30A3C177887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346F2E53-F0CF-456D-ABB7-36285EB1FE5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26162DFB-337C-4D2B-8155-E1E1945F8CA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EC35D85F-3AF4-467B-9ADE-5BA00A5CBC5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EF76E422-3E34-4D3A-A2F4-B1E0E43E8890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B3CF8BD9-33C3-4A16-B182-5B96E57F0289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4C3955AE-11EB-458F-9F5A-C2A20509BA6E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1DF94CC5-D80D-47CC-B020-5887D84116E3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E611582C-325E-43C3-9A24-594887E68B6F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CBDE084B-049F-4997-8FED-DBF3ECEF4878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69D7C872-B2D1-42DE-8FB2-37A5467EE5D3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00720193-7386-44D7-8FE6-E15A3A103501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B8BEAC41-2196-455A-BD67-4AB6B9B0B0B4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BC80964E-2D93-4CF5-82BA-36F380C80E09}"/>
            </a:ext>
          </a:extLst>
        </xdr:cNvPr>
        <xdr:cNvSpPr txBox="1"/>
      </xdr:nvSpPr>
      <xdr:spPr>
        <a:xfrm>
          <a:off x="1412557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4A7EC405-5C1D-4112-AC03-CC6ADC78537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063E725F-AD9E-4490-9FDA-5EBCFB67092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9C6F0C42-C82C-41D6-8E64-5C7CE5C7704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113BDD29-93CE-42EF-ABCF-217CE152FD4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257089AE-AF90-47A4-88FF-D46F447D1C4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DFB664D2-C499-414E-9A56-41AD5E756585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49051474-519D-408F-9161-3B22029F1BC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E97F2FD8-7453-4543-B3B0-515D2E9B1DC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7402CBC0-057B-482F-8B1B-4C20F28CB98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9B4EC939-D679-4D4B-B117-87C98B646EE2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6EA3FC35-7AF2-4A6F-8631-E477164E85E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D0C7AF3A-D89B-4283-8887-764FBCEADDC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CCF87107-8F6D-464B-BF10-831C80F5E18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92A9A7A4-C2BA-4CE6-AAB5-A45FADA8FC8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63EDFD1F-723A-4B8A-982A-0F469586096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DE7BBD5E-0029-4059-824B-DF2EFCA8217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D02FC9EC-1A1F-492F-AA1C-F342AF51F19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74777848-DA5A-4E0B-8FBA-99680A18204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B559B62E-4DCE-4260-BE89-1367B3AE840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17B5E0A0-6ACB-4F08-8D63-1B1B7561F55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CB7E07D3-4B8C-4536-88E9-D84C445583F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BD21FC0E-1394-447A-B22E-3A101C4DE9E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CEE1752-31B3-4E95-9926-D56AD7D7D25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9C6C6550-7A19-4965-9500-8E024B80ED4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877BF4AA-F588-4B54-A7B8-E35065D6139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23FCB6ED-8D12-46D0-84A2-7CEB0061805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4FA5CE6F-FA7F-4EA3-BCA8-00D64A8E0A1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3A950E27-5E1B-4F4C-9CE6-29A00A3EB0B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C918B1CE-4E9D-42D3-9123-3044AF2A866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1289BAE3-A8D1-429E-B1CF-D55D157AE40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64D51C75-7D2D-4DE1-9946-1FCA1FFF082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4747D20C-B0FD-40DA-AF26-0B462BC9313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604C1B15-52A2-4C31-B978-A1D77F0E0FD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CACBEF46-8202-45E5-BB62-3E6490F7E07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F5260B35-841A-4B39-A0C1-03B4E87909C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FC2F3A17-D1C3-496A-BBC8-6C5BBB5F985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3507E1EE-204F-4BA7-8521-DC2D0262989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687953E9-D9C8-4475-ADFF-4179238998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188CBEEF-F64D-42BC-91DC-9DDA44CB792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A0673A31-1480-4424-BF9F-94916799AAF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79A4845E-AD88-45C3-8465-EC421134B4E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2816C7DF-B523-46D2-BC9B-1A3F69D2B3F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2E9C0122-562E-42D6-9C10-F9AAAEB9C9C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67A33E1E-B0B6-4BFA-A8F2-BDEA9EDDF43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2BC7E17F-5A11-4DAF-8667-2095824D711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8B04CAD6-3670-4A44-AAA1-95ED78878E1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B5A5BF2B-1C74-4A3C-B7CE-75370F126D0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9274A597-B095-4DF5-ABDC-B58A994016C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07D81E0C-C02D-4351-9F0D-0F0097E95AF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9426896E-8F79-4676-9034-29624966E30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415AFDA6-2DAB-43F4-B293-EA237744A4E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6F5381EE-EEB4-4361-84BE-E6D3BE9F961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A9B2FA38-22C6-4245-AF4C-D5D8EF572B1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9E8ADA17-FD33-438D-AC94-F90B01EDEC7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40B980ED-DD35-4880-A929-3EA6155096E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64EC462B-6A9D-4703-BBF7-F0DB6D60AE0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3820840C-6A7F-4186-8F92-00C6DAC5274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E2D482C0-92CF-417F-B5C9-2B480BB0F64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AD331A46-5FF6-4ABC-AA9B-3488B235AF9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12B59E4C-1A47-438C-A65E-D9133E8AB3B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3C5042D7-1CEB-4F75-A1B1-229C474B5F3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82E39F85-DAA1-4292-A431-950C96CA903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3E8D9349-8C6F-4DFD-8C8A-9685CF3A52F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74DFEEB6-B010-48BF-B54C-FFFC1556532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42BF5D75-0CDE-48CC-9F5D-CCB13EAD53D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73900B42-C6CC-4A60-9148-878E8D3D495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28CB9C87-1BCA-4A9A-AAB9-F11554BB63D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EB9F743D-671F-44CE-8D2E-56BF2341FF1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771F59F8-DAAF-420D-AF69-DB1219B6E2A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3A8BADC6-9F46-4668-AF94-148759433D6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6F5AFFBF-DEF4-4A27-BA32-3A9095DDE70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5E24AA59-3C26-4461-B303-F60253DC58D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12AA9598-27B9-4618-AD99-00E6B698034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1819A29E-9768-417A-A68B-FAE3DB6D458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3B45AD3C-CCFF-4176-B257-BDF01DF48095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BF98231C-342C-472B-880B-71D26856A1A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D466B219-5F9F-46EF-9771-216DFEB076E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B7AE88E9-0A01-49A8-BE40-2F9B38D7293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1BE81D0D-2057-420A-916D-55B8B3291F80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C713F5A9-C32F-4660-9E68-E4CF0D06D7A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E5B07C61-35ED-4E55-BAFF-F2A3C608E43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23566C41-A618-4EF0-B83E-0D8C0697BED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BDA4A707-EDB5-4003-8AB1-734A30B5005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5EF347B7-BBAA-4BB7-8485-ED2BCA47D72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8CABE498-BEF9-46F3-9AFD-51311767BF4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E66577DA-20D5-4302-B90E-1A961E7510D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699840A3-D67A-4AB9-8782-8D4B5DE3E9D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2AC6DD05-F7C8-4576-A0B4-23D7F490493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4A336015-871C-4CC0-87F1-E08C0FDEC5B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A7B2E5CA-4250-448B-A36A-9B775E995B3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9CF3B582-F18D-4BD0-94BB-C587454B100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3592D002-C28B-4B1C-A15A-7832D874D3B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E163634F-F7CE-4AEA-AD01-935E772636B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BACEAA90-E496-439C-A9FF-AD44EBB3408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7EAE9F9D-920D-4CA5-AEC9-5B24C7EE323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36DCA799-1A8A-44AF-AA4C-250F220AFDB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FFCA6260-045E-4320-BF21-3230440216B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E1EF0CDA-E8CB-4B8C-8B10-E6869B64B7A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53926B06-6F9D-4DCA-B793-A17078E0E35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58DC1340-7398-4807-BDF9-71B6F09D1A4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2100DD4A-8616-40FF-B017-58033B779E2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A10AE169-7C95-4B81-BC7B-4ADF26FDA70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5EE3EFBC-35EF-430F-A82D-26F238A8C4C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320B97B2-4AF7-4EA6-85F4-3188EAFF54D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4A542B2F-48B2-4DE6-B7BD-671B5FBADF1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31190A29-38F1-46A8-8045-4037D891482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FBB6D01B-8560-4CF0-9717-0BF237EFE39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E0D9A0F7-A523-4FBB-A0F2-6069427516B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BD6F0B37-9DFD-48CB-856F-DCEF33335C8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CC575972-B0CA-434E-A86A-2B48B01B3E9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9F8454E3-5A1B-42DD-A9F4-C0332F27E44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1D9085DB-1BC7-4165-BD84-674DDD3200B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0B33D17C-E142-40A1-8388-E139F97A045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1B3C395F-8457-4689-8A5C-7F4B2FEE881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54183E73-DA00-40D2-9431-54B0FD91D6B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F3140911-3E36-4FB1-B54B-0D051132974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F37F62F5-BC82-4B2B-8C2D-954BB38C293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F638C655-16C7-4DB9-BC1E-6E6F29BF998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9CB5D5A1-6E7A-4E5B-B467-45553F14C53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E6BCE25F-F3F2-4DF1-805F-6E7490C28DF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210844C0-3D8D-4A75-B912-10F3B37891B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7E922DE6-926B-428A-B7FB-021570E7798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C8AEAB60-676E-486E-8E71-F1B898817E4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F194C570-1CD7-43B8-AA41-900B9DC76A6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DB5929BE-AA25-4126-AADF-8EA58369D6A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588703FF-76D6-4BA6-943E-ADD53F10718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D4D94FB9-E70D-468D-9C39-E4562FB6B9F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D17617D2-8CD7-4C1A-8B8C-BA5F58F08D9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610FBB14-73BA-4DC8-8316-D25BB2BFEEC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14CA8495-5568-4B9A-BE8D-07D28B5E749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8B319F58-82D0-4C75-96F2-1921A233B16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3396DCD4-7CE0-4A29-ADC8-81C8F4DEEF9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8BF137D1-2F71-4603-A5B4-6BF32029EEE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AE48C394-5E4B-4D7B-BEF0-B2AE059F07E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B5DA958A-57DE-47AE-97C1-E2370FD4D21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FEDE9DE4-9F7E-40FC-B04E-96AF66854EB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50462B29-909A-48B2-9AC7-3FE0A4EEF08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6A16AEC6-0A0C-4262-8B8F-65A59CCF7FB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7D49AEA0-D234-4173-9DE9-CFEE284D6A3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63EA2F55-96D9-41C4-9EAB-8FD9C8A42E3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085DCD16-2B7A-47C8-807A-11A0C2B26F1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7034541E-84DC-422A-AE84-1366F3A3E3D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75990C9D-DAA1-47DE-BC8B-0417AAEF410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55380934-5B24-4967-B2C7-6C2266CD7FF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AA7CB8ED-62F2-461E-A5D6-F346F12256A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AF67856B-3905-405F-B9E4-0D277BFE3E5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90BC23EB-7F97-4E63-88BC-3ABCDB19613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A90901D6-930C-42C0-A189-EFCEA8E7D0A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7DC52580-F403-498E-B7A7-73BAD1B7AA7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DB005D4B-B55F-4C4D-B44A-280D695BAF7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D0277BF5-F7AA-44D9-A357-2DB9583F3EF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C03320CC-7134-4D2C-9679-ECA11DE33C2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E6D322B9-93E2-486A-B6A6-CF9ACE7E4FE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B934D8DA-5808-4F59-80D0-9FC34DA668A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304E5A7-F7ED-448D-9B10-2A20790F0B4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5FC4422C-96A6-439A-BFC0-94D6C3CA94DC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F28F26F2-A256-44EB-A47E-B69CE9F1072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EFAAECC1-6E2E-4E50-BDAA-25EE9D505864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73278A8D-59CB-426E-BDAF-BF6DFDF2CBE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01C3B95A-02BF-4505-923E-45E720D8592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15EAB342-6CBB-438D-BE92-CA6FC81F1DD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68AAED22-8DCE-4523-813C-2DF710553B8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02CDDE63-2DD3-488A-8B4D-981ED13285E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8393B8D8-7C28-4027-B3C0-C7323BC4FFF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3FE489C7-9CED-4346-8F29-0FA1213E6C9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4FB02E75-1590-4E9C-A5B5-F9BBAF40FEC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0EF8C4A3-CA76-4DDA-8696-C1E2BFAAEBE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7D780ADB-CF99-4E45-97A4-91AE4E47C3B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6E737A56-E1A4-46BE-8CAB-C8F29F30211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D0D66356-BB95-46BF-91C7-8E9D4BA3FD2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078069A4-9484-4681-81A8-A662B2EE9C5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F859359A-8793-4EF4-8D54-67ACC83BDBE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CA402D34-0EE2-4495-9E73-FFA5E2E570B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218157A6-C886-46CF-AB64-67902508E50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9647D1AF-A8F1-47AE-8A9C-F795E1E8E64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3706EA44-4E0C-4A4C-A711-1066BCD38D0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7D68DF2E-176F-4040-AD78-E0CF79B065E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0DBC302B-5190-472E-8959-EC4F0F07D5C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276B47C0-422F-44BB-A2A8-E2A543D4A81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CF4717CE-0A11-46B7-9864-0DB69A7D728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DA30ABE7-EB7A-408A-8D2F-249AE7D4409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7EE83CB2-9EB7-4B13-B225-582C8993662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A738DF58-251C-4DD9-9959-7043D04F60D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D2E6237A-122C-43C7-9CF4-35C8FEF35A3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605D0904-66E0-400C-9B3F-307D556D321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CC57D211-1943-4F2D-BB1C-595BF0E26B5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4DF884BF-9831-47EC-9F4D-5605D9677DC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5045DE10-AA46-4668-BE4E-B722D35799F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1E8E8E95-0E7C-4B2E-AE43-E491F2EC8EC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79007924-D2EA-40E6-97B2-45DC2C5DD76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F3C9303E-C5E7-4CCA-8E09-59871D89C59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78C34BC5-185E-43A5-B385-38954FE17E0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86F47384-5EBE-42C5-B744-09278752B4E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249F834C-EBC6-4BA3-BBBC-0AB04380009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5554E8D6-F6FA-497A-9AFE-AD1DF90DB99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8B7B6AEA-B2FC-4973-A184-80DCDA643B4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7A7A6C16-26E1-4AFF-9E83-A52736BE1B7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2AED0B97-40EC-4822-90E8-4BE9A84FFD5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9BBAEA00-3DAB-4A5B-ABC4-D7C22E40ED7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48D73D04-68D4-40D9-941D-F5ECFFE59D4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C27776BD-58D4-4017-9ADA-B07594916DB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AF6EDCA4-7813-4100-BDA9-8FF975C48AF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D06DE92C-3BB2-4F56-9DF6-9ECFE806BEE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ED641A9A-3483-45D2-9C14-E19A7E7F608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58E884D0-8822-4057-BECC-75049E7694E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5462767A-FAC9-4241-877A-922E125123E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2C820545-3717-42F2-B9CE-1F31F9D2F27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F9758A5D-6C0F-4D02-AEA3-6A89BF1D730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3FA4DFA8-07A6-4120-8763-C3876F22D6D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3CAB7FCD-6FD9-490D-9CF3-73E23E947D6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1EA1FCEC-8907-4084-9805-D62F58BB22A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E4B18D08-8BE2-4FD0-B848-64D88B6A11B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D367E209-AE7B-4262-93F5-A83E65AE8DC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07C2C3B7-03AE-40D1-BC20-B456016C005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76CC26D0-BF00-4000-9441-BCD712B2A67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C754D08B-C128-4EB5-8821-F33277EFAC8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13EEFE46-82A6-4254-8AFE-0A4CBA310AE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F7C77E1F-68B0-46F2-8E6A-5A867E58B78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F35CAAE1-2C4C-41A2-AD70-707E7E376D2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1DEFB8B3-9ABD-42E2-B178-27A37A086E2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ACD1E37C-2565-4C5A-8CC0-53ECFA65B44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16AAC4A4-C6E3-4728-948F-1BACD57FA26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F51FFBED-D69B-49A0-B982-7C256DC6C7E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EC02D8A6-5B5B-43F0-9E38-C1C01004155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D02F077A-16F1-4195-AA8A-70BA5683644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0C9DA5EF-2CD6-4569-93A5-546060EAD9B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69C1CBEB-B4EF-4B7F-8BA3-24F8E7A9532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309365FA-FA87-4015-A3C1-0E35961ECF9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DBA7F800-BEB5-4B09-AE53-CA03949713F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2F7A2021-C536-4F7D-8239-1CBCDB86485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916A12EC-92E5-4EA6-86E3-A2C2FEB64F6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9A3D61A5-FD32-449F-A77C-CAB5C464B10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156BED8D-5612-4699-A194-82DE0CC40290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DC277E72-1CF1-475B-AC8F-E197B85E150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83A4C956-E798-433F-8D4D-38958EBA98E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05A63DD2-0EB3-4ECC-83B1-47BA05FFBE3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1D1088DA-9922-464D-9510-77D5A2491FA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240EAA98-D36A-4053-8BBC-FC86C6BB716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7297FF78-BF37-47F9-AA37-944146CA5FD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2E4A640A-3B96-4BFD-81D2-4FC72D7AE39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A4A66BC8-E943-4875-B999-9157D0A5812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A75D353D-6849-4713-924F-79A7829F5F7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97A3C007-7AC6-40E9-85CB-69850DB708C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EABC2B5D-4BE4-4009-8318-DEE770E488C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7B2CB25-1AE2-4A17-B2FE-2CC54686F7A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8AF09CEB-EC9C-40A2-AB45-FE57F875D7B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119A29DF-EBFF-4C0A-A7F8-A9B29043D89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B19DD644-5891-4EFD-B260-E31456E8DCF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36C480A-40DE-4505-B27D-165EEF030D2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240351DB-B544-4740-BE75-7FAF8E731B0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8E77A0AA-3352-424E-9D49-63BB133AAEC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575AFDE7-B014-4BED-88B4-A24EBBAC803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94AA9449-7D33-4071-AF59-991EF304B64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A65B12DF-FAF5-4678-BFC3-A00AFB95B5F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D61A1707-0511-40A4-A1FA-9911568F6D9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1588E222-79C1-4E4A-BC71-5ECFC794DDC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DDACCB62-8563-42FE-AF31-487F8B7E20A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3F8FBDF8-66D7-492A-BBCC-2CBA5C2A0E0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35E535D0-3EA7-4999-BA1E-1621091F4F2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0B4F5D32-5E24-4DDA-B9FE-46E6DE82D1D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5DE6C773-A193-4924-8A7C-7F0FABAA34C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D31CD462-FCE9-422B-BFED-27560A539FA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7513BBC9-BBF4-4810-A0DF-6069690384C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4C73D8BD-62E9-4FBD-A4AA-8B9CB06896C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FDA4CCED-AAF3-43A4-85FF-8FE323F49DB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440D2535-42F7-4226-9C2A-A1256DFBAB9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0F972662-92C4-443A-BF39-DF1E9389311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D0A261F0-403C-473C-A3D3-C011BBCC7D2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89C5D9E0-9BA2-4682-ABD1-56B187E17DC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BD39AD21-749A-46AA-A8DF-FE0238EAC7C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2B77CB98-6295-4980-8F4B-F9EA5DCDF45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EB763567-ABCB-4AB3-B8D7-6547290747A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F3808BAC-4762-47A1-91E5-0A9E3501FCB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821755B6-9658-4642-A297-1C0B85E4DF8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B9697F9C-D3B3-4E86-B921-4A49ADA0296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42ABBD1D-B107-499B-B316-04EB5431A4A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B2470D15-F296-43D3-86B9-F9D7BDEDE72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EB188585-9A01-4669-B4B1-A2F87CB1D9A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70849ECF-8D89-4D65-BBC1-F1F340BACA4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37F40899-40B3-44BD-8FB9-FBFBDE6C739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1171FD30-D0FB-472B-AE8D-8E471B81C98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DB539909-C046-48D3-BAD1-330F7FFDE21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01923A7A-1471-400C-A062-9A6E29BE034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1CE70838-E641-4AF6-AFB3-F6AC1FA7192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21ED32ED-A599-4C6F-99DB-39FA3757207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79146474-1439-4729-A6DF-49C12A098F3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4B6848C6-818F-41AD-AAA6-1555F112B3F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B7C3EDF7-A60B-4E86-8136-D9593112A42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FA7AF7DB-E5EA-47C3-A74F-C73E4BBD8B4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AD7BFEDC-E9FA-40B1-8D73-455F25DD5E8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14116E50-0C5E-48F6-B625-D15F050CE7C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86AFF194-BB8D-4F98-A494-2702EEA2742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FB59F899-3507-48F0-BA80-D88B392C936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0241C2BD-2F35-467A-9F33-0E32B5E7E72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620956B6-81C9-4779-A2BE-4C61E1214F7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2CC757DB-52A5-4CA9-BF58-60F666C9F3B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0E91BF75-327C-4C02-950B-0D9A3AB21DC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D1DADAD1-50E8-4757-8271-F50B434DF5E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1F95079D-E0C2-403A-9391-E521E89CC8F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3C44B18A-3BA5-4C51-B121-C48300B26EF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B0F83BA1-40F8-4F9E-B0F7-4151004547E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3B22D4F8-A81E-4C0D-B0B3-21C0202811E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DC18DAE8-0308-48A5-BC25-598FC02B357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B01504EE-921C-49C8-8A75-EEAFABAC2AB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B163843C-886A-40A9-917B-5B4735626BC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7EEAB72E-003A-4F4D-9645-256DE0EB9AB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2D27B5F3-F790-4E73-9F1B-BCB2FD221F3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9572F81D-C23F-4037-8DBD-A48E5D8B3B1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659990EB-B9B7-420C-B6DD-5EED68CB17E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EA737F9E-EF04-4DC8-8E7F-0F90EC4F0E1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C4D3F7DA-560A-4870-857B-8C226CAAD420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58EC782C-0525-46F2-9470-B38702AD6E8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CDDDC25D-558A-45CC-9031-A489132A65B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F3EE883B-C276-4558-830D-E8886C26F69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A7B3AF94-6BE2-43D9-901D-BB082BCE5EA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F7085832-765F-4DD2-A66A-50CE82C5DB95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6C02E0BC-4C4B-43D0-BEA3-3B85AAB00EC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A5A54C10-1B1B-4567-BF24-03FBE5F465A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CA689DD7-7C4A-4E88-B191-2A5067E6BEA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B22FE0B5-43FC-4FCE-90AD-2DD9BEFEF25B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453AE4C6-514C-4D32-A234-368FA8CCE7A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6CF06D8B-CC9C-407B-AD2F-49A50EAA34A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F59E09F6-1440-436B-B13C-724C8370627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38B17135-4BDD-4C8B-A219-83CFAFAF7B0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FB978E2C-C575-44BB-AA5F-D2F8D755567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4E31D0AD-B804-483B-AE0F-4475EBD0065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A842DFC6-85DE-4F20-9382-1ABAB22E2A0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983D9EF2-7B39-4030-A3D2-009A98C48A4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9B7CE634-57EF-437F-AD20-331A8805084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A7EF5289-2A83-41C5-9507-17BF2A9E6B7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05F01A92-F0B3-4ACA-BE8B-44827A0782E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8A6C417D-2F60-467B-8091-B50EE9B4CA4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B66FAB84-EEA4-4B47-ADD8-E2D792E6282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2AEB0AA6-4C68-4B29-AB46-856A0B8BBAF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997703F2-9161-4DCE-B194-8FD7F174287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68EB29A3-4C97-4B1B-A064-8EBE17B370C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AE7D9383-19AF-4BFA-BF63-F71D0C3B770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DB53980C-214A-40A5-8335-9DC74CAE86F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6CF892ED-BB4C-429F-832A-85268B9DBA4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92A7C6C2-44FB-4F9B-BEB6-79513446191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729C4465-F847-4898-808E-FAB187F1D81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7C801757-106C-49C7-8496-FC8EED6D7C3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E312F3A9-102E-44D1-9890-0DB016A46AF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A9C06A64-DBF2-44CB-9E57-4CCE0642236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BF025B63-66A4-4798-9906-5B85BFAC0D8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7BC172F7-0B34-4AC6-BEDC-8C55A050ABE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BAB9E192-06CB-43AE-B157-3C4A1AFB2D9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843C5A9C-7BE6-461E-8DF5-6CE75B6F79C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7014206D-0D36-4C8E-9C60-2F1594D4CC2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21E5DCCB-0318-4C64-8598-B830926D3C8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5F1E08E4-B230-4FD7-9823-CED9AE83601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413344C4-4BA1-4B43-BD7D-7075C76CCD4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8733F133-5CA1-4420-A6B8-D88516F5E57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5A3FF76A-661A-439E-9E15-171CCDD4742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5774DA54-0173-4BBB-9DDA-C975FC07A25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57CFF476-2994-4029-9A36-9BCFC8B2727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2A718144-930E-4418-B8BD-B6F363994B7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81FD615B-CE64-404D-B578-06DBD9852C2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245444E7-9338-4A8F-8BD9-B1C330C5655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74E8BC21-9F58-4104-854D-9A76C9BBA9B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E397A795-BA38-4EDA-8FAD-61351E492D8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6D2FD8C8-E856-4E32-A29B-BDED3E66AC4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9127AB28-C7AA-4312-B57B-C71A55B592E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419C041A-A4C0-434F-8B94-FF9AE666F0D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EC415FCC-3548-4D20-8240-427A3D3AFBE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F30DC81E-B0E1-44ED-B932-08E540A4CD7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13FF7CCF-7D11-4E60-9657-09F9C222E30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0EE15979-4652-4DC0-99E8-25EBBFB1DAF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0556A131-E9D9-48F3-9D6C-6397E2532D6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564EF8AB-1D96-4BE1-AC93-39B0A6ADC4C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58D0F396-D09D-4CDF-B81B-ED8762B355C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2C5FB1A7-0E54-48A5-9722-934C9256C92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7FBDED40-B33C-4203-A70E-D9A8EF9C020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3AC56FCD-4320-425D-8B23-D2F35A49FD2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AD3EB319-1E47-4DC0-85D6-12D1C2A3D45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65368358-A68E-4B7B-B7C0-BA76DCA7042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B343044C-9D59-42A1-9D66-4A308D8EE23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3096FAD-FF94-4496-BBEC-9F213FE873F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B2E5C9D3-7444-4DF9-9618-EEA3A301F8E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447128D3-6D28-499E-9973-DF201E38472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1719F5E6-65FE-4F66-A157-12AF618E1EC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CA3BF432-641C-415F-8E80-58385D80857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BC884936-9798-4FE3-88BE-4E7552D5B37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4DE821D8-C097-44A6-8726-B727D9643B5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A86B546C-A17E-48A0-BA13-782CC057705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7FE4E750-4607-4556-8DD4-6E08D94BFB2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B1497AE8-FD14-4E16-B48F-EDC0D0DA9A1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0DE9948A-8D48-413C-9CCB-CA9BA4AA895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566197C5-D826-4A70-8A4F-1AAF80AE2BC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9B3A8CE2-B5E2-46E8-95F8-9DECEB73F71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245</xdr:row>
      <xdr:rowOff>47625</xdr:rowOff>
    </xdr:from>
    <xdr:to>
      <xdr:col>2</xdr:col>
      <xdr:colOff>1333500</xdr:colOff>
      <xdr:row>245</xdr:row>
      <xdr:rowOff>133350</xdr:rowOff>
    </xdr:to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6BA2F4E3-8225-4722-9D0D-5CDD497BCB59}"/>
            </a:ext>
          </a:extLst>
        </xdr:cNvPr>
        <xdr:cNvSpPr txBox="1"/>
      </xdr:nvSpPr>
      <xdr:spPr>
        <a:xfrm>
          <a:off x="2143125" y="459867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40214B6A-316D-4ED0-B954-F90BA1E134C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C9F5E16C-8F94-4C95-AE5E-DA61FE512B4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98C15C00-5FBB-4624-86B9-D5B9C878910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8061A6FF-CEB8-4CC3-B788-47A744C89E1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197437EC-63C4-4109-8CF6-C58446AE937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6305BD2B-815C-4977-BB62-0245191BD9B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E11BB717-C5F9-4436-9BCE-80427C748CA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F2074842-F66E-4C9E-8C7F-90AC07B9D78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54F4A853-5663-4F4E-BB88-D2ABEBE45CB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FADF6905-6064-4115-AB6B-421B7A83570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29205196-DC54-4727-AD11-90DBEC2AD62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BAE502AF-2E48-46C9-9ADC-F1A96AFA521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EF982ECD-69A5-4F57-B29A-09E378248E7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B4912E7E-FE70-4E8D-BD09-FA83A23D63E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D9250D53-D467-48B2-8059-1C69015DD76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B24071C6-BE15-4DC1-BB87-058F51A66CE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13D9C431-6059-4E48-89AA-C8E6381C35A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F3F6FAB9-7D5A-44B2-B938-30FAF2ED931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49CC23C3-1B32-492D-8DB6-5CDB4A81D12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AEFE0328-0939-4491-9D43-AE28E4B81D4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7F2AA322-0825-4569-904F-DB22CC95A87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B38ABB8E-4CA5-4BD9-BCDC-60FD083CB32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8814AF59-6768-40D8-878A-960528193A1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056E4C4B-F969-46CE-ABFB-642EDB50802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76C02E92-72E8-4C26-93F4-07E0A22B948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5A016D71-FC58-427B-87A1-D3A206ACF1F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F207283F-51A2-47A1-BD83-440FC2ED054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594E57BA-5332-42F2-98EE-EABF281B508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1D741C94-D452-4E9C-A451-474390747D1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7F98191A-2EA4-4044-A691-B5793C7F670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5AA4CAE3-512B-46B0-BC96-03CA66800AA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A95A5422-B9EB-4177-A55C-94CA768D89F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C2AC33D7-53EA-41E4-AC3B-9464A168916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1E71DEF1-5320-4E5A-B65A-8CFD48E16DE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C6CC3D92-D20E-4698-9E11-F491E4569A4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322D1E2A-149F-4EF7-BFB7-8922DDA877F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2CAFAF27-05FC-4AF4-B8EE-B96CDFC7626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E96E068C-847C-4765-8BF3-8D260E23A59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3CC8A526-A000-466F-B491-D8F9501E953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685DFAEE-BA32-4623-B521-95479EC116C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CC6CE695-3587-4291-BACD-58D06A81B5B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F7B0530E-27E0-454D-82D6-89195AB6E15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93AE2B2C-EA49-41F3-9C83-15CF5E8CDD2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91971FFF-E9B8-4809-96D6-3FB8821BF56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D94E04B6-0EB1-4C21-9D53-272706574BD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41C2770B-94DC-4188-AEA4-2DD3948728F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10E2A0A9-18F0-45C4-9650-EAE8A47A963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9249B103-B2B7-4644-8937-51EC60D2F88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A7CC7C56-27EA-4565-B69D-6361752185F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71329FB6-E843-4A0F-9C64-D52FFFCC4CD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17E3BA3C-CD10-4B7B-940C-37E56CF8BDB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05E156D1-5ADD-4F9F-BAA6-BCAD04AB459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8D455A4E-2942-4727-B0F5-A3453828CA6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66F5064E-8A21-48EE-83E6-D06AB900E79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E2C20CA5-2654-4B37-BE5A-89BC156D04B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FEBA13F8-F536-4BF8-B1F3-DDB97EB95DC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11808101-1B5B-42DC-A057-2ECD4155B0C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F68C6192-BA1C-4521-8174-7A052FFADFF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DDFF1682-38AA-4F3B-8CE6-32E65AFC967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DE308DCE-7CFB-4C03-838D-2333A9ACB41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D77DFB49-AB34-48C8-B453-A29AC83821AD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B6CEB3B8-B0A4-4083-9C79-A7454FB5C1E8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015AA090-E7CE-40FD-8F75-E8C6566CF96B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F6DD8F36-8C68-45EB-8A85-6820BAE67B3C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ECEBA2AA-5FB3-4F5B-B5F3-0A19B64D1861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07D8BE7C-AEAA-433C-80F0-2190055A4DCF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320AD4F0-17F1-4635-85C0-3935E00A89A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1E014F59-B75D-44A8-86F0-93E4885ADDE8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5FE4F76D-5E14-4D68-9E52-C93A94F1244D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21A94D57-27BF-40D2-B25D-DC0F98EEA842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AC64F1D7-0D50-4423-A28C-86C82499B20C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B6BB9EEB-97D1-4BFE-9AF9-B852EFA6479D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F5CAC73A-4755-458C-A027-5212776E201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90052E6C-0961-4990-8594-BF9ABD3C957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043801D0-B113-41D3-A249-40DF8E252FA1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B0B94EE0-92B1-48A8-B76A-F1C7BF9957C9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2BECDEC8-06C3-4010-B027-D19F5BD32BFB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A0309EE6-A3A0-4FA9-BADF-5286382887B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7C66D466-63AA-4E4C-866A-3B47ABC193E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E9D863C2-3F33-4CB9-A232-2E147137A249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245</xdr:row>
      <xdr:rowOff>47625</xdr:rowOff>
    </xdr:from>
    <xdr:to>
      <xdr:col>2</xdr:col>
      <xdr:colOff>1333500</xdr:colOff>
      <xdr:row>245</xdr:row>
      <xdr:rowOff>133350</xdr:rowOff>
    </xdr:to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6DF5E5EF-7E4E-481D-B4C7-9D209EAEF9E9}"/>
            </a:ext>
          </a:extLst>
        </xdr:cNvPr>
        <xdr:cNvSpPr txBox="1"/>
      </xdr:nvSpPr>
      <xdr:spPr>
        <a:xfrm>
          <a:off x="2143125" y="459867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2E674785-0988-4ADE-BF41-FF27FEE3A3E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BE413F93-C7AA-4D84-A2AB-19F6153C519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2938FB0F-9112-4322-99FE-73AF3A5AA6C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5E7AD8B7-3134-403F-902E-CAB6F976B63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3B650DB4-FBF9-41AA-AE6E-0A87204A2F5B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9C24F686-012B-45F6-BDDF-358E127BD06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47253D17-255C-485B-864A-CE9259066C5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D5F99AA8-2E1D-42BA-B69A-CFF4D9CADB2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2034FC2D-15E8-4377-8FFF-6C1EC2483FA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561F9FBD-7BD8-4CA0-91EF-78B188859E8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ED952133-67E8-4224-B2B7-8BB46C83796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5F8A682E-383C-4BAF-BA79-A0C92DD4C88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BD84C074-FA61-4DCE-A521-5DDBE79B9E8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1D7E914F-4DAC-460E-8598-28337DD4795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0C469B44-EF6A-4F1C-A639-515C6875EC0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5267A233-0465-4BF3-A9AC-F9DDFCF674E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7E5B8D38-7D85-4F31-84AE-2A376E51CB5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ECF29AA5-FC10-4932-9BE8-215ADB38057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1859B234-328B-4512-A458-7DEC797EDAA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5F3B6A7D-B6BB-4870-8333-76D45360DEC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54F1BE47-E8FB-4A9D-86D4-BBB394C011A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A971D1C7-F4D9-46C3-A896-6F67DBA6204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B8724718-93F0-44A5-A808-3811E649DDC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0CA41306-C548-4D8F-9920-88041625C0C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5059AE6C-CB19-4452-B96E-5D0FC6BFE5F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F234243B-684E-463F-A46D-7D893080B83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16F3A79E-D496-436D-A810-CA55958A194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5029D761-D24C-46FE-AB2D-E2644C9AC3C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A5D17F88-1699-489F-A2F2-77F5CD195FD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AE414A2B-27D2-4020-9E6A-B322C21FD22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94943B35-E400-45D5-9925-7C101EEFC28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9153BCE0-91D7-457B-BF9F-A5E6B79DC3C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CAA54870-3B92-491E-AF63-7A7E1B1BBDA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53ED7CE7-6E0B-4985-A0B5-6DD321BD607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D52327CF-2CD9-4CA5-96CB-F67B35A5734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8A0315C5-E17A-40E6-B850-7F771D9A489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343C78EE-CE5F-464C-81AE-F464CF06F3B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CEC46A89-ED27-469B-8B40-7522B657672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265AF2F7-4A90-465B-B2A9-B11910C4FF9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028F97B6-EB24-4E10-8B6E-47DE2191A1B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A616636A-C475-42EA-97C8-51CB34011E7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BF228024-ED7D-4F40-AE8A-25D58A1A15F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64E4030F-4716-49E3-9F99-B01021C4918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B1244404-C8F8-482F-B13C-034DC37F786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91EA5FBD-B01B-4F2B-B33E-78D71C8F322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F117A542-5D1B-4193-AC97-E4C58330A28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C4D86F03-F18D-4E0E-9D7E-FAFC3BE3681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DC095E82-F2FE-44D6-8827-CE71D6D11B5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6F39BEA6-0D38-4A1E-B3F0-E0EE90A381A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2389C050-C884-4584-B7A4-0A23E5BC12B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195CFB31-3596-4ED5-ACB4-2DF18F2A56E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01F027D2-9AA3-4141-B051-D04E0E20FD8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8908A22B-7F90-4868-A7B4-08E2451F4A1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09A9B7A9-EA1B-4655-BE32-5FA44B00CBF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F5B68ABF-CBE8-4B55-BF8C-209FFD1711D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48910A78-CDF5-429F-99C5-0CD2FE36BC0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F3809041-1917-4E8B-BFB5-1B35AEBA39E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A9FD6B09-8D8B-48A5-B816-9E2D18D1930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1D725568-A8FD-499E-B2AA-13318929C3E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5D01B2E5-8DDE-4753-BE72-13079545CA6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E148FDBC-0F6B-4409-9E94-B08FD267BEAA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7503082C-5CCD-4D93-9A25-8F7C83BE439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FC912BDC-EB26-4563-8297-27D0E06D7B5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A63DDF68-041A-4C68-A0C2-F9590B3F352C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BD17BAA0-6CA6-4C8F-B68B-32E4D62BAD3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2C73F671-7460-4B35-9ABC-AA4FC7D619A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E3509D45-A48A-473C-BCB5-C22CAB267E2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723AFB4B-BF76-417E-B850-6CA3FD9C926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DDF31884-2EB2-410A-A557-5745D8F6F007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77AD42BB-5B75-4374-A72D-E513B67B107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76E1A554-680F-478D-83D2-193FC1A543D6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D3DA9140-907F-4E19-9AAE-F1ADF55DAEC9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5F8F12B0-51C1-4F70-8161-A0C4AB2391A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74B467F5-FBBF-4D56-8E2D-AC4F27B19F9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94026EB2-9332-4033-AC19-BDC2F0E919E6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E98AF47A-645D-4A84-A989-2154A113CCAF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C3A3ECCA-B7A0-4F8D-B7D2-676004E8694B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E3978318-A0FB-4872-9EFD-37269F4FCD4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B34924E6-A1B8-4155-96BC-7E1E9CBBD587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9229D5BC-776F-47B5-A01F-5399533EE531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7A4EF72A-627C-463A-B381-79B2741944F9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57E1DA36-46B1-4C8A-AC82-71597B9DE86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2C7913DF-F684-4320-8CD4-DCD981EDBF5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59331DAD-ACA1-497C-8E77-4F74BD0AB61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4928D154-C520-4B29-8CE7-CAA01C5D20B0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AF2ED46B-3B0E-44E2-9A40-163CF5FFF22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CD476792-A3A6-4154-81F8-1C8EE310B168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1C58C172-10F4-4289-984E-EA2126947812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61230825-4A97-4BA6-9762-72A11E94DE46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A3AFA172-03A3-457B-9F1A-9DE85BD9948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DFD439DC-3AEE-4017-B493-C2751FB0F28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AC18871D-95EE-48B1-BEF7-C104A33182B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3FA98A41-79CC-4F52-B7CA-381D99BA6A8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97107D7E-F4C4-4C5F-BF74-FAB5758B374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F6C49B71-48DD-4296-9725-E2AD393AE16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6986DC3E-29EB-4914-B6D6-27CAAD4AB2D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FE7F99B2-6882-49F4-8364-8C09E5CAF9A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08AF6E7B-C855-4788-BD11-4EDF2097C61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499A226F-6063-4ABC-B8AC-A2C150D945D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266344BF-1C9E-4D5A-97AF-AB837E00904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DE207E8F-3D35-40A8-A0F2-94B5889FCBE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7254ED77-C29C-48F4-9B73-221B8E322A7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1B6B60EC-302F-411B-A0D1-D9CA9F0F0EB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E7993D1A-16D1-4A4C-B678-512D121104A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7F011DDF-FE6A-4091-9B91-918F8C22ADE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D3DC42B1-719C-46B8-96C1-C155FAE90CC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CAE67AA5-D086-412F-A7A9-B1DC2A4BF68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171F8F3B-8F18-417F-A7DA-3335E6E2BC0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EE368B7B-5578-4B56-AAB1-46F4C3AEF2A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171C8879-8F29-44CD-B986-52F3789CB9E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A0E9F996-0F5E-4B4F-80F5-D9AFA1D6DDEA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57B80C67-D89A-4BA9-9CA7-5B29A30F902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211DB9AA-5FBF-4F02-9209-CB7FE6D3BBD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608090B9-5301-4B51-9C11-0CD4BB79104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3E1A26C7-D0AF-4439-B2C0-5EE45379731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D287AAAD-3142-4B12-B169-646AC0BC611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B87C7351-A4C4-4DF5-A322-A2EAF068413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1E7070C1-152C-4EEC-8356-BFD06AF031B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14E478D6-1065-443C-B9F9-1E472FA0CF2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77D398D5-E1AE-4194-AAFB-39A4D41DB09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A6A64D04-D594-490C-94EB-12682AABEF7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EAA04237-2E17-4472-8A86-4B06C196BB7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7CD9E040-CC57-4D8F-9C82-9C4AECE1B8B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1418E232-7172-45A4-9FB4-D7D17BB1638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76EE63D0-6430-457E-B0C6-08F7D083768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D88BA3DA-AC31-495B-86D8-F2C5CA55BA9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3A8BC022-12D2-4F6B-92D5-99D2CE87EA9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E6B1BA8B-8923-430A-AE47-DD70048DD21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8C73EB68-33AA-44FF-A950-2F2E6BE2E2B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CC89D464-2228-4C95-A222-656F4CFA1CB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435CF9C0-FD36-41F7-8642-AB90A98E40B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FA8E0120-73B7-49CB-9440-5DA785046DF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524E64E3-E4EB-42F2-811B-4DC4698B158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822DE0EA-320C-4D11-9A55-044DC62B033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8290D160-8C5A-48D6-9B97-EE6FA330914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1016208E-CAA1-4C17-82AB-89936CB53AF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317C1B24-79CF-47F4-ADEE-B7BE03846B9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F4355D99-5446-4045-A597-0AA8AB47B2B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21C2D159-0A22-462F-97FD-59B0686ADB9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CA11525B-7B61-4C46-9F37-951E79FCB3C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EC6E2DA5-9805-4670-A824-89CD763154F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5CEF9F43-085D-4E61-95DF-9B0354709BF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37E91DB5-E9CA-4EF3-8311-65682D3FAE6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EB4DD7CA-DEA0-4C4F-A8FD-804C562250B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658CA89C-5F3A-493C-A6B5-3655B93A739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59721416-4CFC-4A4A-9407-2355F7E11A5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F812A549-B4B4-412B-B75E-55F71058808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63FFEF5D-F453-475B-BF82-F3D73FDADF4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AF202C61-AC55-478F-B91C-C5FC9434CDA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67D77170-B2DC-449D-87E6-F66E5411A6F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E16C3283-A242-448D-A921-0F98159E81F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B722E86-AABB-42C9-A382-C65C547834D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90E99BF9-1744-428E-A69E-8B4131AA5A0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346693C8-8F26-4229-8B66-3E30628EDB5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65CAD64F-E4FB-48D4-BE52-74AD32915D0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7C4F5104-EDAC-4E84-8034-85E0C764395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5333E3B1-AE2E-4B09-B594-8DA4D512181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D731F912-24AA-4E93-B683-F8772B8A94E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5E545AAB-220F-4D2E-BDE0-97F1D32C8B0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CAD51237-F2B6-43E1-B746-FEA8277DB32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1279A4B2-550F-4304-8E19-EA57C994F11C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4833C0EC-3229-48D4-AE68-7D0707941E37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3EDED75B-A8F5-4B17-B369-410F106106E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BF970B17-EC67-435D-BC0A-49F3B187C45E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74953560-3023-44EE-9794-51170C579373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668EA2ED-1F56-49D4-8239-3B0F86256CB1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C9BA5315-CA99-44D4-92A7-7A716C5EEFF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9A94276A-6F3C-4C5B-8226-10E5DA59698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57118737-E220-49B6-BCD4-A9B913F2AE2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0A1EC9FF-98F2-4023-9137-16DD7D5AFFCD}"/>
            </a:ext>
          </a:extLst>
        </xdr:cNvPr>
        <xdr:cNvSpPr txBox="1"/>
      </xdr:nvSpPr>
      <xdr:spPr>
        <a:xfrm>
          <a:off x="285750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CF9E300D-6603-4BD6-866E-08816A0FE28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0056DF38-F603-4A6E-A959-6A03CE0502E0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797D6472-7929-4543-97ED-765BF2171045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165A01D3-03FD-4ACE-8125-E2A57BDA1D2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68C4EBA0-DE87-467D-BCAC-2CE84A7E153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04BE84D6-19A9-4F63-A59E-EFD7B936D79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42067802-78D0-4607-BAEC-25B2F660DF4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54C2CBEB-0254-4B94-BBB9-25B1D5DB0E1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E3A0C897-180A-473C-95C5-6855A37375B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DF37D497-4EA1-4BAA-8D0B-8DA7678B846F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204668A1-85EB-4236-A10F-FF5D6850A3A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2ECE2CCC-C18A-4EAD-BA52-CA459AC28071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F0BAF1FB-FDB0-461A-B05B-6339E3A8280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012F5118-E5B8-49AC-A1F5-16CA741151F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D2BEE278-8915-4261-A2B6-997936109FA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FA5C05D2-041D-4375-B57C-2CB426E3433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6C5993E6-A7E7-4698-84B8-C77504C30E4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1ED86998-2464-47F6-9FCF-F84615C8FE1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94FC6018-7653-48EC-84B6-7753BA35BD3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3E550AFD-EB6F-44E8-9E05-FFD64CE399F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AB279A06-6D60-4C8F-B803-C05D09B3CD0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4E8942E1-9848-4C8F-AEAE-0E790207ACF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E77812B9-1F96-47BB-B812-A97354F0FCD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8624A79D-9F78-4EBB-B973-3BA04C018A9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7E8C548B-8C08-4710-85B6-06902D70296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058E628F-DA3E-4200-8BE1-CE61B7BABB1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0A1BACCD-D9CD-4FA6-8877-1A6E7C9420D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77281DA1-E1CF-4850-A7BF-8DB304803A4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9CE80897-094E-4067-AA49-AA1BB1FA7F7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DB11B866-92E4-4305-A4F5-7B7314D33645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B57600F5-7015-4054-9411-9BB815DD515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B873F10D-2DC2-44DC-B41B-43BD57C8748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2BC29A2B-C5E8-4F12-9B70-E2584A47DDE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B3990D5C-182E-4AFF-8419-42466F0629F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3335FE44-6224-424B-BB7D-E1E6F35579B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6110BC13-9CD2-44F7-B5A9-C3DFDA5714A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00089611-9CB7-41A3-AC48-B98D0B80950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FF965D71-3558-49F2-BCEB-50C3CB7169E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D3A4AD9D-46A9-4AEA-B8A7-7C2E93E3475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5A323774-8F67-4D80-98C7-4FA07E23F13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ED5EB454-E91B-4C3B-9F21-6FE2F810F7D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DDF57C16-72AA-4940-9485-2A35F907E3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BFB59079-970E-4F3B-B2BC-10E7F32D349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88698B0A-BC7E-48A5-9EDF-38FCBAE6B4E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81346FE0-C666-41A1-B769-D89BE23BDD3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2703497B-345F-4139-BDAE-5D3BF202588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89DF63CF-602A-4AB0-87F2-6F062161F7C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7BEECDED-BDB7-4835-AB20-2ADF1909C74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4062A8E1-FEB4-45F5-B017-18F3ABB5AEB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86A058B6-5FE3-4E88-B6B4-A34B95472E0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62B19EA2-9AA1-4688-A97C-C42BA173EAC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609B92ED-9FDC-44AC-A99D-B8FE2F91A40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DFEE79AD-7976-44C6-8FC2-32A57E1C9BA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A2A368A8-0127-442E-8308-CAA8559CA15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78EB3BA7-65C7-4D4E-8F4E-6ECB89C115D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F86FF0C3-FF5B-4DAE-934D-2E3A2F19611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A5BD0077-E1F4-4336-B27B-DAC847CD6E1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C1853E6D-2F6B-4514-83F5-A2B9D160059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0159C564-F44C-427E-B093-3A3E1713A29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12F46C8D-B32F-4A6F-80CB-6A1198AEE99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6F6E22F9-AC00-4954-83C3-955CAB06FAB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042A6445-975B-47CA-BD4B-20D0C7D2117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54327EBE-EE35-41B2-93C7-3FCA96D2C3D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1665CEDF-AADB-40DE-8787-072326175F1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929076ED-ECD2-4467-B865-72C763FC2A2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B7323205-D7A9-4688-B855-1910F07480B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04DC7A54-AB5D-4C07-9065-255D9665525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93B1F616-E3D9-46D9-B097-FB07D2E7A58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17D79617-D586-4B81-8758-9E3C6CFCCAC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6C6006A0-3083-4F1F-B384-B55694FCEC7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245</xdr:row>
      <xdr:rowOff>47625</xdr:rowOff>
    </xdr:from>
    <xdr:to>
      <xdr:col>2</xdr:col>
      <xdr:colOff>1333500</xdr:colOff>
      <xdr:row>245</xdr:row>
      <xdr:rowOff>133350</xdr:rowOff>
    </xdr:to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653EA548-45DA-4883-9648-72BF4C329789}"/>
            </a:ext>
          </a:extLst>
        </xdr:cNvPr>
        <xdr:cNvSpPr txBox="1"/>
      </xdr:nvSpPr>
      <xdr:spPr>
        <a:xfrm>
          <a:off x="2143125" y="459867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67CACBF6-7858-45FF-B8C4-BB3EBCACDCF9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9B138458-2080-4F14-88B3-4B7BE684643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FE46F9FE-CDDA-4949-BCE6-0D4D9BC5988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A41A7194-73CB-4127-9664-37D337F74CE4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1572632F-B0F3-483C-BF37-C2AB4895158A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204B39BF-2009-4F99-A2C7-46CF93FAF942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D4AAACD9-700B-4036-A189-3E657A100F5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9B1AC744-F726-4231-8BCB-C650AAF041D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FF77551F-8953-4938-A8B9-5670CC50E7B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782D7E9B-F99E-44AD-8D59-8D6C53BA4F2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CC8179D3-804F-4E5E-9DC7-EABD70C3200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C6577C57-D52D-4A3B-9293-784E983D910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4C5E9D2B-D47E-4E81-8DF4-19D6E01CC2A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1ABB20E5-84C4-4EF8-AD9D-FFFAA24E65DF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6317FED6-035A-476A-B672-431D5E96833D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D3285268-A05D-4D2B-8783-FE83631EA66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3F3B93E7-700A-401F-A2AB-8C515ABFB80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DE20D8C9-B750-41BA-B171-C8FEBA100226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95B95F32-B49A-4E77-A20E-1BFE65ADD952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B6C52E52-BD83-4DD9-9630-8A814E758EA4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52B655BE-16A3-4C01-BF3C-8EDB5DB9DEB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D9A70444-8F7B-417B-8998-1FB26A37CAA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DAD8FB1A-DB5B-4D84-8987-0850C4352D7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6F915911-5397-4428-8B68-49A8EF2DBE2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B5509666-64B1-49B6-AF11-47021B181986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EB0A733D-5033-499B-93E8-6806F462594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D6AA13AC-DCE0-41E5-BB77-01E33D72597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7D3B7F8F-81DA-4FDD-9B7A-FC6D06E152E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DE2D3064-3DC5-40AC-A996-25773CDE7E8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C7819291-B6CB-4CBA-9FB1-F092AA7FD49E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7342893F-372E-49F9-8070-BCF3EEC62CBC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02D85464-4ED1-4D07-94AE-D39559CD24EA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D7020F42-D24F-44FA-8B95-A718CE2D5EA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8888066D-E8AB-4822-8881-CFB907AA256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DE45F8A1-441C-4C35-9683-FFDC7A4DFDA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85673222-D041-446E-A3E4-960E9150756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8E1480E6-0378-4E6A-932B-2F806AC06339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3B15B831-0B32-411E-8EE1-99DC7715980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CA4BB5E4-6828-4798-9D62-C7818725168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66C77AE5-5E11-441F-8EE4-E14386BB070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24A4A82E-4250-471E-85E5-7CA4B9F5E8B8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FB1C9B86-4A64-4D24-B7B1-7D2CB7EFD40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70DC23BC-F965-4BE5-A7F1-F79D6405854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4263A5C4-7983-40D1-86F8-E7626AFD6EE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AD8F8066-7A8F-41A1-B786-8698600AA4B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4DF51523-D237-4C4F-9581-70E81283563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6AFF046B-5F26-4418-9BD3-D39B8BDE8D15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2EDB6F81-4B76-4922-942E-C2EF20870B8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CCAC2174-3441-49C6-BEAF-54ADDF4982B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C15BC819-ED28-489B-9514-CAAE60AE103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55835E66-A780-4546-9E7E-89028BFE832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C0632370-58E5-4681-B5C2-4DFC4928A03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14988644-AAB2-4978-AB5A-EDAD9571C92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BB3AA858-483D-4FF1-83C0-B874B89498D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542B0FA9-9B22-4FB1-808E-8EB6A1AA6E6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7ACEB934-790C-4A20-9DD7-6C906D3E7D3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846E0B47-7496-47CD-A02E-BB95BD9439F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C10382EB-EF45-4852-B7B2-2389D3FCAF6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FBB84419-5730-4FD3-832C-DB64F44D53F3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7720B5BB-CACF-417F-A263-F50743425B2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E8B25FD7-C1C9-42DD-8E02-A7C08669514F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25479CAA-FB9E-4BF6-9091-64F3AC1DE21A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4CFF5542-BCA2-461F-8C21-FE12F4F594B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CFD40F20-A6B5-4148-A037-C8D1058892D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D7BA118F-3C4E-44AE-BF24-28A7C8FB8C0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E551C43A-AA66-4A44-B1EE-08DBCC58A08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9913B229-411D-4178-974D-7CD1A0DD06A8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32FE7A41-CF36-4BCA-8151-812065D001F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17FF9DA7-766F-4339-A3B8-2D11138E1FA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B9D0569E-0557-449D-8E7B-EA8E1FA36AB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A1861052-998B-482F-A9CB-4A758457F97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51C6E93C-546A-4E57-AAB9-3E0D0F145FDF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8D170B5B-BAFB-4CCC-97D2-7E0809DEB482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E5E4F25B-00D0-4F77-AA12-FBEC5AC7AB08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32626CCF-E6DE-48E3-BC4D-2C74799C907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DA737B30-3816-492D-8DC2-CD4EDBFAF4BA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67AF58E1-F5FF-4A39-827D-FDBFD645EBCA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A8CC965F-976E-406E-9837-1CA2046BFCF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C59B996E-1FDE-459C-9F3F-8E0BF355AFFD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C47470C9-23E1-4841-B86E-BE32FE9A951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245</xdr:row>
      <xdr:rowOff>47625</xdr:rowOff>
    </xdr:from>
    <xdr:to>
      <xdr:col>2</xdr:col>
      <xdr:colOff>1333500</xdr:colOff>
      <xdr:row>245</xdr:row>
      <xdr:rowOff>133350</xdr:rowOff>
    </xdr:to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D586B8E4-BFF0-446D-90F1-4FCEA90DD80B}"/>
            </a:ext>
          </a:extLst>
        </xdr:cNvPr>
        <xdr:cNvSpPr txBox="1"/>
      </xdr:nvSpPr>
      <xdr:spPr>
        <a:xfrm>
          <a:off x="2143125" y="45986700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E69FEBA5-8259-4E52-A269-42F993FB4A6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A775F545-9384-4CD3-B5B9-38C55BC8CDE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592D8553-113D-42FB-8245-780FB7DD82CC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213D086A-D0AA-475E-908C-182833EA41A8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CE0A0774-38D1-4F8D-92D2-58C312561861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C2FB10F6-AF5D-4E85-BF58-7F5BEBDB5707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23C2770D-77A0-4483-888E-35AD8F9B32BD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3BA08FE6-3459-4078-92A7-46F395A17116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6D4B4904-0395-4410-89F5-89AF0E9D4ADE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33EFD0CB-610C-466A-B86D-76FD0C387573}"/>
            </a:ext>
          </a:extLst>
        </xdr:cNvPr>
        <xdr:cNvSpPr txBox="1"/>
      </xdr:nvSpPr>
      <xdr:spPr>
        <a:xfrm>
          <a:off x="285750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37F67BE4-DF9B-49F8-A2A9-7C42DA745C3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9DA20F47-3440-4C81-9F33-6CE72CF463C0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1475EEF3-0BD2-4919-A85B-36795D2C9CF9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EF4E0610-C9E7-4310-93FE-8714E4748E8E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8AE73460-AF38-4ABD-86DE-88DF1C50E508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168A92E5-2BE0-4273-9F66-B8847204697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000C260B-C211-4137-B54F-7A55BA513D0B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81CFEFF4-4E90-4BA8-BEAF-7CC2AF3677E3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7A45B9CF-D4FE-4288-B783-9E0BFE5D8BD7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431D2623-01C5-4961-9FF6-2185F09CC17C}"/>
            </a:ext>
          </a:extLst>
        </xdr:cNvPr>
        <xdr:cNvSpPr txBox="1"/>
      </xdr:nvSpPr>
      <xdr:spPr>
        <a:xfrm>
          <a:off x="285750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787EDF06-DCA4-412C-A662-8229FAF8FE2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E903DAFE-CBC5-4C91-BBB0-1A4BA79B1F1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830220BB-9EC9-42BC-AC53-4BE8F3BE066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4D977261-7927-4505-97E3-E065F8E0C388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46B48680-54F4-4119-AC8F-0EB0E1467775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C24F710F-BF01-4BCB-8B54-59A4178393C3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0F90A4C8-79A7-438D-B3DA-D2DDD8050447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D13B3B0E-220D-42D2-A01C-5839A4D7BFD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49B4034E-2A68-478B-B024-C4CEE0C5D7D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03E78523-BDD8-48FB-938F-3CED2A952BDB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01944A1D-B151-4868-8FBC-67B199725E8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382BC3CA-DD5E-4428-AF7F-2DE815DD02D1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1A09F7E7-B126-445B-9C07-EB05D259406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C05336F7-FFB2-4F24-B143-A76F88DA77C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C41E5473-DB58-4A46-894A-3C6716150CF2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D872A102-F0A5-40EA-8537-674B68028DAD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53DE313D-6AD7-4F15-9DC1-6AC7BA443BF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26892E31-2BE6-4143-8B52-6E869DAE2E10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1FD6F705-A4A1-42A7-AA2F-5F7A979D37DF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AA4354A7-3B8C-45A0-8938-A80F7DD0D234}"/>
            </a:ext>
          </a:extLst>
        </xdr:cNvPr>
        <xdr:cNvSpPr txBox="1"/>
      </xdr:nvSpPr>
      <xdr:spPr>
        <a:xfrm>
          <a:off x="28575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872111C6-D0CD-4A20-992C-E5DEF62E27D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EC94A3B2-6EE2-4218-B4B3-DD4145B6CC91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37469F3F-3868-4D5A-B5EB-160DF49EDC1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4CAF7519-2B68-4D75-9F2F-897B82AF962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96AF403D-7B38-4CBB-8006-9C5ED596A1D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6980BF47-D95E-490E-A5EC-94FDAEAF078F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09A64D54-14DE-4EC8-B3B0-4E205953897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0B6165D4-429C-4C57-87A6-6AC83731BC64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967AC19F-774B-4E69-B9D2-DCD24CE8CCC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8D3CB36C-2B5F-4815-AE31-07778360A0D7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94F46B9D-0DFC-4C6A-AF55-C69B1AD9466A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2D349731-CB2C-4675-A315-46F29C70D04D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C5E93900-451E-4157-9AED-3EE6FE0A6B0E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AF6FCCB5-CE3B-4F80-BBF5-22ADE4F0F9C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48271220-4D0E-4621-8C05-09986207ECE6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FFE95B19-0338-4E7E-8747-427E961A7600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0797CE9A-B469-409C-BA84-2A14183C839C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2EC2A366-D2A7-480C-ACFE-43121CF178A9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BDA37AA5-F162-4F9D-9BF2-8F7BE5D6DCDB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8078180E-BC31-44E8-86A8-A6317BF353B2}"/>
            </a:ext>
          </a:extLst>
        </xdr:cNvPr>
        <xdr:cNvSpPr txBox="1"/>
      </xdr:nvSpPr>
      <xdr:spPr>
        <a:xfrm>
          <a:off x="285750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6D415A96-E452-4821-987A-CAFF8F80E7C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57E94270-867E-4A46-9DB7-ABFD8EBB32C6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D020D77D-7290-4ACD-88E9-8281DF5E8379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F3D90FD5-83F2-4A58-BB33-5C475BEA5731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F7110AEA-C441-4C4F-A3EA-CFCE44DAF6F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A2CB883F-8932-462F-922E-AAA011C507C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7F98259D-40E9-4207-B1AA-E5775A8A2BDD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4CABCC2F-C698-44F5-A67F-01B8929091F5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4BBB8E57-89A0-4D81-B8A5-02D4DABC169B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F26E34F0-21E9-4D59-B3E7-6B7A10D0B3E9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2B662741-865E-4BBC-B9A5-A9B3F1C6637A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FB8679C1-DC07-4D6C-8CE9-1C5A53E4E3F8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C7A987C0-4BE0-4480-A416-DF95F5BEDF20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E77C24F7-3EB6-43A1-A8C6-2E03D930C6F3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3ABE328C-4E01-4D74-9A52-92BD6FA4084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E3E8C105-83C7-4B91-B391-C8986654925F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F030CCD7-2EED-490D-AE27-1C6E02C35E3C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57AB3634-BE04-4B4A-AD2E-3160F1AD88D7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89F27C46-8DDE-4B8B-9187-5DF906AE5E5E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141</xdr:row>
      <xdr:rowOff>76200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9FDF7EDD-64FB-480B-8CEE-FA85168E7784}"/>
            </a:ext>
          </a:extLst>
        </xdr:cNvPr>
        <xdr:cNvSpPr txBox="1"/>
      </xdr:nvSpPr>
      <xdr:spPr>
        <a:xfrm>
          <a:off x="285750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362A6D22-A8A8-4912-A255-06952FF5D04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CF7DE0DE-2178-41D4-9B89-853E7F4F566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AAB461CC-7C72-4608-8397-2AB98D57163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0C806423-E3A7-4541-9AE7-B4C3E0CBDAB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D400C0BB-6DEC-412A-B54B-3B77371033F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A0BB53D3-9485-47D7-9C32-6FCCAF56739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9D668BBF-1F44-43D0-8A7D-C2D0749A992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BFE61050-4894-42BE-A425-5918BC9D7BB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4C439727-5619-49DD-A07B-D462405214D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89415989-979E-433A-B5DE-424623C19DDF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EBA63B9D-4425-4D18-8677-36A8B93B6D0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401E932D-E4FB-45E2-B1F3-6117BBA0966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FDA00549-08E0-4D3B-BD25-45FF6FF4EC7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326F5ED0-2612-4EFC-9B5D-58368C1415B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C8E008FF-B34F-4CF1-B40E-1E3CEC70930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68CA7954-9B38-4F5A-ADD2-8DDDE9D3D0C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E00F4AAD-8E8F-46CE-AF0E-87128B38987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15D05632-038B-4251-B64D-C8B2F573818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A99422D9-0110-465B-85A8-01012561DEF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FE67AD71-D63E-4BFC-AA64-EBD1E7C345D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631785EB-56F0-4709-8096-CF86E597CDF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739E79A7-8146-4614-B69F-8E15DEA60F3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17DAA56F-6DD5-4093-A1B9-E7628BA1012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735D5D19-83B1-49E6-A31C-E20347F108A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7840C65B-0C66-4C8E-AEF7-A1CA813CE76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1910D420-AD31-4198-B82B-91A248B36BD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7F3795B7-713A-4AA9-924F-E858FC866A1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BF7B8783-DDDD-4564-A697-8F9A192DAB2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08D0A822-38DF-4C08-A685-7C4763DDE88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7D6D98E3-5638-4AE4-979A-EDD7BB77FAA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D9296DC2-B7D8-42BF-B878-07BA93B0E8E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0FB58F70-01D2-4656-A2A1-EF79CEE7062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667A8F28-BF21-4F1D-95C8-1A49BC5DE9E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1E67A048-9E9E-4022-B6A7-A0502622484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2D174BF4-063C-4641-892F-7890D8CBF76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17C4B169-0CC7-4F3B-A1BC-3A6BD8F2442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B12E1474-A985-415D-9CC9-004E4914E77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0189DC7E-9D1B-4837-9E32-70A9BDAE795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93288D61-8C80-47A0-924E-AA37ECAE57C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38D6EDB3-06B0-4633-A0EC-846432B68AF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B3A1B588-799B-41E0-A940-D468F3E2000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4A9CB2F3-EBD7-49D4-8B2B-F3B851265F1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9E3E1479-7AF7-4096-8189-75286BE7363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D9D495ED-0D52-45E3-AAC5-E9977651246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6558D7B3-9FAE-49C5-9E8B-FDB146BDFC0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7C2E0193-E37A-4E6C-A7F3-54D3888A477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FA3400AF-055B-421D-844F-BC767461DA5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EDAC7B37-00A2-4AA7-BFFB-EF8B51385DA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C2BA6A4C-2937-4D67-AFFC-7F7C0C93F61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82B1F161-1F46-457A-BB7E-BA7B90F0BB5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A6ACEEF2-646D-4AA8-BB13-9784E905EF0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EDCA77F4-600E-423B-8209-F398D98A4C7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6721AFDC-09FC-4E47-822F-186BE643385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6867E71F-BBD7-4BED-95D5-547837AE58E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AB9E7FA6-A262-4B6D-9D86-574028BAE9C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45777CF7-C25F-4A4C-BB15-DABEC405193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4CF06C97-D8C4-45B0-9541-5B86F81F7FB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5EFB6DDC-A047-4E96-8897-50E8A0DC79D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A6632DEA-1B4B-4B8F-8124-614AC6999D2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03E57077-0C92-4D23-A1F0-93D314DBA27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579ECCB3-6FB9-4C5A-884C-DBEAEDC2DE5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43354BF6-3FBD-46D2-98F1-26B6798C94F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99EDA984-57F5-4F8A-9D4F-A652B1EA3E0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0F0E085E-35A5-4921-BCDC-77DAD4E0DB7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32BD6171-F570-4068-B829-AAEC057EEB5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F575B437-EAFA-49C3-B92F-891E32ACFE5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FB1C86C4-2A2C-461C-B0C8-5ADA8A67015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A8214F81-B0D4-4124-AA54-68E532DC677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7F55ECC9-8276-4991-9336-1A81AD663A8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7CFC69AA-B08D-4D8C-9E3C-47DC2C7B1CA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68EDC992-1A9C-495D-84D7-24382194D20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A154A699-F0B7-4032-A205-4199E3397A4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EF0C6ABD-2E69-461F-B33E-DB70A6A782C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8F80A22C-4012-4DD5-967C-C0AE67DAC1C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FFBAC27E-BEBF-4C17-ADA8-C6310FF86CE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25F28E5D-8738-464C-AD6E-378E72C22B2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19ECE74C-7429-4FD7-B08D-1DA9F1C3616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1BEA0908-A614-48EC-AF05-744BC2AD69C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3A0F8385-74E7-4C0B-A095-5E4FFE90715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1C55ECAD-2305-426D-8486-B766205BD59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3C18B6A7-6A50-4A4B-9AC2-3E96E1C035F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48D66995-086D-4785-AF5E-CE96A98D69A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F717B773-1323-46C0-A674-0006ABEC19BF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EEF7D687-BD42-4423-B747-877F3A71DCC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17251774-56B2-4A46-9A4F-A8CDE871EC6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D9A8F36B-D44D-4A19-BF24-58BC2D23865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69AE4F79-6BA0-4882-A0F9-02752200769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A93B5E8E-7D64-40A6-9A97-20849A89BCF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95758F85-6364-44AA-843E-39C9B4EF542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2D510E57-F9F7-40F4-A66A-8E8CC9BE9D0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33E40525-EBBF-4986-BD2A-55404D151EE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8EC419AE-4528-4B35-9F5A-4D424FCD10D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04E7A722-B7F6-46C6-81A4-F5EC75F79E2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A06908E4-5A7D-47D9-9690-40821A72E2A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98D7CB34-4C8F-4CCD-8320-B73614A60C1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31389637-7E81-49D5-8576-0B3062D5041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340621B1-2422-4658-9723-86F51AB1F06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EE83DDED-C68D-4CE1-BA04-74C3F5B07F2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19FF7D17-1D38-4798-8E2C-94BB07E309B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C8C22AF3-006D-416C-A843-39D4D4A4B06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5D7E1F5F-11DC-45CE-A3A9-DBE724C9B2F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BEFD0C1A-70F9-4302-B577-C2499912C76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89714AA1-0FFB-4EEB-87AA-AB31CDD73A6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81BADF96-20CF-4414-9CE2-70209497C79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7371EB65-C7F3-45B8-9B43-4C83CAE7C4B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C6C359AC-4D4A-4946-8014-3D141048F96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840E8348-6E3D-41A4-9343-6C98F250D93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650DECE6-81C4-4A1C-9ED7-1A65D4C2162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F8295998-D083-4B1B-9380-4EE9B4EA2E9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60F5E227-6CDC-4D70-925B-668CC91C3E7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7430681C-26D7-49FC-ACBF-53268F7B840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0FD5F35D-D9A7-4BCB-94F0-BD8173D585D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D80908E2-6D89-4F2E-9089-4A397BEA670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003BFE67-719E-4855-A619-9DFB3725CFA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17323DEC-CC6F-440A-BFE2-07F0FFCFF69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3FBF8AB3-2C23-4622-B6DF-31E6F5080F3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46E1A665-0414-4F97-A3C8-6BA0A462AE2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12C2D7EA-EFD1-4BDF-B62F-475AC60AAAD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50D66040-245E-4461-AF1B-C3B4E9E5DA6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A88EB993-853E-4ABC-88BD-90CBDF668F1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72FF849A-F757-4564-BA1A-AD0F64A313C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C6BBA820-3C44-44A4-8D4D-F100BE4F94F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240DA4C0-2D28-44CF-968D-7B577D5D72E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F84DCA26-DC34-44B1-9496-98169EFD794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4C9338B8-0018-4C30-AD08-20472040592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909C6234-2DFB-4D25-B5BB-B4CF926E761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E3BA29AF-6A1B-4DA3-B8D0-70714985332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A48B1948-353F-4BFE-B030-112AC7442E1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7F668242-0ADB-46D9-92B7-DFDBCBABC92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EC4F7785-7B17-4F93-9AE0-28B9A142E41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F2E06EBF-CC12-47B0-B44E-511A64DCD3A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92C751DD-3391-4A13-B7BF-A6F9E0A76A4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740460D0-D2E1-4A07-ACA0-5789BFB5BE1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8116D6E6-7C58-4CD0-B9A3-CCF2172A250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C0880F42-9899-4092-BD2C-31D9169C759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8AFF3C1D-DED1-4CF4-A950-EBA578EECDE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69BAFFDE-80AA-4364-98F4-D400B2433EE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5927CD93-AC49-4129-B3D6-F6C7D485FA7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548720FD-B312-4DD8-9D7B-A4777ADD21F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A1C65B64-B01D-4EAC-BEB8-18CB01A9564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1B80D3FD-EB22-4BAF-BE56-A92E804D569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C9C282AE-3A58-437F-860F-0C1576D3042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670C3A2B-7E59-4784-9567-D43F4E56FDE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89377BF3-76C5-484D-9AFE-A66871680D7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421AD161-AE5F-4843-B2F2-F07F6672580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4C679EF0-7D42-4FD0-965C-B73CA0AF9E2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43C41312-C00D-488C-B86D-7CF8277555C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10EE298A-6F21-4DC2-B203-7706DF60D14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9A753C17-6EE5-4B62-8902-D645D087D08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D9C49AB8-20C8-4D6E-BC8F-8FA0F9941F8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58E43A16-3CEE-44FC-8FF0-B5977CE1DC8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C595F6EC-6F64-4343-B96D-D0B5213F241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28148C15-255B-4DC1-ABC3-26073E4D1DF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835D56DE-AC8B-4E4E-BB14-F735DA66D57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CBD90A4F-2F5F-476A-93C9-55C69B9F01B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21C0F060-D52F-49B7-8668-BE5F6C2BB93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A240BCF8-8375-491D-B82B-BAD06B16E0F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0F5E2B25-A866-49C2-AB98-FDECA2537BF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866D84D4-032C-4BFB-B284-FD7AC1A5FA5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4D7F96B7-9BBF-4CA0-8FB3-D80672C3EC3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D87A69BC-04F3-4655-8030-0B0561E3175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800F1044-32BD-4BA1-81EB-728BDBC6658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EDE16DA2-41E6-401D-BC04-2C74DD63DC5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BF3C7ED5-5E2E-4917-8024-7F1C4B80302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95917546-1624-4710-8AB4-6095B4FDAB9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9A5229B9-5164-4EFA-B15D-2D8FC092D48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AA1AF5F0-027A-4DE6-B5A5-ACA63B48B5C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BC6BDEFC-C2FA-489F-A1A8-E7C8ABBAFC4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92D60C5D-3366-4402-91BB-F8CB75775BD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6BB92CD2-855A-4F51-8289-4398F180689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53A8D2CA-2B03-4CC9-BF18-73295FA52C9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2FEA6E51-5692-4E2D-B706-A54F33E5086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FD1A40C7-98FC-454A-ACC9-78624FDA53D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6E7CF064-B0E2-4081-8BED-6B6865AEC1B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FD29DF92-58A6-4A69-97AA-84DF2C23959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64220179-4C23-4442-90F4-72B7E91989C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F932EF99-7ED8-44D2-877F-93889633C97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1302B8D2-F03F-4210-880E-23280652ABB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4F83962D-6999-4BB3-8D34-A59F455D025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F9A04EA2-310E-4B18-A7AA-0FCC6EF5F0E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4355C3DB-1F61-4816-B848-132C1F6A2A7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AE4D48D1-B909-4E3C-A978-C6D68654599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EFE1F927-EC1C-4D5F-9378-1B3001681A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2057D27B-5299-4950-9442-3C2C62F1B12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545E9BC4-F2D7-41B0-B418-487BE26C05A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2E9F2013-4B8B-41BF-8B12-4B92175A6E3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0195AD99-2F47-4B0F-A60E-C59F249791D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791FF250-2663-445A-AA66-1E88422A0E5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5D7C790B-92DF-47CD-AAE7-23C7E678309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E97D2066-25D3-48BB-9A11-EA522F20A7A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FCFCA38D-6313-429E-8502-BB83ADEFBDD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43ABA75F-893B-4AD1-AE36-359683BBE7A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C27F3CEB-0C4F-428E-B879-9D49AF0146E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5737551B-9CCC-4E08-BCC6-FA1EDA8452B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3AA2F421-9456-4629-A9B0-8865953EA20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FD111ED3-56F5-48B5-88C2-DE7CB408741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5527170B-58E4-4588-A4D9-22AAA8A532B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4BE6A7A9-CDD5-4BBD-8966-073162053F7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9FD19B65-D8D9-462A-8F9D-FEF5D9A9C8F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90C3388B-B6E6-4556-8BE6-B4CE32988EE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63DB7707-5D87-4887-AF1C-A0B80E49199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9E8F077D-DBFD-4C00-B040-D2A72E1CA62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4531C0D6-823C-4CA3-9E66-9C1ACBCBAB4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C83F4C2C-5D14-4753-9E66-E1770FC2C92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45476364-97BC-4F15-91C0-D609EC69331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C1C20158-FBD9-4210-A7FB-EEA5E66044D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335BC5B8-9F0E-4E4A-93DE-963BDAF2A66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25856A54-8379-408E-9063-B939AEB9C22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5CFDDA06-0FD5-48B9-AAF2-403A0B24E3B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F4F91905-25E0-454C-9B3D-128A633554C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544B3807-8C86-463D-8B2F-260532CD49C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3414E4F1-C17A-428C-B760-0D928FB736F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F74C9B5A-CF0F-4A1F-B4D5-9CD7C9F116F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0305F204-4001-48C2-9C83-2B8E85BDBFC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CFA55884-886F-4DCB-8804-62EA493936C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40320D82-1203-40FB-BB2B-0BCF671B7E1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E5D47212-2B60-4E2B-A2C5-0A7A6544052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1C4B127B-446B-45E2-9FDA-8DA227EDA0E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40FD1D02-C014-4848-A14A-DD51B5081E4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B8C93FF3-E2ED-48CF-A90C-C4A7A2E89A4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AACB9865-FCEF-4C3C-9324-A6013A1F3CBB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0BF27CB6-DD50-4AAB-92A4-EA655615F3D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BEB09D52-0FD2-4131-93D0-1FDE83F485C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F4E19256-8A94-4547-8A72-F70491EA9627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618723FB-8F04-45A9-9433-52ED0D927F68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F23197D1-6CF4-40C5-88B1-B71FC72F997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D62ADE7B-E686-4889-9D56-7F9F72204D66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9EA0E840-97A3-46E6-AB29-452F063DD29E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6CD31CA3-DE7C-4D44-92BB-D46AAE199E2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063D8A29-DB27-4CF2-B76D-C2A227B9786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ED14FF5E-0B75-4EB8-BB75-DC55E10198B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F652235D-1450-43C1-BB3A-F6BEAA6905F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E8F9C4B3-4E1F-4EEE-8F76-1919D8D0665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59DACA33-D545-41D5-87D3-0C0A4C624144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F923108B-0832-4ED3-A991-E258CAEDBFDE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C419DB4B-32C5-4BA6-9A39-49E4C44E48E7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D727FDA7-C976-4DEE-A30D-479C1835BD9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97631441-D1A9-433E-9025-3D9610616C9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36BFE9A4-6555-40EE-AFE8-E147C0D074A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553A0661-501A-4B13-8018-D42AFEE5253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9CE7BF1D-0AD5-4A57-BA32-1BBEA67B592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DC459273-36E5-49DD-8FA0-7DAAC977F45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9FEEE08C-3FE3-4E83-8D4C-50113FFE1C2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3FC51999-20C2-4A74-A0F0-9769F90441C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9BE4185B-D0D3-4AEA-8690-14220586570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040CD41E-0118-47F7-BA38-56CEDBF19E6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99968D87-28E1-423F-85C8-25947106CA2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936D625C-E1C8-4191-ADD0-F2790B7911F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7EFBBE86-95D5-4F43-8FF3-D113D799C4C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7855B307-176C-4C50-95DE-90AC2E28F95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E161EA5B-521B-43CB-B0DD-148011BBEB8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CDEEDCDD-A317-46E5-A9E8-6DD4459F1F9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F8FAB6CA-D4A6-4368-812B-C4FAD2C1007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02B241C7-29C0-46C6-8AC8-10CF7E3BE6A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957EE799-2CA1-4EE6-96C4-372DA558551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9F38442F-F08D-4313-9806-4F253789DFF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8FAC2BAC-6A83-4E35-92CD-C835B06253C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3CE648A0-92D0-4925-852D-96AD1CCEBEE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0B1BE418-0178-4A24-9E31-7714C092319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26C8BFEF-F975-41BD-826E-1D284FE4E2F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DBA78D60-8B42-4CB8-B53F-409C5683C4B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54756EFD-A24E-48A1-9544-317FF29230B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A51DC956-491F-454F-9821-700230F72F3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AFA0B561-751C-4E2E-91D9-7D45250B995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3ED76C37-3BE2-465C-A957-3FE397D36D1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121DB45D-AF6B-478A-A03A-FC9FC2955A9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76139992-D4CD-43C5-8E94-11B385E38B2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DB621491-216E-476C-A3F7-071BACFFF56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C5325CB7-9AF2-4702-B810-B9CE89C3962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7D8B7CA5-79E1-4A9E-BFFF-1C540003E04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85913B11-AF5A-44E0-A088-AABE60D33F7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027AC638-1137-4DE9-93DB-D4F9AE35810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4995FCC9-8BBA-42FF-AB1C-4946726586B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B872C47-851D-4EA3-94A4-C812FF5E1B8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7AE7BA00-D6DA-42C7-85D8-C8593121CF4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AE3C6FDA-0C74-4937-9BD4-E36E0C76B24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815D4555-32DE-4039-8D8B-5715B23C62A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EC013D87-EAEB-43C7-B9EE-E12E9144369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58526515-78F4-4260-8F94-0E7A8F2A96A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20340FA6-30EE-4BD2-A403-D747A57F041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34EC8F27-06BD-4AC5-B249-E04C0DFADB6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3F4ECD46-1F43-4017-8589-AA545EB453B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3FC7C164-5ED1-4430-974B-3E467AE0612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48BB01F2-99B4-4C22-BD2D-6A099CEAE1A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66E98FDE-7501-49C7-BD6F-3F15D1C4362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390786F0-9278-43CB-8998-5FC2F890B1D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44A451DB-EC7B-46A3-87FB-67BCE94A0DE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C19DB66C-68AC-42BC-A264-3E5996C2FDD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2649C57A-F7CE-4B64-B54F-7584097B7E0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C9D6E49A-DF35-429E-AA7E-E8FA9E75454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7C482F04-5F01-439F-8BAC-BF207BFE1B2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79F7F15C-ECBC-4083-BE12-47CEA302FC7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5EB1DD4C-13F0-44A1-9A72-194DABDBC24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911A8BA8-9C78-4E47-956A-215542AE5D6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D00B278D-422C-4D64-9EAE-6EE11C18C7B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B0A0628F-16DA-4E0B-A791-94B2292E6DC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01C0C77E-E4CE-44DD-BC37-3011608F263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396726AF-3FD0-4B95-8578-A46C7261728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E4BB54DB-92B4-4C70-85D4-08C60521699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875C0183-9B6E-4E6A-8572-F561B6671E6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D6C61638-8FF0-4152-8FD9-A9DB06B240D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47999939-99B0-4D16-95CA-CA9494194B7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1BB06BE4-2FF4-41F6-8023-635E6F81FC4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40BCEB86-ED15-48BA-AA43-239F4DEE46E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83ABBA3F-7B4F-4803-85DD-D3E873536AB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B16E906D-20E8-4157-92C8-64C6763F9628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255522F0-BC3C-4323-9BF1-50BA3BFA23E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1A3B4A78-B7B4-4B42-8E5E-E33A51BAA8E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8905D4C9-3004-4791-B202-D0AAEBEB68B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5B7462D4-585D-439B-AD0D-4CA42BCEAE56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9F4A7D03-B093-495C-BCFD-140C6655C1A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27443A98-EE37-4815-B6B6-A06E36FB613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BDB52D49-A807-488D-A9FF-1E8E65908E68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9C260C6C-A30A-490C-BC6A-EFB761EBED18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E5E91711-5A9D-42CC-BBC4-959B6BCE368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19B64B7F-B486-4F2F-B590-10A8B51AC31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B54C0C82-34FB-496C-B124-FD7E7F81281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A00B6093-DBFD-470D-A531-DEEFD608105B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38416C02-A241-4C29-AE54-8D5652AA275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1DF1B37E-8BFC-4356-B243-54D2E70836DB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709C9AE2-B9B8-4C69-90C5-57ECEAD84D1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F1073DE8-5F59-4404-94C2-C9388212F6C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39A56413-BBCE-4E25-A60C-CC2B481A1C2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BE753BB4-275D-40AB-B938-642CCC904547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D094F586-CA7E-4D3D-8869-E723F6327EE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8D35520E-1247-48D6-8A9A-D7C8C5AC0E1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F3C752E3-A9EA-4019-A8D4-4CC25D11D722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CE7C3234-F0B0-404B-BA20-F4BCE1AA27A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205E0CDB-0250-462C-AFA4-C11B8522BCF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C184FFEF-09A0-4CBB-8EDD-F2F9160A2D24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71D885A7-8BEE-4ADA-9ABE-EDDFC447D50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A00B983-803F-423F-80F8-754371E4D1E7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6CC79CB8-0DB7-4A2A-BE38-D560BE4A9EC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06CE5674-F71A-464D-B055-2449F149A65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3CF7FE5C-8428-4B08-91A4-1E216616BC0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FBA7684B-6136-48CD-841E-A83C03FDC5B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269B2D3C-BA63-4ED3-8385-03351A7DA2D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2049315F-8760-4A2B-8E0E-9D6636E5EBD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AC66C2F0-1E94-43A8-9B3E-B83EF804E70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CC6A2F08-1CCF-4BD9-A0ED-7C024F13314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7AD352BA-3595-4D8E-85E0-3EE95D9CA6B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217B3BF8-3B69-49E8-B191-A822C6DE89F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57C227F9-5335-4630-AE28-9EA683DFF91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CA2A427C-498F-4802-9551-45770A575EB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666EAA24-FC3A-4174-8705-D4B4941356D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2C5FD322-6331-4F0B-A8EC-E06664A0B35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D2E4FC61-CCF5-42BD-AEC7-FF69CF62C3E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8EDCB070-6882-4F10-BBB3-27E34C1CCD9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41D1A2B1-5A5B-4504-8B00-D635BCAB96D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7CCC11A5-4020-4BAF-B1E4-1A20E6F0D5A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55F4390C-D46F-44A7-9980-8AD77FD8811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89B13821-A456-4064-9D45-42974BDFA21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BB810593-9C68-4FBF-85BB-FE47ED3F715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F299594C-F96C-4D24-B462-E057D34ECA6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846D5C8E-FE15-4845-B7DC-6F5583EF4B3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F0C5EA40-78B8-4A86-90EA-98CF999C3AA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17EEA7ED-9254-4FF3-A3DB-4FF85ED69B9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7E26FB6C-4CC7-44E8-B89D-325C2196668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C4493D47-5DBD-4D81-8B75-D7FFAC8ACD3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9D05FD88-2A92-4E2D-A4F4-AAF2BB130CF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A5EAE48B-EC79-43A1-9DE7-09C5D262E11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C48B6BEE-482D-4A78-8751-CA83693E0D9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332FF395-82D2-4EE6-9761-843894B47B4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887292D0-E5D3-4D1B-BEF4-C456CC6BDB0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64CFB39D-A654-46F9-B432-E7AD3940AD4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ADF1F1E0-7219-4EFF-9B86-FD70C5C84C0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6811BB12-3B37-47C6-AEA7-531DBC35489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307E6C1B-7660-4CFD-82E4-6EEC55A7E2C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283F73D3-D90E-4A4B-860A-AE78A1587EF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BCF41F67-FF2F-4C38-8C06-113DB61197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7F1F7548-8C56-4754-8B2F-7F71A922ED7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CAC449A5-3DC7-45E3-875C-113A79380A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3A74952E-7AD2-40AA-B0D0-78848D8913E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D6989431-A48A-45AC-B493-65880B6C6A3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863956AB-E1C2-4F7B-8B2C-372B1039715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EC4016A5-BF4E-4851-84FA-6D090F2E7F5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C7C4A257-315F-4361-9049-73823F160BD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E649DA72-E1C4-4D0B-A6D1-8030B42B092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4A68A6E3-B345-4352-8B58-9165BCBA798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2CD740D9-DB9D-43B0-B1E5-ED9745C45D7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90E9D1BD-C199-4C9C-93DD-8E95061E4A8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610C8125-6D33-4E77-A9D7-C8C65D5ED92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60D33A50-2E95-47AD-9C22-20D2D959D23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DC4F3398-230B-413F-A564-740F2408781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E954308A-2828-40F5-B76B-7D4F0ECA890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541F0899-4CA8-41BC-AEF8-1FE4017BD8A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90407DB1-46CA-4CEB-8B20-E9A61559B17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4700B3D8-2020-4FE5-A749-100BDD629F7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700A844D-8E9E-40AF-9AA8-20DAC2AE72A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850B8C5B-B79C-4C51-BA24-2421E3316B5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30D9D22C-4096-47D7-B8CF-5AF53F5EAB4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076922B7-F0A8-4B88-8198-E1668272DC2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3FD9FC64-BA6A-4C05-BF47-71249083F34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7B497AD9-7C11-4134-BEE3-C3DB291B83C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F0DBA714-D064-46E4-B788-D1C95A3D6DB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C862BAE2-9516-4C4C-890A-B671F55ACE1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6FF5D291-90CE-4AF5-8AD0-B6D0222C18D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DFA4477D-BB56-48BC-85BC-A519090D209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223014BE-EE91-438F-9A44-66DE24DB349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655F003C-0C40-43BF-B468-2F0F5EA2494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5A47807B-5236-46AC-B2CC-D354B3CCED36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3C42BBB7-7F72-453B-BF53-0EF310F5832D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35CD71D5-B73D-441B-83C2-871501E48249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FAC472E7-265D-4ADE-810F-E90A7D5A622B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F997FF63-94AF-4E87-B8DD-A25BF0838DCE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C9739336-D20C-4CF6-AE2B-1FC0B6325AE8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41093283-B426-4158-99B0-26B2221AA19A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880EFA83-632D-4548-839B-931A8B17B04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D6EE13C9-C0C6-4263-845B-FCE4A73BA8C0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558E3E41-2993-4875-8B32-ED08DDC5C9DC}"/>
            </a:ext>
          </a:extLst>
        </xdr:cNvPr>
        <xdr:cNvSpPr txBox="1"/>
      </xdr:nvSpPr>
      <xdr:spPr>
        <a:xfrm>
          <a:off x="14125575" y="2524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74536B7A-01B6-4C23-AB6B-6E2ECE7332E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8E3E3E56-587F-4A3A-9C52-F0472C4041B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7A639E6C-1258-46C7-82D9-2AA60E5D3E1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DD4D7382-F6CA-43D5-B614-6D8D2B68027F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144CC77A-3780-4B77-A4A4-C2D9F8C5FCF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260BE208-2E2E-4C49-83A3-D1FC7E8B2881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2AC94E81-062A-4CD8-9208-604A461C36B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8DDC16FA-811F-499A-92A3-596D09F45C9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8D49A818-05D1-437D-A279-3D612841BED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C35751D9-1580-4EEF-92E1-992C09ED5709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0A11E34B-B510-4EBC-81F9-6D1F77F544B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362C8033-3D6D-45AA-A53C-7D0B678CEFE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0B66CEDD-F3DA-4249-9A7C-018E2B7060E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487C77A9-D1A5-4338-8169-D544A8B162E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1BF39A16-AB51-4A15-912F-01EED1ED128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88D9D168-4074-4855-86BD-2808A75C49B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8CA685E0-919A-4707-917D-94A60FC491F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5AD18E54-6A37-4D4E-8463-2B73CB65E01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7EB1D360-3D45-4D7E-BB23-DADA7BE935B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CAD9C6EA-216B-4C4F-93E3-56DD180714F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0A4C4E2F-1DFE-47F9-92C9-0D8D4626C47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1F10C88D-DE1D-4BB1-B1D8-0641A231FBD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162D9CDE-2D5C-44E6-8C67-E7343185AC0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A0792A2E-3939-4009-9305-AC7F820235E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5C08F524-5DB4-41CE-B8E6-77B8075CA70B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28885622-50D9-4BA6-AC3E-2F881488071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F1EF6402-6174-40DE-A088-C658763DEF5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DCF30A46-E6C8-4CF5-BCE3-DD311816D34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887915C8-110E-4B22-9CD4-24550A37617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C78D4C0A-7C68-4ACF-8A9F-6CAF0D48CBAA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534DE8A6-DF74-47A1-89BA-459BD20D99F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5678DFDD-45DB-48AB-98DE-CF6AC79F8D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FC9B4A35-6BF1-4BCC-AC81-96D623CCDA7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B5D31155-500E-4BE9-B5A8-F3BDF2A98FD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2C81F23F-1E42-4DF5-A559-989DF7E58B4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7376FDB6-379C-479A-B103-F0CE86FFDD7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C1465B45-F978-44E8-8F24-9EFD4BBCFB3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1F189B21-34B7-4DA1-9649-C53DEB709B9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1C0AE2D6-12F1-46E8-B9BC-57E5DAE1313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800FE4CC-BFDF-4AD4-A089-0BC154CEC06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62636BDA-7B1E-4B45-97BE-F0A22886927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D7D72F1A-2EFE-4617-BD33-74877E081EE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6101B886-8523-4C7C-BA06-25D428D62FB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AC2468A3-1EAB-4EC9-BB35-693721045D6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9F87AB0D-04A5-4FDA-950E-8D68CA067F1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80E15018-E48B-4D3C-82C5-91BF38A7140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0981E0F6-1CD2-417E-870C-33E97944F93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49DDA6F2-3CD8-4504-9415-8D2A3676E5A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043C1241-1F2B-4B2E-9CC1-41FAC7DFFF96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5439A246-F122-4EEC-A45C-0AA0B3B8637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8EEF806E-2D9F-400E-9056-837D09A06C1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D2C8D302-04D5-40F5-9A0E-999A3973023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BE83D82B-16EA-49AE-958D-6BEAB04D9CF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7D22357A-51D9-4FA9-BF3D-A3AEE0B1ACD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52BD1C56-CE8A-44DC-9BD7-C343EC3A455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35C50A4B-BE35-470B-A16C-69F8EA5641B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FB94ECD4-BE16-481A-A8E6-AF5624C5F30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32148E4E-7E86-4D07-84FA-8B341BF3699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AFDA4151-D25E-4371-8157-FC5DB0EA912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0F5F7DE5-6268-474C-8CB8-D45C459CBC5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A1EA4B10-205F-4149-98DE-E6B450E203E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9217EB37-AB34-4D68-81B3-A996955069C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D97BD93F-4D95-4C75-86CD-99250E2BE49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534F853C-701E-4E0C-BB7F-76801934304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7D7ADC60-792F-46D4-9768-C08607A1654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92397887-0B42-4941-BFE1-BBE2A3156BE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374EF5F1-A49B-4A0A-8C8B-E9DAF76E532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21D417B4-0D50-43BE-B398-569145826BFE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56635C64-B946-4FCA-BAF1-D4744A7BBBB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C572F336-E15B-4449-808D-475ED123B4F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D1FFC175-824F-4F23-B75B-3978582D0AD5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2652208F-9141-4CB1-8CF5-8FBAB26C32B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9886A224-F245-4F5D-BBEE-D43BC73F060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59AEE078-5B83-4D9A-8C35-42892223139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CDD10D05-3CCF-4C67-9952-D74E822C93D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577EB582-6E03-4251-A79B-9F380297B52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14D02D7D-1E42-456C-AA23-0AAE45E9F89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3CEC09C5-0A2A-48F0-8B9C-855F0B3A4CB4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449131B3-0054-4549-80A0-1457EF761132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C7409C4C-EB54-4DB5-9981-4F2EBD9AC8B8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8DDBE315-924D-44D0-AF07-37BD62D915D5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42CD044B-72F7-4E6E-8121-0B57D01B3B0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F50527A3-EAB0-4832-A189-9588454C3CA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8A5088C6-1492-4CA4-93B3-53455EFACAA9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7FC18A90-1B81-49D9-A54A-9A40E7851AD1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B2BC7F61-4D44-418F-9DE2-7BF9C827B96F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5A3554A3-B05A-47E8-AC9D-E9AE5B2CFBC4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80A3D59E-3764-474B-95B4-3BC7D147EB80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CCDDD21A-9461-4016-AF62-5F6164971EB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43E1B1ED-B326-409C-AD8B-1BA3F4672A68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09441303-7B36-4EE1-B939-BA4405F64B7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CB3362A0-9584-4B3F-9C98-806E50A032B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628652A5-5424-454D-A243-C204FA44EC2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7D3169E8-250E-4D7D-BA44-3E5B18EB0C6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408692A1-17DD-486F-829E-92EF96619B8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FDEDB739-853E-4184-92B7-7F6F944CAE6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2D615E66-1F70-415D-B2AE-D3A17226E5F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C52E37D0-D1DF-40BE-874E-B532D7BAA1C9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ECAAB773-6366-47D5-99C1-8B51CCAD056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A2A1BDA3-3233-446F-8A52-211CD7D7DF5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8B113DF5-D0F5-4F95-8CC2-A45511001E3A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C3E48081-8CC1-43BD-9D9C-55707FEC5E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C5DC2581-3E7D-4571-A677-64874FD16C9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E01DBAE5-02AF-4EAC-A31C-8B049A2A526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BE905A5C-F24D-40BA-8957-FD4872DE340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7040E13D-5836-4238-852A-05E3ACD845C0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654B7DBB-96B4-4A49-A207-B1EF071084C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8122AEA8-0535-4ED0-A9BD-D18253A1BAAC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7565CA36-6644-48C6-A8A9-37F6CB5AE5FE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8B49EE28-F811-4041-96D2-0963C276245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56883F44-59EC-40AD-8015-2D461F4A8FB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070AB4F1-DC2B-4B4A-BA54-92243D33A60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80AD3B26-81FB-46EF-9A7D-261558D71855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AE2C0B6D-55F5-4A29-B591-46257E7B831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78A8D7D9-BE9E-4B46-AE72-50A17B03465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1E15A72E-8B9A-4F1C-BB32-80E3F40DF67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ABDE5E81-7242-4790-8CC3-06704B864F1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60532B63-1376-4AEE-A1EA-45497346CC6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E7AB9C47-E3C5-48D0-9408-3FBF7E145BA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A3565B13-7173-4690-8442-74AA38A8422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E67848BA-794B-4339-882A-26DDC07C204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74114081-43EA-41A2-AF33-1A3A1890525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9D58D219-713F-4695-9E1E-3651E1E4D2AF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C1CF54CB-EAC3-4C8C-BF02-8B91966B348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8823F997-40C2-4755-BE28-D177AD0763D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EA0ED0CE-7BF6-493C-B0F9-C81CF06DF107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BF5241C0-0AC6-44B2-B9DE-A2058D94BC6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EDC9F0FA-0E39-492D-8D7D-37E978A578B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9382FC00-3558-406D-8819-7F1DA2BEDEF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FADF9380-F497-464E-B12C-EF1F2DFB4BE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391B2E04-2368-467D-A209-F4F0E72F9EA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F8798DA4-5324-4207-AAAE-674E1F522C0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E69B30C9-09AC-4C31-8445-67B922DF1454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C02A1086-AE3B-4E50-98FB-9CA9B001146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4F27D706-86D6-4D70-BFFF-6CB966C76ED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EC8ED276-0CE0-4A99-AF83-9671FA67820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99707230-6114-48A3-8663-2BC61A9D492E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E0B562F5-BCE9-49D6-90E6-A8DCAA96634E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E11534DA-C737-4659-BE04-88F40E0FE5E4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C09212B2-8F66-4243-BA5B-00C39BA3431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0AC816D0-92F4-425A-AF0E-61BF8954AA6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0E489D76-3861-40CB-BFF2-829386B8DCE9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56A826DF-0C1C-43CD-A465-B569BF3C80EC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1EC053D0-5BFF-45D0-816D-D5F92519FAC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CC7E7BBD-6C2F-4CF0-BC54-EC17FBE63B2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712EB931-CE6A-418B-9C04-0682CD68384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9F19A25D-A594-44AD-8FBC-B5F26AE0C5FE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AA469D95-AC0C-4CA3-AA97-B77F14B58E7C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8347432F-4E50-4541-87AA-3D75E1122255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928BF38C-5704-477C-9A28-8C4E4956A4F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6B9521CB-51A7-44DC-B1B1-94136467B40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F72F4BF5-7DE1-4799-A57C-000D3AC6DD9E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F00F6D07-861D-475A-9606-35EB1C2348BC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CC513C22-FCB7-46CE-8A23-7B9F8D0856D0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71BFE153-667F-47BA-8D42-7C9ABBF004DB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F484D870-FC90-4BA0-86D3-72B1FB8B9CB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6BEE43ED-F7C4-49B6-B8A0-E56C83C8787A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8A309609-2544-47EB-AB17-357AAEFEC593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E597405A-13B1-40BB-BC07-B3E2D118F8A6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F33675C2-6CD1-4CBB-9AEA-936663702F4D}"/>
            </a:ext>
          </a:extLst>
        </xdr:cNvPr>
        <xdr:cNvSpPr txBox="1"/>
      </xdr:nvSpPr>
      <xdr:spPr>
        <a:xfrm>
          <a:off x="14125575" y="2543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E5F5B1C2-4035-4503-AA6A-325E3CA6A80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1D4FECDF-4DB4-4F25-8265-1B107A7A0097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8CFA5358-E0BE-4A37-ACA1-9800BD31B9F2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DB94F760-7CA0-41E7-9A20-7761F8487A5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2B1583DB-B8E9-46B3-B6B7-DA2CDA9A96D6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7062F374-1A07-4CDC-A9AD-9B72BAA2600E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677564A5-AB4B-4EB4-AE6F-8A95F38A3C0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9EE41413-2782-4A06-A789-4DC2EB2312B3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7B87B7DD-2F40-4485-8F96-2B6B4C61631D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AA7876B7-E5B4-47DE-87E2-93666B82036C}"/>
            </a:ext>
          </a:extLst>
        </xdr:cNvPr>
        <xdr:cNvSpPr txBox="1"/>
      </xdr:nvSpPr>
      <xdr:spPr>
        <a:xfrm>
          <a:off x="14125575" y="2562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8DB33835-8E3F-473D-9223-29DB63B74D2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7CDA793E-997F-4B24-9C9A-F98D5E04970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134A078C-4C39-4D4D-87B0-8F8C86EC04EF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5C669F3B-28B1-405A-84A2-58BE094191A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500060FA-BDF4-40B2-9D34-68480A999A5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059396F8-0035-4165-884A-80794D0D5CFB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A888FEE7-C460-44B0-9C4E-0E0EDE686BF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846CCED2-9B3C-4770-9576-6160F08DAFD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1358FD02-93C1-4511-8B7E-282F164345A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CEB7620A-30AC-4DB8-8044-CB3425B7DAC5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01E7D94B-0D78-4185-9451-1E5D8B927D2D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7D0F7552-18A4-4262-98A9-E602CA7C8731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5F8B0E94-DE50-49EC-82ED-AE93DD6F6F4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C813841F-920A-4E78-BEAF-5BB3DA04E3A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0300AD55-0941-4672-8A73-7EF5D43EF954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88D69B33-B61C-43A0-B1B7-E3D7DAEDEF67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09282C9F-B680-4C04-B3B3-5E7FAFF9C6E3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C3165D8C-7511-4AC1-89F9-4A71CAC4FEC8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5D722C58-28E8-4971-9881-8E3D0AA1257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5A415A58-ACBA-4CCD-8B16-9D68AFC806E2}"/>
            </a:ext>
          </a:extLst>
        </xdr:cNvPr>
        <xdr:cNvSpPr txBox="1"/>
      </xdr:nvSpPr>
      <xdr:spPr>
        <a:xfrm>
          <a:off x="14125575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BAD6DF07-2325-4473-A34A-AF7465BD9A5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62E173A5-E58C-4628-A2FA-16CCFF0E7F2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79ABCA3A-4C7D-4E94-B20A-87C82E22B121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16860FA3-C524-49D8-B2C7-B9D5C6AAEFC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17699D1F-618F-44F3-97BB-F4296D274016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DEA667A7-63B3-48A3-A377-59BE32690A9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79A6C11A-2E99-4A6D-95E4-DE5AEAEDA7E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01A01D5A-CA35-4D7E-9CAE-021F923AEF0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E35D789D-DD5F-484A-B00F-13A15F815162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54D9DE8F-E334-4D6C-8271-2ABBE9AB9960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25C0011B-35B5-45C5-9366-4ED035677B1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9CA4BE63-A359-4EAC-9DF2-77500A17B908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AAA9938A-58F0-4159-AFEC-266AAB47AF2D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9FA0E2CC-03AF-4A73-80FA-5C125018E1D3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7D8F4DE2-F5C3-41C2-960F-A42E9FC0CEF4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28466F60-17C4-48E7-A5A6-96991FDF8BAC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8586FD15-6DE5-4BFC-9E69-7F65A1F23DC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EEA1AFA0-0CF1-4C07-924E-042FC7E8DC3B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02DE6F96-D320-4D3D-90F2-E620162494BA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08AE9164-C93F-41B6-BC45-6BC6C98895C9}"/>
            </a:ext>
          </a:extLst>
        </xdr:cNvPr>
        <xdr:cNvSpPr txBox="1"/>
      </xdr:nvSpPr>
      <xdr:spPr>
        <a:xfrm>
          <a:off x="14125575" y="2600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FC0694F6-E11E-41FA-A316-26F647ACEA9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18BE1A4B-EABB-4C82-9A64-A49985796FA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ACFFE521-F20B-428D-90AB-C538741B56C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4860061F-E3CA-49E0-8C47-13E0E9C4FDC7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65CB8091-31D0-4CE8-9719-3DA2EAF9B40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04063C99-6904-4B43-8906-DE223E610252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7AC25DD2-9DDB-4D96-BE6F-EF0414E402E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EEB241CB-B31A-42F9-A11A-3FD5F3E51217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1CFC869B-F16E-4EE5-A87A-46BE48829EBC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EECD2421-E1C7-4462-BFB8-E98BFDFA054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A6B9E6F1-E623-49A5-AB89-502AB36C1730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A156F787-BE58-4877-B1D1-BC9B0CAF00BB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CC578E77-12C2-4CAC-B0D2-C6134D5F17F3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339BFC04-2C7B-4709-A43A-DD733FCB78DD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1CA4B19F-3119-4BC9-93F9-78F8E48FB2BA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9FF4F357-BCFB-4ADE-97C2-3A6EA9708D4C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8861AC71-9FD4-4C83-ABF4-01CA9986A488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21438BF9-57BE-4261-A1D8-E0E9D6C8FB84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D5EC9889-C225-440B-A4A4-AC6D0A92DD47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141</xdr:row>
      <xdr:rowOff>76200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734796C1-0FD8-43F1-995D-AA70075F3AB4}"/>
            </a:ext>
          </a:extLst>
        </xdr:cNvPr>
        <xdr:cNvSpPr txBox="1"/>
      </xdr:nvSpPr>
      <xdr:spPr>
        <a:xfrm>
          <a:off x="14125575" y="2619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B70C3AA4-DF1D-46E4-BE9A-0185D2F356D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57BF820F-6718-4606-8079-1FD47395B25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B505B38E-58E1-453B-8C04-8D26C2A1784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4E45EE6F-AC75-4392-B022-A917DAA2774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F458CFFF-57D8-43C9-9331-9955A314B49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8101C5E5-16F4-4CF0-B17D-26AF9D559D40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9E48EBB0-136A-466B-934A-F5DF620E0EC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D414C98A-993C-4093-92A0-008988D6A3C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E05A87F1-3553-425A-810F-76D38E47985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BCCA3679-C687-4F2E-84FC-2DA1F821A47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D55AEE0B-52AD-493A-B678-CAD8A2A958A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0BB0CB73-F830-4242-81DE-B9F48DC7983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AC311FDD-880A-4FA6-8D44-19EB1B9E2F6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9C762248-620D-4B4C-ABF5-437B9AB2C98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4347A0D9-0F9A-4663-9BBE-9425A71B1C4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1B6D3892-BDC3-4ABD-B1F9-EC68E080BC5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9DFD7CDE-085D-4EB4-856F-8EA32087184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DB81F55D-0BEB-4210-880A-C59C58742BF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1A9FF26D-4D28-4647-8CFF-1EED1338D67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1963953A-DFC9-4D10-BE16-EE95E650E841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5B34D22D-1157-4ED5-BB81-85BB004EA31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2E9BC470-A353-4BA9-BDE5-C0E599B92C4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7849D3E6-FDE1-490D-B5B9-08F91F44F22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BB859615-8C40-4B06-9023-4E220A7FA9A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723D0FE8-AA2C-4F79-977A-DAFDA5A6CEA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D47AE044-894F-41FA-9BF9-F4169B097B6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9308D778-834A-473C-ADB6-0DC54EF7132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8A812E09-5C35-4ACC-8C51-0A7A40D59F8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655C977F-0DD2-43D7-A010-69EADE76214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33646D46-7F6B-4721-A294-8A500DE6F6B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83260840-F2B7-4B27-8194-439E9CF5CF9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E5431808-770B-43F0-8583-CA73C24BBE4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36FB7170-4641-4CD3-B443-F97C48CB30E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8216F1CD-604E-4396-B717-57CF34D2119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F0CC3895-AB87-4301-9BC4-F5382DB1FE4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240AFBD6-9D16-4EFF-94E4-22C4179E0F6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203141DB-7611-4FB9-8435-1EE67FE097E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F6464BE2-C53E-4613-9854-5B556AB854E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4323BDAF-B408-4FB4-8A1E-836E769141D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1A4B5217-551A-40C5-9D57-EE8450D2F5E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373236EE-37D8-4098-8BF6-A87CE92F036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F03D3738-073F-4135-AC11-832A517DA36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E6A04A21-599E-4EFA-9079-A75DF287E91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390CD8EF-21BF-48BC-B742-A107DA92FB7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5CC28E35-98A3-4A44-86A2-6B8F98B7F63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C8D8ACD6-9C5C-4933-B43B-49872621BB5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7F6E1C67-856F-4ACE-A103-D811D52D90B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6D645BC8-3176-4377-8635-51208EF5DD6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86CC89E8-68E1-4395-B014-6CC73CE5B96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50931C9C-EE3D-4B84-9954-6F7850FCAB8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91C7FD0E-957C-426B-832E-E0D6D039661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B690522E-2F9A-423C-B09C-4F32516EF40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C8FF0909-DF2D-4740-B29B-3FE1717C95C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EDC6A566-F5AE-490F-8779-9ECF06E02A1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5F18D04D-FE36-4083-BF08-380101AEBE3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F7DC38AD-16EE-4634-9167-B49FF0CDA59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77801529-99FC-4D72-AD86-F2622E17E55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66E3AAD4-1BAD-4475-A013-D87CEEA2CA4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55B95087-2B3B-429D-AEAB-9C669D00D54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89CEC236-8AE8-42E4-854A-C650258A433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6B2DFC9F-40ED-4D11-AF55-3A59A220D59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EEE4E056-7ECB-4F9F-BEA6-FE54DDE1EB0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48ADCE5A-195F-4A96-AF47-C54EBB14635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1453813D-73D6-4248-BA1E-E83F92338BA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CFE4B172-9138-470E-B784-BCABBADE109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7D721509-AF4C-4B8B-A26C-063C097C59B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1B048BDC-F9BC-4895-A2BD-B37E38749ED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13F0F15B-774A-49A1-86B8-C2316917E75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1619383D-429A-441D-AC11-6E01D80F766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A77E6BD5-ED71-4C70-B20E-A838DFD572D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12267242-90FB-40A8-960D-26970AEB094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49D95E0F-EF66-46DD-B344-3AB1CE2E159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6C41D7E2-4242-487F-A32F-C9BA81D5060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63676CD2-D798-43ED-BDFD-7A4A7E87E66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B10BC438-F074-4000-A662-A55E6AD616E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217C66DE-BE86-41FF-B065-327D7CC2BAC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D065C547-1F56-4FF8-9DFD-E4BFE8C84F8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832C65F6-7A3E-4D6A-861A-77D6D4B341C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AF2451B1-5F00-4629-A8AE-3772C904762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7AD5D89B-833C-4A26-817C-4F888336F2B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12E12758-01CD-48EC-A5BE-7F927C34774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AE1F78D4-B84A-4DDB-BAC7-80671515892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B3C9A5D3-12BC-412C-83EB-EBC88760F848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F761E45B-7496-475D-9837-A553A49B4F3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7E552F34-9126-4A62-9A84-EDA0A314668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F5880C8D-0DDA-415F-BBD5-A10D529FAE4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8B864943-E83E-4CC9-92DB-B3886FF7B75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D36378A0-9CC1-4156-AC96-212868A66676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53C1B50B-4CA7-4AEB-8798-85E1EC389BB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3423C973-1952-4AC0-B7D5-D86E2F664B0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A6AA76E0-89A9-4A75-9529-06D3B763E87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47D88C4C-667A-492E-85A2-EAB069911D0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7BCEA02D-CB4A-4A8B-910E-DA22E65D007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F42A1C19-3972-466C-B35D-71E8BAEBF25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D47919B2-E690-44D9-B2AA-6C132B4736B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D9D0DEBD-A424-4AD9-9517-31DC438C2A9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B0EDAB68-EAE9-4293-BFA1-9422875AD43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6FA7A440-614A-4103-B11C-36CB5F3C3D2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12CA7A7A-3193-4A02-BFB4-F73E0310304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582B8263-6A18-4F86-BC39-04D111330DB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FF56996C-A21E-47FF-905F-4BC7B0585A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9804AF4C-27B3-4016-B6A1-1BD6F39D6AA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D75ED5F7-AD51-44CB-9622-B2E8D3DB489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F1FF57C9-D5B3-4251-BC6D-1795500129C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8B7B7D51-4F7E-4101-9AFA-C4560FE7D27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FC170B43-C47F-4B80-9BB1-5D9F8454A88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4FB69EBC-84D8-425C-BC7C-7871C108753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9C655E56-89A9-4CB1-9B1A-BA57A7C5119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F972DD93-8F84-47CD-A105-5F3A39B8CF4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AD95DD93-60F5-4781-9F33-CDABA6F7E65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FDFD153B-746A-41C1-8407-9A554794028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0DCA2DFF-7CEE-4ACE-85DE-8AF5C75EF16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A4B2543B-4249-4A2A-80A3-59C5077A1CA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E9D60DDB-0342-4650-B7F4-EDCA073E8B5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AEAD5EE3-4A0E-4E88-88C2-F6A9DF56C52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7BF1A884-5B7D-434D-BF88-D6E05281740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C71F9FDA-AF4D-45AA-9507-CB725B6AC09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A92011BB-6541-4188-B089-1EDAA186765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067833C0-1763-41D0-8DEB-E0CC1F27E4F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72193795-D284-4285-9792-27FC116DC36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1D57EAE2-4F32-43C7-A1E3-98701B01A85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D90B8780-853E-4863-A51D-9D7FA2559A0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4AF046C5-D642-40CA-A071-2F1C4536FAE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90961954-DDB6-45DD-8888-21B78F163A2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2B635B21-B4EC-4753-ADAB-05ABE37C8D0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7B09A0DC-46D7-4996-91B4-4523825D59F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2AC5C398-9358-415C-8AFB-B941FB369F0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C486C9D9-69DA-405C-A728-EB0C86CF4BB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07B4B40F-19A6-4BCD-BEAA-1A4DC558521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97EECAB4-C095-4997-9F4E-5F700214A05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1B7B62AE-D7F2-44B3-8118-7142BE91047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28927067-36EF-498D-9BEC-6F3BE2D0EF3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A394A19E-C292-4447-8982-48933F26E79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50472966-00BC-47AA-A2D6-F8EB2803B7E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513EE343-DB70-49DD-A2F6-3C03D6ABEBE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E971F830-030E-416F-AF7C-30993D4E8EF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4AD1C769-BF37-4E01-97BA-C281C58CF5B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3247C9F6-C59D-423B-8368-F8B44CA11B6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0E137107-FA12-4731-AC01-B964032248D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BBD45D9A-658D-4CD4-A698-5CD39D6C710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C55C8766-215E-4414-9360-71988327079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1C83DBBD-DE65-4A0C-8A8D-D35BC851C05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CEC19036-B699-4EE9-8419-24E4CFB9791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1A8EFD48-7B8A-4C3C-BB9D-A12CB50629B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D704277F-90FD-4BAA-A419-0C331AE259B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E645581D-ADF4-457F-992B-9F20786DBED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14FF0CBD-17AD-4430-9637-24F2B1C1B04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C048B825-20B3-408F-8DAB-ECFE2DDD300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07B27EB6-B53C-4C62-8C7F-82402478F17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171A6922-B152-4617-9524-584D84DF336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56450A0C-69D8-4F5F-9BFC-40995F43A83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131D2A58-D938-44AF-8BE1-C35B88C0A1A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1FD07B7A-DEED-446C-A875-449AE0AFA71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F23F6CD4-8598-4183-877C-7EE2DFDBD50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9E2FA1E2-8F2D-4CEB-97F4-6A2C7F9CEDC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FF0ED205-305A-4A67-8682-C78B035C1F4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57D13124-EEDD-4147-AC7C-A913814441E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933EE9A1-0EBB-4EB2-A0EC-9162D900B67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9B1D691A-E19C-4801-8944-FC272FCC3CD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2F71C98C-5026-4C99-8171-CB6548A480A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65FF3D89-81B4-488B-81B4-39DC6118D66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85EA9C55-9C7A-49A6-8164-BE78811BBE1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C4C31961-0219-462D-9465-755E283B57B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91126F44-E055-4E71-A03F-DF70809817D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D5BB247F-0CD5-4509-BD06-C1936D40855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A5476483-C736-4CCA-BA0B-6A52C37271B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55D7F662-84FE-4055-8AFB-421EFC69337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1454EE58-D1E5-4813-B114-F8B62650FF5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F545DB89-B959-4DEE-A9E7-870A3AE2317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8C70539A-F79B-424A-8339-5BB6865B57A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D7A1A573-5122-457C-BD57-13715C5EAF9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2B09FA4D-C0C5-42B0-AA2D-3C095720282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D57A6645-2493-46F1-9EA0-97999996A13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27EC48FD-A810-41F5-BF58-E68860B28BF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92DA303A-690C-45F4-9D70-345CD499EA2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9CC734DE-BC22-49BE-B776-60F99AF4EF7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FD9F126D-56D3-4684-9F2E-EA187DBD6CD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F8A42AEF-C4F0-4284-8A19-8A3377E87AE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DF70A847-FFFE-4C68-8F5F-8AA0B3E840A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26E5F3A4-90A5-4B1E-826C-4E1DE1E5584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ECBDDFA1-79B0-4DA0-80DF-88E3E60E664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B1186F62-6E09-4BC8-80B2-2EF8F8A1447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48048F85-A86B-40F3-8A7E-4C0E13811D8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A8E0B574-DB1B-411C-A4B8-FCEAC972D9B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05304EDE-2C64-4172-9282-134C1954765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40DC12C2-EACD-4A6B-A027-53212C12D5E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E0BBE6E7-DC50-499B-93C4-ACF4BDDA8A7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C3925010-419A-44FB-A322-05B6BC2A265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A527B6C1-19A0-4782-BF66-8DB3DCA69E0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8EA54F5D-A413-4EA9-B9AD-3D3E63E2F02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44D146EE-C47B-4294-8009-4B75905EC2B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47648D60-DD06-49EA-B232-D0EC152D8CC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A530D5AB-1F54-4F88-B3B1-142995C8238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B3411C18-49AB-490A-B10A-BDAA8F531D2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7EC95069-6B1F-475F-BF20-FD1B408DE88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E66C8544-8A1C-4B3C-8D81-7842F10AABE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C2DE9E69-999A-4DA0-9978-6FFB6BB9375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EC3F4567-A999-45A1-9299-EF6BA5C218A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4FFA67AF-9A3F-4CBE-99CE-E1FBA63E3AA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12069108-A96C-4C8A-BE4D-027AED3C328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195AC17E-4677-498D-BF5E-E8CCF68A755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C5F25B73-FB4C-49D1-BAA5-504DB020F32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B0D523F1-55CB-4EF1-8A04-46AD0E62634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E3042926-18C1-4301-B0A2-E7DAA7E77FD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C019448A-7E88-4317-96CE-2364AAA0461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FB2B89DA-60C3-41F0-BC6A-C2514F88E84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D460227F-5D9C-4CAE-9A35-148D1359F28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F799D1FC-C9C1-429A-A486-8D76BDECEF3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99D502F5-DA7E-4FC8-B26D-4202932CDC0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AFC1214E-42D4-4F4C-B6E4-170599EA772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828E2C5B-E972-4640-8D71-9E63351CBC4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E81AF7F2-1E52-4FED-A0D8-A3A5294098E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500912FC-283E-4209-86DD-B8666786789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254B3396-8BED-41B7-BF30-F873FE6C160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19ADD782-BEB9-4D68-85B3-D1743E2C048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276A6B2F-0053-4287-AACD-8E03E5C3521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CC208F74-F613-4841-AF9B-870ADD38EB0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63FE0AD0-A5B2-4137-9EDF-0EEC920A5FE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BD615AE2-5BB4-44CD-A536-FEAAA92A9A9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5BFD39AC-E69E-485B-B5D7-DBADDF7744C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A0DB9124-26D8-445E-AB47-EF187D5BE09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0E141EC0-08FD-4E9B-897C-B55B1FC4CEB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3B8B1747-4F9D-4806-8DF5-D8EEF5F89B19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2370BBEE-A6ED-448E-B6DE-F3D6173224C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0E23637A-4232-4DB1-904C-377968E30354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9A6C9315-DC9F-4B6C-9A97-42C0172BA6D9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B0A979D4-ABE1-47FB-8CAE-D3E03BEF67E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BA6B93E6-FA86-4654-9891-6C611EF1E48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258BEF0C-EE7F-4443-A6F8-A7864141C421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6CBB34D6-C72E-4BE2-94C2-DE9C70F1AE4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231ED346-1A70-4871-9224-116E5AE8DA9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5859BAB1-1642-4785-B60C-B7A7B40B20D1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B54A0B40-A4E6-495A-B56D-40869C2DF73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73BC0F27-DB76-4C88-BF7B-A0FE3DBD160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8E098A2E-9F6C-44F7-9AF7-538864969D71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F8A39242-FAD1-4B1A-A8B4-DAC5C52C4A5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6ADA5DD4-1ECD-4526-A8D5-B1496833CC0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8F56EBE4-EF73-4F50-A9D8-D5DBC4B1981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51536206-0F3E-4366-A43D-D685066CFAB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7C2BFA13-2CDB-427C-BC20-264381E68627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62DCA907-292C-4CC4-ADEE-EE27B104F6D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8E8A3E79-9E7A-4698-B83B-2D44723AC57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DDCA475F-2B8A-4E69-A60C-B37735F1FD1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13701283-1019-4689-BCE5-CF9F7D9E3A21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BBEFDB4D-FF5F-4F66-996F-DC1836EDD7C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5511BB8B-7985-42A6-92C1-877E165FC93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C5BD7EAB-1A9C-4A21-A2CB-93FB7B6CE45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C1436D7E-C39A-421B-BDF1-39064FDFAE2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ADC1BA9C-9254-416A-9201-3EE5DF7CD93E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21247BC8-21F2-4903-9546-1DA9D6295E0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483AEE38-74B0-45A7-AA37-9ECBB8853D5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9EDCDA74-74FF-424E-B8E1-51F3935161B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5428EED6-C329-4DD6-B0CB-EB6F8DFA8C8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F136741D-7C99-4927-A983-6BFE17896AC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9788ED9E-4B97-41F3-B0CA-902334EAB0C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B7B9A3DB-8AE9-47F7-A837-8A3EC7636DA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721B8754-E34A-494B-9D41-321177A3000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D2AB57FA-DF87-4582-8349-08589406501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4D3E3F29-525E-4E37-8581-26D9E93472D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361C8463-88E2-4009-9FA7-45452781522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91669EB1-ADD4-4B4B-ABDC-C653A28253F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DD392A06-F34B-4DBB-AA9B-B42FE6CB8D3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182D08EA-A298-402E-B32F-5B442AEDD5A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DC2DF11F-AB89-4C69-B5D6-BBBBB672457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981F3C60-D470-4A3E-A784-481DB9BEC4C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64D95DD2-C907-4FF3-B2FE-F836DC13870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DCBE42D3-F309-4CDF-A91F-04B5A6C4200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1DC5A5DF-42E9-4AC0-B8ED-A5BDBB93F6B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DB753929-12B3-4400-B536-98DCBA65585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DB7F24AE-0A18-4FC0-8868-27096CBBF3B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748AA95C-6DAD-4A09-A43E-D68074B78A6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BE8BBB91-DB77-46CF-A8D2-AD862E2414C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AC9089F6-735C-4BBF-B6CF-8EC3C21412E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49A05736-B206-4A26-BB82-69D228365C5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C8DB3FEC-2B39-4068-A541-E1342F17DA7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03B70DA5-B771-4C62-B880-FA41188B6C5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82A540CE-0076-4CC4-984D-76ED284EE2B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F95497C7-1D0F-47A5-A185-923FFDE4E67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A90A07C3-5E25-4B03-BA1C-E147D61E293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0582F2D9-617A-4B94-858E-A717BD71660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4453112F-7366-48B3-9734-12CB2AB8882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7825B9E4-9824-4C8E-BD61-B40D8E3B63C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B444E88C-CEAA-4059-923E-126C9EAD917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93D75244-E2B6-414B-B8DE-2685ADFE9C8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E7350B1E-CE9E-47EA-B97C-E13BB6DD12C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49AC98A9-72A7-4421-AF8B-04C3251502B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06EA17D8-221E-4401-972B-CD89820F34A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28682091-2FA5-41A3-B565-14B5CDAEC43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F9AB3B9E-F52E-42CF-AA90-5949D46BD69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C34B7A06-D9DE-4099-8160-A119E8E3D81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A8234AEA-B7F3-4E3B-951A-26AF47B41E8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6AAA049F-29D4-4039-89CA-46DB525D299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1203559B-D862-48D4-9C5A-D393013F08E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9EFC3C74-C865-4830-8475-1908E3481D2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DE685BD7-81F2-499F-BFE1-C0AA85D525F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F48BB75A-3A90-4519-9325-6CBB1A750E5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34F9AA16-183B-42AE-9E20-01517E3174D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0F3D2A72-8048-468C-9E3E-446C392F7CA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2E2148D9-A359-4085-B8D8-40F1C6D859F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B9C0152C-A3BE-432B-8297-69D4EC02745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0AEF3AA3-EF7F-493A-9316-A1640FFEFEE9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BB6D6D97-B612-4E40-BFD4-8D27733A56E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2E59C8C1-2660-4178-9A2B-733CBC68E53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4EAC4398-8A86-45BC-B568-F8D28C48F284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3125903B-1EFC-4566-9154-02221F8E058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998E3A7A-DB39-4828-B785-69F7B1ED0373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FCFE6EEA-93C1-4BAF-995F-EAA41FA3395D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0E03360A-6304-4A53-AC80-C2A17593185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E0332384-3D51-4151-966A-762CED41727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2CF782CA-EB2D-4C4A-984A-5F282D6B74D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53284ABA-9031-4E7D-9043-230A5097E5E7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1718B874-EC36-47B3-A1F9-C04FF117F6E2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265048EF-22DE-44E7-B926-7A49DD43116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483527AF-DDFF-46A9-8153-DF2B0137A8A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333E956B-0D1B-4EE2-BD68-E4D5EAFEF43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B9DE8F12-AD86-4F1F-8275-31C9F34F003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E24C8111-8F41-4C51-865B-1FC4CBD71AA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0A3487FB-2840-4727-8A29-AE72D0E3862C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BF0B8BFA-74AE-4E99-877A-5C3B1E0A888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36D67A1C-543F-4A78-87AF-789378E298E3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9768351C-14DF-4A76-9B24-146DA1378A7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75D44FEE-4957-4B2D-8BEF-C1AD96F69CE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47DA58DD-9685-4D52-9439-997123470BFF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AB6803FA-84F5-40B0-98FE-7B6E02D670EA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461652B4-22AC-4395-B4F8-FDD3F2E55035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12E75889-B357-435F-A7F8-8E74563A4D2F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AF151A9C-F72C-4090-894C-158E5D21A65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5B6A853C-53B4-49CD-BAFF-F90FEB50CA1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56E3B81E-8F4E-41B3-8117-4055388C3451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7DE6A663-542B-4B94-BC01-1F8F9205FB3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F7C96CDE-D7D7-443D-B15F-5BBA2890BAC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597CB4B0-137B-4F1E-92F5-12282E8D4CB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D5A3E311-3770-4F88-9C81-41DA0B75696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E1BC4588-9B14-4A55-B8BD-435496989B6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F0593FD6-3884-4C07-A6A6-64F79BC40A3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ED97EAE3-19CF-4B35-AAAB-891ECC8498F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CEB04C03-DA77-4D2A-B21D-32512F9C2EE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E8F16F4F-87B7-40AE-A9D6-4E0772437F42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0061C996-F388-4161-9145-7675BD7308C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D96C7C86-F739-4761-BA13-A489DE32626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48F616BC-B9C3-4810-A927-900780699FD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C9D80BF5-74A3-49D4-AD67-A4E8863112C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3D71DD4D-7BE9-4247-8E02-0DC970169A1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2E3B089D-2CDF-4CEC-8AF1-61AC8879EF7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0CC2117A-EBF3-4815-9F7D-8388C4720AD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82D991AB-6FDC-425D-9D0D-AB449F5CAA7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7784AA85-40A5-4A50-BEEA-A6CBC752A40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0CE385BE-BFE4-44F6-BF36-1F40ADD9163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5330CA94-9E78-4C68-8B07-27E1CCF9B99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5DF6848B-CA68-4D51-88FC-4932B493D3A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ACCFBE1D-A1DF-4DD7-8DA1-7CD7F243E55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099D8381-8834-4134-BEA5-6AEB3024D32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780F033A-093A-4D6B-9235-4F1ADE7FC27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316D0C58-8E1A-4F1F-8F11-1F757C391B8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BEC6D575-CBA8-4DD9-9180-F2C04AFCE25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90262659-BEEE-4FA3-A2CD-FDAB984282D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0BB1DABA-002F-4E53-A9DA-7CBAEF9F326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ED2F58CC-5B06-4117-AF44-09CC1C94429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A543A16E-E1F5-4114-9147-57B536D8402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71EE30DE-1300-401B-AD70-4B5B6E689E1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B7FD664E-9701-4038-AE04-99C638B552D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1F4EDCEB-03E1-4730-A892-95B0450195F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A18874EC-6F39-44F5-8597-90260779222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3B493789-F6AA-4790-BC7D-C5D08F4A04F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5FE6A806-1E73-4382-A4ED-32BCF0EC16A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2FAAB576-A25C-42A9-8383-51EBA482FAD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053D68C6-9060-4CE3-BFCA-12E85F91400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3DEF86FD-A6EA-494B-99DB-8AB55051E96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9681E075-F97F-462E-97AF-4016993ACE5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CA5B4B43-62F4-4F47-8F5A-7F4FDD801BF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B1E6C2CF-42F2-41B0-A1F4-0C60353781A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78A1673C-4FE9-4655-A8B0-6275D02E69F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48805009-622C-4329-8A85-40A2A9C02C4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322BCE1A-B969-479A-8714-1A4CA9E4DD7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652384AA-86F4-4EFF-887F-67569609A2C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77A396F0-D7AA-43BF-BE8F-88CC7D9A9EB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0F0799A4-61D8-4E2C-A544-A964E61A0FA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543D80F4-89BC-49E0-8788-A162500AC2A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6A65445B-B6E1-4E3C-9296-B09057C8222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7664E620-D322-4263-A51E-4758E858E8F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77AD9B18-C5D1-4455-8229-92B8AFB44BE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AB6B07C0-EDF6-4325-914F-B44FC1C9B3A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AE9C8A5F-D7C9-4745-A8D2-7EA6B1BFF10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CB88C2CB-DF55-49E7-BDBC-DF36E8530A6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BA02C967-1527-4CC9-9A13-1408A157181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8ADC6D0A-70CD-4007-96A2-75152228883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0935D9E2-DCC3-42C5-95DC-0E3BE20B978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C318DDF2-5E45-4CC2-8744-E3629BA6D5D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453CF2E7-44E0-45ED-ACDF-C64F2398E06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BE8BB22C-704B-46E3-9DEB-74F9C4C670E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E216DAD5-998D-4401-8E80-4290DC7259F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82309D13-E157-4FA2-8C30-8B66DF29130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42791C82-121B-4882-B6D2-C7C7CC717BC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89905C33-B6B6-4910-ACE4-FAEAC7980BC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57EF4F9F-5276-449D-9CFB-1F04560C8F4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2EB220C7-F1BA-4347-9EB3-14D549F392A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C96A8439-3B36-40B9-972C-8DEA011DF6D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14072F36-A23F-4FD2-A948-B8786AD09AB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BAA71C94-C1B5-4D6F-A913-F55B5CA8C7C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627D17F9-9690-42E6-8015-EF2377B1688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EB1180A4-EDB8-4ACD-BCA8-F3640EBD9133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72CD549E-DA0D-43CE-9625-3CCE16E4F8D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395ACC6E-7B8B-4733-B06F-F9FB5667407F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EE2A4F6D-C5F5-40DC-A75C-8A75975062F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8EA0F3D9-4A75-4930-B273-C4A37D8AC837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AAAA4E42-6BD0-4B27-825F-EFA2D0BA274E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009CE408-D210-4FAE-B13F-5A5E8CAC0E0B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C4F22913-4C90-4264-8977-15F20429A41C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0B1057D0-F5C2-475E-8B2C-C068655FBDB9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7D7DB5AF-D80A-45C8-87B4-07ECA3E8DE1D}"/>
            </a:ext>
          </a:extLst>
        </xdr:cNvPr>
        <xdr:cNvSpPr txBox="1"/>
      </xdr:nvSpPr>
      <xdr:spPr>
        <a:xfrm>
          <a:off x="1412557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9D5347CF-B8F5-459E-9EAD-6B2C7F5BCA8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8E1B1CA7-8FB8-4015-B851-5B93E8C3999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37BF32CF-6045-4F3C-8225-7636430705C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E279D638-D9A7-4D5C-94D0-9A1EEEE85CE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9333FC23-6614-46FE-B3D4-9DEF74CC83E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58AD11CF-0E0E-4FAD-BEC9-B30CCBE3369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6AAC4237-7E4C-49A4-8719-FFBA29D8332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D4924F43-CD14-4D61-8CF7-62BEE5F9AF1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8838431A-7083-4D60-8D5A-ED4B82A6D3FD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6FD80761-9353-4349-8472-F73BAE4A01A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15CEFCC0-C859-453A-A432-EFD7A105450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7BE79DD6-0ED8-4C0C-BDF3-78528BB340D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D7BFAC5C-EA12-4602-98EE-DAE4D9CD195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6BCC54B5-DC4C-4B2A-9B5A-35CE3FB5232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F5321451-3359-4572-A4C5-0A34EBF23FF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F3FEBDA6-B51A-41BE-A822-A82B10F8111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A01F8E7E-7A5D-4966-B2A0-D66EC148828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517028E0-2DED-4415-96B9-6EBED9BF0AD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A8464F3E-5EA2-4DCF-A944-CB38A282C7A3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0B562D25-2050-48B8-A2F4-B8EACCE305E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7C613A93-E00A-4A8B-B09E-1BF0AC251B8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20C5C7BD-20B4-4F16-8538-36135DFCA9DA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981EB038-C45E-4A42-842B-F2540DD6FA5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49C17112-D24A-4529-AACF-04719FECE9A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62F76534-2606-4DC7-9F63-31477105602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6ED8449F-F6EA-48E3-BB0E-01A99F076AE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976410D7-6227-4DEB-94F6-81813F8CA416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25AD49AA-30A5-4DE6-96D8-5F6789AD5D0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B4F8D55C-8095-4278-AD28-1AF72E0E6212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0EE2BD30-B334-4E0E-A654-8D9C133CB45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61D3F7EB-0B73-456B-95BA-F39D61838C9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95A7F641-6817-470B-9D00-56C8D1D5108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32E95218-A1F3-4C67-B692-056AB3C2ABA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4B1C5CD2-040D-4004-84F5-23C74AEF8DB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B394FA16-529F-4D1B-A33C-D87CD850E8C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C1698352-C15B-46F3-A35D-0A223645DD0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DBE6AED5-3177-4135-87CD-AEA691670CE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0ECB6B01-905F-471B-BCEE-74AE89A068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3CBE6BDB-F6AB-4931-A295-6BB64DB8AA5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2BB98224-4373-4052-98D8-9A5F50F04DF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C60C401C-5069-443C-A50E-A8DA9C808BA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DA08261D-EF09-4D40-8554-8A8517A94B3F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D21D2315-EB0D-4A18-B2D6-615A2D5D364C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EBEA4953-2BEF-4923-B908-DFC10470F46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FB9E394F-09CC-47F5-BB71-D3C99E5D5FA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730B6FF3-417E-42E3-87D7-164127CE28D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FEC796EF-985B-4BCE-B666-E675FD4B189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608DD7E1-F0F8-4917-A560-32C9DEFCAC2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23C628A7-7C9D-40FE-A3BC-7E2B820E60E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862350F3-26E6-4146-8073-39C5CF1E046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B2A94AD3-A4FD-4887-A1E7-0A246F34B46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178F0904-3DBA-4015-A18C-D6FD973FBEC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3097E7F8-BFF6-485B-A4B8-1D7183BA70E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F9659510-063E-42E0-8F0B-4938559196E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65831CFE-DF88-4161-BF36-3632A05E8F9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34BBA35D-EAC7-4A98-9489-15628A068E5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2BD5F961-BC25-4056-8C05-F5C080A247E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266D959E-D746-4EE2-9434-35AEC4266A8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30190E66-5E86-400C-8AC4-9E827A8611E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F2842118-19A6-42A4-8AF7-4922D635C95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335FE8FC-166C-4D8C-9170-718E95282D8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6D09E88C-08B4-4076-B87A-B322018C68E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FE7BF63B-D4EF-499F-9772-049BBA847C9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20E9F7E3-4B9A-4774-A963-FC1C4108FBA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5A48DB7A-C673-4A0A-9084-EDFFBA5ECDC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B4340C31-1ACC-4BCB-8AD7-0ABD5858FA7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00888158-78CE-4B88-AC16-18310F06ED5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1A913E11-345D-45E5-B8FD-6305C09296E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1F689BCF-6E4F-4725-BA79-67A9EED89BA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02F33E4D-0627-4A1A-9C33-0E7F1217BAB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D86BE791-FC5C-4CE7-B17B-0E43275E77E3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51AC98F1-41D1-4AE9-95C1-27F9F1B8276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23DF715F-3B11-43B3-ACC5-496D76247F7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AC3D7BC3-73D8-48CD-8C71-1903FC53B1E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61F0F7CB-5615-4E44-89D0-D9D6DDF810D4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22813357-0626-4D8E-A834-26E7286D991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B5789DF5-4B23-4EE9-B92F-0B1CCFC8CB6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1A180C40-976B-4EE3-A5BA-FF455100086F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EAA774A3-1187-4831-B14F-A254ECE258A0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8ABC432B-7C1A-404D-ADA6-E9F50C48A69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73D77D23-053A-459F-90EE-665CEEC56C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2FE3BCF6-A7EC-4328-B835-240CCB42EC6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51499954-D994-4451-8363-CD2FEC933585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F9F1866C-5CED-4269-8CA0-EF531551EFD7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4763D985-1468-49E1-9EF9-B0870ABDFF78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DC736C93-B2A9-4C63-BAA1-2888D6019C6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0F63A668-EBAE-4C57-A789-527A2832BB9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A97AB999-87E9-4ED1-AF69-69797C7DCA4F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AF8EB21D-2E94-44AA-8FA0-461708510BE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9A0F2397-CE30-4E6C-8003-72D5D60AF09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139EC11F-F584-4E2D-9F5D-BA915552922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E635933B-6A73-480D-BB23-CEC0C0FBF8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E26DE433-FF0A-4D06-93C8-C4328D65F3D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9CADFFF1-41ED-4E96-81E3-55E4F4FDFD7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4034170A-3C95-4780-857A-F6630AB631B2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EBDEBEE5-FAE1-4B6B-AC2A-11815BBD4F2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D1876E89-F3D4-4BD5-A40C-D36EAD622CB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2F6BC59-1238-45B3-853E-1343D05994D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1AD949CF-538E-4151-8E82-E5ED83638A1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BEBBC9CC-1B67-4448-988D-55DF0BE32B5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A6ABCC02-463D-41AE-B36B-6D28685CEBA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8E54DBB1-EDC6-4AAC-8D51-AF21B602703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ED159F2D-7024-4636-B25C-F1E768F4269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0458015B-7A43-437A-ABA7-29240F3A1346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C2D4B045-9A41-4A14-A629-EE456E1DFCF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68945C1C-044D-4D8C-AFBB-321268918D0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84A30D35-C075-4351-BA87-D1C9C8F3696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138F0EA5-BEED-4C47-B8C3-8940F8539EC4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81DC91AE-7CDF-4D67-B414-86E24EAA178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18469DE8-5836-437E-B13D-E96B4E69E85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2E0FCC16-4DB1-4B60-A159-72F2332342C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D3772AC9-CAB9-434E-A30F-9947691F61C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8C344FE8-0738-4EED-9226-B508CE7F09A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49CFD622-2DA6-43DE-A5B8-7A0B1240FA6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047B8A90-18DE-4836-8A5D-2EEB840CE21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56210984-B230-4CE6-82C7-838B412243D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1E437A87-6E3E-4E16-A05D-57D55E3D03AC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6EBD8CF7-5CCE-49E9-BCCB-6897C997BFD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180D8ABF-8E56-45BF-9A7E-CBD0B1045BFF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9DC9E3AC-8040-4433-ADE9-270AC379554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A3D3A41B-A3FD-4952-9EB5-1D9F81023ECE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6DC6AF94-EB83-48DE-A9F2-FCE5217D694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2615FEA0-4BD1-43A5-AF7B-551BACF2D34D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7FA9DBD1-9C35-46BE-AE1B-457FC642785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C7C9BC7E-BC23-49B8-B543-F8DA62E71DC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D7F5D69D-7597-42B5-868D-20151107F65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D9A764F2-4C64-4998-8828-5C644E8B8E5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F73630E6-3038-4AE2-9721-C86A55AFCAFA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C1AF9590-3634-4552-988C-6D9349BD519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6B1D407C-A75A-4FA5-8357-06463243765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8D62D1F1-27CD-4D1F-A68B-F42D6638442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54690269-94A7-49ED-AD07-B966A6FF0E8D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06B91AFB-8D7C-4BC8-AB3A-3BB0DE3F755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299674B5-ED62-4465-B781-20D29B0F753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94004ECC-3B8C-4B34-8BAF-54597C6D587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3FBC3B19-36CB-42CF-A1E7-E6D40D527CC4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94C28578-CF47-4761-837B-43C1EFC4DB9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10E21B20-A49C-412B-9125-E030AABD700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67464A47-75C4-46DC-AE9A-31BC037ACF7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AA1745AE-968E-4065-8678-5C2A33F13C5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5F42C480-5D05-4167-92BB-D85E7D7B997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5C7BD495-32D2-49B3-BC6A-60D47855F50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E89253F4-FF32-480A-BAFA-30438DB0A460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6F76F2FE-3E04-498E-8192-DFBD2A5C8ED6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753F4028-D0CC-43E8-8AD6-33615133F76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D407587A-E31D-4214-AA03-1F9F1DCB007D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95E8DC51-B8AC-4B39-AAE7-3A4753A3FE0C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FD5979F2-2176-4D53-B849-1179442284F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0C674F82-E990-4CBF-B2FC-49DC4FE635B2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8EAC9D40-9BD5-4892-B74D-6668C7DA1057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CE886E16-5BC8-4405-9ED4-4D607B38D78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FC73B10B-B523-45BD-BF6A-CB3A9AE58336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643F58AF-F8FC-496A-8C4E-79D71A77D6B7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F33D341F-1CBB-4620-832F-577670A56835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078AB9C3-B8B2-4467-B3A6-3BBFBF424721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4D4BBD70-308C-475D-998F-D383466E6CBA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3B87CEEC-0443-4CBF-8BE6-D7D70E6C94DC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DF7F1BF9-21ED-4D42-9117-8ECDEE4A9E98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64C33B48-652B-47C9-8304-1D036413020B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DC03682D-DF80-4CF8-85EC-C12695651139}"/>
            </a:ext>
          </a:extLst>
        </xdr:cNvPr>
        <xdr:cNvSpPr txBox="1"/>
      </xdr:nvSpPr>
      <xdr:spPr>
        <a:xfrm>
          <a:off x="14125575" y="2390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31B103D2-06AB-4B43-B79E-865E7C6FDAC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141241D3-896F-4B55-89E9-86BA1EA2982B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B32CE4DB-3118-4591-8915-9AA743570E3C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2A2BA6ED-4EE8-4299-BCFE-361293274AE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43F3B401-65E9-475D-A16F-0B6E7437565D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E0BC4C36-7C6F-4326-AC71-D43674265524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8ACCB2C8-00A9-4871-89C5-D2D15DD36D11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87FDB105-645B-4591-8086-5F91FAB79BDE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530302EA-6FA2-48CF-96AB-4B4175933E79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CD6B0BC4-2F3A-4833-AEDE-F956C0815810}"/>
            </a:ext>
          </a:extLst>
        </xdr:cNvPr>
        <xdr:cNvSpPr txBox="1"/>
      </xdr:nvSpPr>
      <xdr:spPr>
        <a:xfrm>
          <a:off x="14125575" y="2409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1D738DCF-6DE7-4826-958F-CB192E9F82B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870143E1-3122-4287-A850-FD225F88E2C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D6C7D576-7C68-4D69-872F-E55DCDE4896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E6384949-B315-4EC1-8EF8-AE172284C5C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B4651E7F-913C-4E0A-AC86-FDB9D8FFCE0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F93E30FF-E335-49A7-B15A-A114BFDE65B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0F8FB0C9-0637-4CA2-A5DE-84AC04268745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7BD3D337-4794-4701-B7A7-5163A6B00F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D7C53981-426B-4268-AC76-5BB74E0EA219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5CE726DF-DFF9-47B9-890F-90EB04C1B977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B21E00B1-01EE-41B8-A52C-2D5953CF2A90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C57F3D9A-5072-4634-ACD8-8C6341E0FF6B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8072E8C4-63F3-4BE7-9F24-E778D8F0B931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7A0B9DC2-DE64-483E-B14D-2AB4B843962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8308B4CB-FCD3-429D-99FC-93E6DC3CD0FA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D6BC06DE-D27C-4FAB-AB3B-C612FB287F4D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D53C3979-CF4F-42E0-AA82-5D792C656B5E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5B4CE5AE-0CBF-4851-B8C4-E3B714608F2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53C67514-0B2C-41BC-A4C1-5480FA1E1823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933C2D80-32AD-4CC9-BDEE-7FC7885DCA88}"/>
            </a:ext>
          </a:extLst>
        </xdr:cNvPr>
        <xdr:cNvSpPr txBox="1"/>
      </xdr:nvSpPr>
      <xdr:spPr>
        <a:xfrm>
          <a:off x="14125575" y="2428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D57A5CE7-D32E-483D-9BEB-BA84D9C5667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31C0B12E-7E28-499E-8DAD-6056035684E8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FC935474-2127-46F2-80FD-D6D78648F95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C5A455AD-0CFD-4153-BD1B-21249E752697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39F436E1-650E-4B3D-A1AF-3BD7BF59F35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5C7DBB0C-FC0C-4146-AD8C-04E00F1E444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CD5C503A-C073-46DB-94F3-8237B5E9F121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D9B130F9-AA40-40DB-878C-44CAD69FE24B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FA3BDE35-CA01-4855-87D6-350D203CF54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BE57DBE8-D808-4BAD-B750-AFC43C00CF6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A51E400C-1546-4F02-9548-1B7619E80C2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0674AE85-1118-4CBA-9E85-CA22B145C434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9C8DFF13-058E-415B-A6B6-9E5ECF700CA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B90BBC48-1A1E-4B24-BAC1-69D3A48A823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93EC6117-7914-4B00-B4CD-30704B7F6345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2A0ED12D-B985-49D6-9BE1-4906E4187E12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8CCFD091-86E3-4AF7-8D8A-2E843B820D73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6BC1AD5C-7F65-4324-B5B3-6FF8E6F1D576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33AD898B-14C1-400A-BF49-A122A83644A9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A0AD7A81-92D7-4C5B-BC81-BA1BEB099E60}"/>
            </a:ext>
          </a:extLst>
        </xdr:cNvPr>
        <xdr:cNvSpPr txBox="1"/>
      </xdr:nvSpPr>
      <xdr:spPr>
        <a:xfrm>
          <a:off x="14125575" y="244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79CCF9A8-0326-490B-8AAD-4BDC37C33A1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77B28E9F-6055-45F3-8A21-6808DF3F09D7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DA954434-7441-463A-AEBD-14AE5B31F9C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0C09E231-42CA-42F5-9876-E9522C1BF864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E4FC2883-E14C-4CC3-84B9-3510CFE7624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11C29A84-560F-441F-9390-0D27BCBFE90F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4DFC640C-143B-4660-897E-DB1AB7DBD443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DFA75E7F-FC1B-4FBC-8FCE-CB6E2C8D2F0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8A102EBC-ABBF-427E-81C6-793BB1D73F0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BFB1CCB4-4222-4427-BE16-059DBFA33F4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A824359C-2818-416B-A5AE-194AB1690705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CE740763-CD69-4101-9C89-971BCA48DDA7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C7A59D66-AF13-45E0-A585-056A4D0383DA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497CA967-8AC5-4A44-9CF7-2310CE9FBBAD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067D5A14-56EE-4B51-B87C-53F0CBCACC9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A1E49A3A-8377-435E-930E-A75065B9B253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DBE7C189-FA9F-4F2E-A925-FFABF345A09E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203E1724-9F85-4579-9987-3AF5FC87A32B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95EA8BC9-C5BC-4A86-907C-DD68C378096C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133</xdr:row>
      <xdr:rowOff>76200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C6A2383A-5FA7-4519-AFF6-4C937867DD22}"/>
            </a:ext>
          </a:extLst>
        </xdr:cNvPr>
        <xdr:cNvSpPr txBox="1"/>
      </xdr:nvSpPr>
      <xdr:spPr>
        <a:xfrm>
          <a:off x="14125575" y="2466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0DB57C2-CD91-410D-A112-B60ACC75B3D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357A883-9D02-4CDA-9957-214AD66B551A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EF26C3A-5621-4BB7-A9E2-B2C52EBD5FE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D265B4DA-912C-475B-A0AA-5BD0BED79ADF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E7A16320-6458-46DA-8CCB-E6A33371AFA8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111703A7-1B20-46D1-8693-679C9879760D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5932DBC-ABEB-4480-B114-61A215EFE1AD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ECC410B1-58B4-4DBC-B84F-9A5E4F0F63CC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783CC613-E3D2-4D31-BD5D-9544744CFEC9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46BDCB2D-44AC-4249-B763-D7604A48CA05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14CF4252-FEA6-47EF-98B9-1E9AC19D8A9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A45DD9FA-A681-4805-8DFC-DFE981911FC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50C1C977-53EC-4FC6-94FB-8B47C9B95042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A2D1B4DE-82AD-4901-BA55-B0E0FF9ED23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24DD1403-9B00-4702-8796-F4AFFACBF63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C47FE6E3-5273-437E-BDD7-F57EDF17607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69E10E18-BF59-40E5-9550-18209D4FD70C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379ACD9E-2C1D-4505-B028-5DC4241720F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694C523B-CDD5-4547-AFD6-FA612B2C4A8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29FC7864-A6B6-4FC1-9F48-4753A36A8E2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80259D55-A4E1-4CC6-A04B-F72452A7154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768D7A3B-27C9-4BCE-B96C-6AE9A54EAE5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1BA3C085-0068-4C19-8538-A19E02D79A8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F90BB019-DCED-4559-95A0-5A2364C49A3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33EA5174-1029-4168-9DE1-465DD546640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B0A93073-C6BB-46A8-A509-5E53246C228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658E52E7-3839-4B2E-9D15-316B23E15BF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DA01F393-A75F-422F-B534-F9B70B14D27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8858F62F-50F6-4B0F-8D44-C5624C93BFF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F3E66B9C-A579-42B6-AA1E-0AFE19FDFCE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A1858127-A6D8-46B7-8882-6DE26BD7705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72727C0-E429-459A-A7D6-063B651E6D5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15E391AD-FF11-4F98-9D90-AFAD7DAA57E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5AF6ABF-41EA-4877-A953-C5FF98E2F66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7FA90343-5016-40A4-A063-13AE0430D40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A52C66C-B2FC-4A5C-9FAF-DAFCCE6731B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A9B5744-36FD-4D04-A5AA-E66E510700A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3915560E-F576-43C9-ADB2-57165D84109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3C3C6D31-7E40-4E04-880B-7C9B2DDD717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65B023AA-D11F-4B80-9988-879D3235143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B37BE81D-88F6-434A-98A5-5CDF784AA11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31EA6BE6-D048-47EE-A84A-F94E0656BA8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A1B5844B-434E-4707-B2EA-A2B83BD75B5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4A5A7641-3139-475A-88AC-65418C9EDA3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07BD6DD-662D-4742-BA0A-D0AF2A79FEE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E172BAE4-9754-4F96-8E4D-FB3FC886AEB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D8EAA8B0-84DB-4FEA-9CC1-5B46CBF7B1B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A3CEE32E-9165-4D14-BABC-EE90DC693E4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4EC67114-1ADB-41EA-807F-E7913970014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D556A757-0DEB-4B30-AA05-63975C07214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DA9EBC72-4140-4834-A98C-02AADF63F5C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A32B16C3-6BC6-44BB-B6AE-D64F0ABD177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B4676786-EE22-4361-89C7-5803B41A5F9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DF3CD82-91FE-4117-8425-1B4DB32B9EE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AE5C1455-BC37-4B8E-8E53-4B3D669F8F6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9AD70684-EE1B-4066-A97F-03CB346DBA9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7285E5BC-D63F-41C0-8B12-92D178B0D97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2AED2B76-DD94-424B-B3AC-A638C8C4932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EB44D8E9-24F6-4BE7-9AD0-174B43E8D73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3C030855-4757-448F-A2B4-3D0AC5F389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C33A0989-29EB-4D52-90B6-0509A66BC3A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DA0EC04F-9E4F-4B1F-8963-715DF2906E6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9C8B7E7-5F51-45EA-8D65-6F6EC260EC5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9AFAB15B-37A5-4317-A6CA-B49FC77B8FB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8D48B072-0486-45F1-A945-32FDC4644C8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16603D1C-BBBE-49BF-9229-CA83DFAB6ED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307BBE0E-1BE1-4379-A611-DF9F571FE3D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0DD6C1E8-0F84-412C-BA7B-9FE495F8FC7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C19C9B18-A12B-4822-970B-B4259C49ECE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D5F63211-E5D1-46A6-BD29-CBA630F8D15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389815D-FA95-4B2B-AFAD-471865FDE4F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89F4BFB-5678-4020-A388-2D4C267E53E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6711039F-E8A6-4884-B885-E4673722399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066A0A4-13C3-4002-986A-D22FD433EAC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70015AD9-5796-4F95-B3A4-DB274E187A2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7DA54B8E-3B03-481C-908E-455C2A1A6EE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FD44DA1-AE73-4931-83C3-F82341BBF3B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80B68C3A-2C62-4A99-BB42-E8B826AD51A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629A8E35-AC5E-41F4-9331-88F22FA9729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F95CF92C-E51B-4B67-83F1-7E58575EC59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6A34582E-C209-4D4A-BF3A-B62F0A003C10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0286F5DF-C04B-4C7F-AEFC-E3017EE60667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85C9663C-3EAD-4145-ADF9-A4B4E8A70359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E3C26756-C7B6-4D43-927D-DF1138E04C02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334E718E-D084-486B-B33D-661C62CA6D4F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47BDAB11-CC60-4A76-9EEA-AB78A593CBB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1FF8E56B-0929-482E-A70F-FBD71E2B090F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780B2FFF-90E3-4E29-9CFD-325B0BE2ACD7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20349936-D22B-4A82-858E-F69D0893664C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C23780C-71AA-4060-9292-506B2119C904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282E4E4C-CF04-4293-8C72-7BD46A8472E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2B756F0D-1DDA-412B-A08E-352F8AE49B2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FCFBF578-50BC-4E8E-9776-6156839AF8F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052AA225-24C9-47E9-8044-91B13D2A353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744D463F-6BA6-437B-82A4-A5AD18FADB8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632B437-E88D-4325-81F9-C1650E6853F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EFA262E9-4434-4D16-87F6-F52DACB9EEC2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92F8C8BA-0A3B-402B-A474-64BF1FFADE8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4FD50F18-7A0E-4857-B744-6ACABDCBBA7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7C4A598A-E060-461A-AC2F-B776B432054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15092FE1-F529-4DE2-B1F1-D56D1939C4E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5E356DA5-D6C5-4524-A463-8A5FFF4215A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10C80EC-D41A-402F-9C9F-448795C689B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9C38F233-32FD-4882-928B-8E40B441C7F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B1888A8F-BD2F-4FCB-AAE6-C5B3C529C53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0CB48807-81FE-4C69-BB24-5F0B3540E08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E2327A9A-80BE-4498-877E-C190E9265EB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CD13401D-C1B1-4868-9942-8255816BADE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D999F317-BC3F-43CD-97FA-B8E9CECC94A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EE74C59A-721E-460F-9A76-9CAA88631A3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99BA3E-AC0E-4992-9C5C-1CA1EB3EABC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A51AE03-11B5-4D0D-922B-AF7418700C0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E2217843-DEA7-4517-875F-68F7C3E9B83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3216A0A4-C182-4607-930A-186F6A7C4B3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F3D14EB-F60F-4C24-84FD-665228ACCB2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6B2B7042-25D8-4132-B09B-5E2E53A9D1B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FF84AE74-15A1-4EB0-A452-86FE2C9128B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C0E37B2E-3EAC-442A-9D1D-F8C94737058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00F9A704-F6A6-4AC0-9631-BC81F01B6C7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F05D2ADD-8351-49C8-A52B-21FA7567FDD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FE66BFD-D800-488B-B5EC-5DEF8095D8B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8ED6C213-F420-4603-A7D1-EEB1A573E4F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C77C037-FBDE-484E-884A-229AF0C632E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5CF63500-CD46-45F8-B616-CC8BB22F6BC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6A464E19-8687-444F-890E-F629D2C76EB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BF03C226-0E86-44D2-A829-1B0C747E71F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E40BF6F5-78F7-435B-9345-92EAE2FC0AE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153B0CFB-63B6-44C1-ABB3-DE1CB9E770F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8455BCFC-AFB9-4919-B890-893006A2E7A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D9099C86-807F-448C-A2D4-DE7CFD90396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E3E548CA-5F91-4F04-9D9F-19BC47E6442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3824E67A-FF4B-480F-8E7E-4FE9FE547E8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F124F581-1361-43BA-B6B5-7EC30FEF6D3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32F6BCE-E85D-466D-A493-EEEBD5FB005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5B8C6A4-B200-471C-B243-3639ED9CD66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BC24607B-EE20-4C2B-9FE9-EC59BFFDA78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18967134-BD2C-4B50-9795-7E552E64DF6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EE95532-0FDD-4688-B8B3-BBC5FFABBC7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CFD2F809-BB64-4DB7-A2DD-8DC8ECF8867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AC9DBDB-7DFB-4BAF-A27A-2233ACAA3F4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0081CD88-E4FF-4D45-A9D6-D9BF997869A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53358035-9BE6-423E-A91F-0E8C820CF28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32214D-F670-41B9-B1F8-A79566D4B26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22A461CC-E3A2-421A-81D4-28EDF215ED4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3DCAC3E7-A0B3-4BCB-BB56-4FA6D9FB12B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191AE412-2725-448F-9033-8DC06962ECB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1F73053B-38E0-4E6C-870A-317EBA70E49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BF521980-70A0-416C-9AAF-D63BB1F8D82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E735A45B-F7C7-4F15-991C-91FB04872B6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580F27DA-D5F6-4082-B32B-98CDB50F832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E49F96C-BFEF-415D-A95E-8C57A57256F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A7D731EE-02AD-472E-9EF8-5A70FD3B81B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8D33ECC0-4C7F-46DB-BDC0-306869FEC5B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EF84C4C4-973C-40D1-9C40-62B00C65F75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A197B11E-43DF-4D62-99B1-2C54649D74A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BB902E6-000D-4EAA-A73F-457FB8D6697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D573BFA-F0AA-4492-AB3F-97E1DA69893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2A01F06B-5DD8-499A-AC45-FAD254AA466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548E3A22-0ADE-418D-9ECB-43DF5435C4F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7A072E8C-5923-448D-928B-B75C0B72CE3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243</xdr:row>
      <xdr:rowOff>47625</xdr:rowOff>
    </xdr:from>
    <xdr:to>
      <xdr:col>2</xdr:col>
      <xdr:colOff>1333500</xdr:colOff>
      <xdr:row>243</xdr:row>
      <xdr:rowOff>133350</xdr:rowOff>
    </xdr:to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D8040ED7-4D96-4F5A-A8C0-3D99752433B3}"/>
            </a:ext>
          </a:extLst>
        </xdr:cNvPr>
        <xdr:cNvSpPr txBox="1"/>
      </xdr:nvSpPr>
      <xdr:spPr>
        <a:xfrm>
          <a:off x="2143125" y="456342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04408AFB-C3A2-40F0-80C0-F18E7118B00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97059E4F-554A-4D07-A68D-B73F80AAD45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B4E339E-912E-4582-A983-DB3E692180E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5849CD34-C422-4B50-870B-4069829C41BE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CF74B865-BB68-4714-9EAA-EC77F0A0161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401E57D4-4AA3-4892-A6E2-3EDEA7B95C9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A6CA84C5-C38B-426B-9D1E-88347497129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9F5D5626-B933-496C-80B3-6C9A200B962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E3CB85D1-4048-4DBC-9A5A-5C46D9B6C34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32A8AD97-D1C8-4B0E-9269-530E012665D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0457075-1566-49B5-A659-F806E434F31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F1C7511-F80D-43B3-8428-CF13B417549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8CE99108-7996-4F63-8B92-B3EA4DB2C6F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10C6D8F5-90B4-4CC4-8770-7EE94FFC3EA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469EA82D-3B8F-4300-982A-2F5AB002F0F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08023E8D-F91C-4C41-9D78-0EFFC48AC33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35A7BD82-60F8-42D5-A742-BEEFEB85020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946605-E2F1-49FB-844A-1830E93D5A5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2BFA5D5B-1AFC-4795-9C71-D4D13F710E8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F796D3FF-EFBA-4BEF-8655-B75A12B0763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16D58971-AB84-4795-9317-76D2F375E2E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33F2EBBC-02A6-4AAD-95D0-5D3637BD5ED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3F2555C4-6676-411B-8574-C934FC09A82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CAEFF5EF-F1E5-4B9D-B84E-6300BA1DB86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9EB51E9-B81C-4862-97D0-CC74EFF6854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4C9C5D1-4B5C-4307-B5EA-A9B53917F65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224EEA16-BBE0-4723-B210-B5F40BA6355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4FCEE39E-52E9-4353-884C-75ACF7FE381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C00CBDA-71E9-4671-8A61-20715BF0E04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A867FC5D-DC9A-4462-B3A6-A1897F2D74D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7B1517F4-8A57-4458-8842-D24F5F2FE60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D5BFA586-B9FF-4F4A-AB15-99F5182F100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14421E16-8C46-4ABA-AA97-610BBB0E467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212BE86F-5A2E-40FC-B5FE-9DF28DF0ADA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D6AE5F71-668C-4C26-97AF-D24E5802528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67F1AE4B-672F-412F-A8A4-5B9EADA03DA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82657FB0-CF36-4748-B464-2CE591002B3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7A1E48F2-BE32-4F62-ADEE-8ABCBCE33FF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A91DC155-ADCB-46F8-9F64-2FC038B2C04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AB6CC6B-DC78-4396-BDF1-85B7B2E07ED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F2EA64BE-98A8-4690-9E59-F5C62B5A62A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4CA1377B-73AD-4C31-AA9C-2CD98CA71E4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BB43240-98A1-4FC4-BCB8-F95CFA7559E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8AC2E040-E31D-4AE4-9D8A-D9A0B8A42DA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0EEC90E-5D32-4522-A13A-1DBCA2872B8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FD84355-4E03-46BA-B5B1-A9A8BA30571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C22FDD78-84CE-4FED-9C81-DC0133E13F4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F41E3EC-A6E8-4C4C-A2DE-CC9608DA255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54E4AAF2-B4BC-442D-8F36-366B41F3B9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93544DDB-D368-4AB3-9E3C-D9F8DB7298D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72CF1D49-758F-4CAB-86D4-0DA3C4D7775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ED03DBE-1439-439C-B8AA-1573A5EA456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A9CC63C-CD83-4E5B-898F-CFE1CD40FF8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D3096E93-095D-4534-AFD4-F915446A8B4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E99FA8B-70E9-4AAB-95DF-3066A1F5B40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D261418-591A-46F8-AD54-5119627E79C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D73D90A6-A05A-4F1D-8948-4146F3CB3D5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930037F7-18B7-4598-A1C7-37F94ACE992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B3A93974-4F17-4016-A18A-DAA09C52975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1C774A88-2229-46A4-84C7-AE2301D3F8F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234320C-E8BD-4B16-9BF0-932D7C97CC2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EBBED2F8-78E7-4D7D-A2A8-9DB1AFD7D83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4DA921C0-8F11-453A-92C7-D52CBF73732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A5F306C4-9884-47E6-BEB7-A3C59908CD7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B2AB00DD-9B80-48BE-B806-D34042B6F6A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B521F251-FF88-41D6-8821-51B19C7FEAD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CA7578BB-B402-40E1-ABE6-3EA6D337950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F9AF2AD7-AA76-44C1-BC0D-0187B27A4F9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DBDC2002-ECF3-4AB4-AFB0-CD01F527EBC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DB823B5D-2ACD-4712-B47E-DBD8FBB3B5F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6C069374-6606-451D-853F-6215C8D7081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705DD413-F571-459E-9891-65663E3372C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FB167FDD-1740-4D65-B401-CEDA8146B49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F431A3DE-AC5E-41D8-90D4-2BC2F9B9685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E4B3731D-4254-4C69-B8B5-733ACF3D77B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EC428B3-45DD-4D50-AE09-0ADFED71668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28E2DAC8-57E6-4A2F-A66C-7988E6F2502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5A887D2A-E8F8-4056-8211-A2D307D56AD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A538139-EC50-451C-9F3F-16D96D25597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6636173F-153A-4B62-A177-7824EF210F7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243</xdr:row>
      <xdr:rowOff>47625</xdr:rowOff>
    </xdr:from>
    <xdr:to>
      <xdr:col>2</xdr:col>
      <xdr:colOff>1333500</xdr:colOff>
      <xdr:row>243</xdr:row>
      <xdr:rowOff>133350</xdr:rowOff>
    </xdr:to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B0F5C71A-8B92-45E6-9D0B-86E9A017F9B8}"/>
            </a:ext>
          </a:extLst>
        </xdr:cNvPr>
        <xdr:cNvSpPr txBox="1"/>
      </xdr:nvSpPr>
      <xdr:spPr>
        <a:xfrm>
          <a:off x="2143125" y="456342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1C6B627B-EA51-4FAE-9FC0-638C2196F01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49CDFB8-5FF0-46A6-84DC-D27D6501140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B6B9DCD7-1F79-4383-9B59-DE1F42299C8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8F015C9A-7B0E-42D1-A14C-7FF5F44E573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7232A85-8832-4631-B32A-73C654C33B7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F29EAA67-8325-4578-895A-7E14F29E2D9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09D53AA9-94E5-4A5B-9851-C1AB00C56CC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6269B83A-A57E-4D54-8376-D909CD629EF6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A962B01B-2B09-4DA9-82DD-DBDDE5E7450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DEA43DA-A88A-4DD1-A0C3-3C03B5EF2DC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83937B55-45D7-4769-8916-DD4CD16B02F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2ED7F9AD-731A-47A0-9347-D7C9D292F26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924A2ADD-A2D5-457D-A377-BB07B4AD390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5C50632C-6505-4159-AC90-9E2DE3FE1ED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EF943670-09CC-4F9F-AB28-DE56FA57181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455A510-ECE9-47CD-8450-5489604428D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ABCAFC1A-78F1-4DEF-A7DB-F865C50A605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085893BB-CB0A-4781-89E8-E95FCCD7FED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72943D9-0BF3-4B1F-B1CF-ED44E071FE6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56B19B05-5A30-4DB1-9C57-CD32E85F44B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2BD7D8C-026C-458A-A6C3-10C318908B9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8E15010-F03B-461E-B745-468BDE524C8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0F31D34C-16C8-40A6-9737-3B4A8DFB444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6B2AF41F-8903-4864-ADFB-C5C4DD52470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E2E9803D-E931-4852-9C19-F6FB01C4874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462ADCF0-A64F-440A-A38B-65D79965348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C8D882A9-9E8D-4A9C-9228-4031E6A0245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FC675E3D-57F4-47DA-9CBD-62E198F0751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778D2619-B1AA-4951-B9C0-ACBCC308804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3780DD0-3F12-4F05-86C0-169268031EF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48DDE373-6662-4C77-963C-22E23BE05FB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6B80D4DD-43CC-4339-BFB9-D9646E12BFE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BED8973D-B4EB-4ABC-804F-03DB97B5DEE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B043836C-8058-41D8-8F28-2498E5C0193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7C28B3D4-387C-4A2D-8A2D-26022E1FFD3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FD2F438F-72E3-49DB-9236-F2193D765A0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12C218E6-02BF-4D6B-9471-AAAD6AB2BEF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BCCD314C-551B-43EA-95AE-35787E2ADE0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3FD942EF-21B5-46B9-967A-DB8C946E510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5BA7E34F-61F8-4D53-8D9C-8C4E3E25E23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18DD41D0-593B-4083-A3B7-090474B3932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432B9C9-70C1-411E-9A9F-5DBAD4A0214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F39C9731-7228-402C-903C-447579BE5AC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4B0A8872-37D7-45EB-8D04-E9045DEFA4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5EB0AD77-EA5F-4FD6-8490-C6379E81EDE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EF81DF1-8033-47F1-B15F-6C07F55019C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71C010EB-0DFF-4EE5-8287-4305147827D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0DE05947-FD1F-4FD9-8C47-78ADDAE707C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26844C20-4F74-4765-9291-5C9820F77C8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383D747E-7FDE-4D7C-9680-B1D005F833A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F03993E2-8681-421D-BD8F-88B782E604B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B244763-ED9D-4301-8C12-20B863397A8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9CA8F168-7EE0-4623-94A1-1669C5F13FD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89B47E9B-67D4-4333-B549-59FD9FC586C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11B432-07DD-48E6-BB5E-0C786C3E0E6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879C0A17-B394-46AF-952A-DB7658B56ED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45F2ABFA-6C53-4388-A91C-BA8790628F4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CA608A29-261B-44A4-87F6-0D0DFB5A2F0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D0FD9D31-6154-4C96-8DC7-58F764E55BB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EF05C8FF-58CE-4B84-B49B-0263B986BD9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B4EB6055-3E85-4527-885C-EA5AEBA68EE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E507EE6B-8C10-4F1D-A066-DC919AB62AF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5BDCD44-D850-409D-B903-C7CF6038AFB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B107C5CB-009A-43C9-BD2B-580110C6192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4C66B280-E05C-4802-840B-9B89E1732B7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256F5102-4FF1-44E6-B0E2-DB5A728420D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EB7C90C5-7C35-4C7D-A1B9-824E12A0552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D8EE921C-EA88-4DD4-A164-04A2A65E709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A91BB403-FCE6-4569-BE80-207AE2D9F15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747AC6FB-A0C2-4FA1-AFAE-77336E06897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EA8526A-FB36-4B22-ACF6-6AE493917CE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ED2D91A-EA35-4826-8FEA-16167F7908B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323C50EB-4AEC-4DC5-8D68-F7703C8C68F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E831D15E-B04B-478F-AF5E-FA5114188D0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0D90FD19-43BA-4E46-AD72-8F655EF9DCA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D454703B-4E31-4CBC-9096-C9EBF9F3594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F8E39811-A218-4517-9FD9-7BABBF43CA4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66083649-4B13-4002-9EF2-8EDC0D1E3AD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95B278D-8972-46C0-90F4-A37F6B640CC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FD86004A-DB37-4A4D-988D-C88502D00A2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EB982DD2-EC68-4975-ADDC-D9A07BEE1443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ADC23BD4-D9AF-44DD-B384-F6224A5B0563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A634BC0-D59F-4C7C-A88C-75713E5F8D1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A64A182B-138E-42E0-8BE8-3A5066B79D3D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8E61E0D5-5691-4303-9BF9-791BA38162D7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7499E641-6D3A-414E-8B63-1043F55A1A1E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E26D724D-D4B6-4618-B8F4-BC18B0F48CCA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FE84E7F-EA98-4143-AE03-3F9DE43E440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B18D4428-1142-47E7-9525-6809C3B953F4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7ACC3C2F-59FA-45DD-B1EA-FE157C5F54B2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14EE9324-9462-45AB-9BFC-7D176593A8F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4BD9B3E0-8952-4E3A-B018-6B45069D328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8720A503-6128-4B88-BF93-577AEDDA04B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9889BF3E-A7D3-48E4-A376-1BDFE353FD56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645636B-03A2-4898-9CB3-C9A2B48C4B93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1A3D653-4C65-45C9-A171-29616F05F79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A3B168E-53D5-4102-BD04-059EF193681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0A4CC252-1173-4FBE-AC55-8897859359F6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2521FC3A-2391-4C73-AF87-BDC49415515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2EF2AFB-5859-47D3-9E04-4D659ED27F9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11F942C-C663-4EA6-BAC8-A288169775C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2DE85D05-1F3C-4D7E-BDCD-F35AEE900AB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183575D8-1BFB-4E83-A643-2AFC1EF1AFD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ADE86B2D-80A3-42B7-AF26-FB67AECB4BF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E3F4BB4-15DB-42BC-9CEA-5A86D188422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3BDF3C61-B5B0-4B61-8848-81D35753FB9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C4A2126-6142-4570-A05E-6092EB7739D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C723474E-1616-4A9D-9EED-48710C24D6B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DEFF72D0-099C-4E80-B9F5-DEEBADD819A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1F7C5689-0900-4EE9-B273-17CE11912E7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BB769740-2E76-4AE4-8943-00493B13D29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93D380FE-C5EF-45C6-AAD6-822F17931D3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DFEAA0F6-A967-44C3-BCDD-C3BB020F703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8EC225CF-C678-445F-A8A5-8C83AFF940F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3D1AC51-8AA2-47FF-B46E-2DFB2FECF78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7D5477B0-811D-4D07-8B00-4DFC88D36F8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002CA613-4B65-4890-ABA4-A48426087F8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E649A5D2-30FB-4D4B-9AAF-888D76A065F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9CE37477-7332-4060-B431-3C6D2C9146D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413CB2A7-4D8F-4D42-8FF4-0A06C212B25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86A943FE-67F0-4545-94F3-1085077FAFF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24CFE83E-10EB-41B8-BA24-B5D284D08A9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EDF728C-007D-4F60-A78E-2BC6E1E356E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FBC3BC6-8D75-4D62-B78C-1423EA0B44D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2AB46D8D-9B57-4A34-8ACC-F1C495DE6E5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FFA9A251-DCC0-43F1-A0FA-BBA2D45393A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76652A0-5BBA-4C92-9894-55E6AB1540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FF81F03-2EA5-48F0-95F3-402A0D8724F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547F6CE4-ABC1-4982-8CE4-4445371B4F2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09D7B70A-AACB-4D5C-9B78-3FBA47A0464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13CA46C6-6D12-49C6-AAD4-EEE9A09BBFA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D1A1B608-1A5A-4FA0-9F92-CEE38463AEF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CD1DDA07-5155-496F-8D0D-2C56A95ED3B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BEF97A47-9168-47F8-B484-E32EAFCB05A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5010608-1134-435B-9817-04DB7B8A0B8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0A888FC-3437-4293-BEB3-1701E0265F7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6D56F6E8-13E2-44CF-AAEA-0AD81CD7833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3CDD46F-147E-40FD-B803-4AF1EB7CD42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AC948A38-7275-4DCF-87B6-699DEE00F67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F230565C-1086-42E4-B18A-00F957AF0E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A3A80CF-2CD7-4172-980C-548DD473D1F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B1D90A0-29A1-4E4E-9C7E-0BC80D50845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B9AAD73-2666-4E4B-B712-7EACA7569D0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CDA25116-0C4F-4F3B-A967-70F0C4D939D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C014E79F-1F59-4901-AF98-0144534FB3E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958D16EA-29CA-4016-B247-3ADAF268AE3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F05FE0A7-19E1-440A-94CE-30FAE1AB86C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ADFEC11B-41D2-498E-861F-B02ABEC2FA2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4404D52A-3E73-400C-A6B5-049F014646C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F36D0BAA-E63C-412D-B682-48D44483F1B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D283AB7B-7AD9-42F8-9044-FECE4C94CDD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840C05C8-9176-41CB-911E-F6A1A094E81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FF6E9FD-7BA0-4556-8A95-0129CE20DE5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B96478C2-C544-4AF3-AC8B-382A86AF27D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17E44729-2078-4155-A9AA-396425DE1DF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97BB61DE-94CB-4314-8B94-25DCC556657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319B129-5A14-4BF2-9ABD-C231F8AEBAC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280B90D1-CB92-4564-A536-909933BCFCB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EAA6F35D-CE99-42C9-B121-0F36E67CAC4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B3904883-5EDE-481D-A67D-9154E290153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00A3A9B7-E8C0-4046-BF52-72030FC513B6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8E605156-3149-489D-9F4B-1FC1FBD2981E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4071F05E-E239-4608-9284-49C662DFBB78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9FEAF4D3-DC83-4D24-B07C-DB24E4E2A5CB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19ABFA6-8664-4962-96B4-B7685B00CF77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6BC81E0D-F318-4FDF-B08E-4B4B5B3095E2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F616224-EE46-4482-921F-4FB914694E8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89F0B10E-66B7-4352-9D9B-963899954E41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88FEEE1F-C011-422A-8D8D-E4B5DA8EF6A4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134</xdr:row>
      <xdr:rowOff>76200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695F35D0-5B20-4808-AABB-87946D0DEB54}"/>
            </a:ext>
          </a:extLst>
        </xdr:cNvPr>
        <xdr:cNvSpPr txBox="1"/>
      </xdr:nvSpPr>
      <xdr:spPr>
        <a:xfrm>
          <a:off x="285750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F72C8271-C6A1-464A-92AE-B1EACCB27582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38B1CA4A-ACF0-4711-8ADE-B0636695B2E6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14456C6-1E3A-4177-90A6-B929628DE1B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CAB93268-C738-4100-A8EF-335D6506554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63620043-9ED3-4EB8-91C9-AD219BB5D6A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92D1F6C3-9C51-4237-8499-3D76F15AAE2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6BC15E49-90B9-4985-B27C-10805158637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D62B8DB5-7902-44FA-A883-D7057D07167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D149F237-1FBC-41A5-9FCC-1BEB365EA13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4EDBC950-4844-450B-A30B-B3C17C8EF3B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F32FC19-10A5-440D-B694-31F234F4DD5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6CC704-D802-49AF-89B4-C1A6F6DB2B5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86B178AB-88BD-476A-86C2-0B5BF8F722A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E467AB96-5DD1-4ED8-B6F5-0AD8C4449A3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4820B845-406A-401F-8DD5-0B56EA48F5E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2109599A-C194-4FA9-BD7A-9431226C37D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F14CD793-7F97-4C2F-807E-1C4054D94E8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DFB1B2D0-042F-4EC2-A540-7B4F0B7CC4E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4881BDBB-50C4-42C4-ACB7-AD0F3BDC232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56A13E95-8C9A-450E-9765-D591961F4FC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0614090E-87B1-45A7-ACA9-E7D58F33110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9F5D701-3059-440B-B35E-EC525D6596A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61FAFE3E-800B-4337-AE1A-E3DEC630AAA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415EF4E7-877C-43D3-BA07-736E9A8759A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6106206D-C4B6-4E05-A3EF-AC2A54F3044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4FFCA5D1-9132-49DA-8E50-6C5B796E02B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7E795D6-A324-4B55-88CF-21D360C6868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A19D58EE-52EE-4231-BFD2-1E46CE5D458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6497E75F-505A-440F-9F4F-E5EFA85376D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FAA40961-D2BD-4C8B-9895-8C3CCCA804C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D7506C1-B95A-4F15-8B83-155BC44BC6C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5F839290-2120-43E8-8183-6E629FC2360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B8D4F267-ACB8-4234-BE05-B078104CFBA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0110F7CB-6D3E-43F3-9A48-A941366670C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38430A74-177C-475F-866D-D81DA144FEB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D2340344-9E17-4D12-B3D4-09A56A9B056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5F8BA100-16F7-454B-978F-ED147FA0474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C85B66BF-1C92-43C5-A614-68317E0DDC0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73042AED-74C5-44D9-98E7-03CFB463314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EA08303B-FF2C-4C32-90F2-02DFAE7FB06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9562653E-F8B7-44E5-972D-3051EFA8CDD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304758ED-D13B-489F-A94A-1076C561B70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A62E4A8-98F4-41AD-8D82-4F9636C88C0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A5C473CC-713C-459A-AE4F-E63858257D3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2E204E59-E363-4415-B5AB-77027E493F6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1AD17ADB-D897-42BF-975B-175978C7824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73A8C48-E61A-4FEC-B439-E94C87A3C15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7383ABC3-C426-4A5B-A302-36D7EA3AABB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AB27A375-39A2-463E-8800-D67CC47C5DF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D0EAF356-6D25-4D1A-AB4B-435270C4770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46ED6FE-4388-4869-97E0-40D425216C3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E34903F1-6ABC-43B7-9A14-51F70FBEA1B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FDEC0318-3ECF-46F2-B9DD-6058080364B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FC3C053-01CA-4D2A-9665-DF19000A9D0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5AC852-E493-4C11-8FDF-9F9B9F130B8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AE4B5A4-B8C3-4934-A9A3-DE6F6712433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512493E3-3964-4632-81E7-B2508F02D06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9863E9D8-217B-4D6A-AA03-A1FD60FD17B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4C3CB287-08DF-4AA9-9096-74D9CF42709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6DE2F6CA-7D5C-4B00-9ED7-10644ACCB80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96AACF6-1A4F-45D9-B594-DAA1BE69E91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C963FE8-9795-458D-AFEF-5D5D9AFCED4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2EC08B28-2BD2-42BD-AE36-5FF5D6A1B56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410FD318-396E-4C23-A882-1D8D29CD289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8B3F2368-FA84-4274-9456-FDCAE62F591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F86A8F47-E5C2-463C-9EEE-ABEDF1946B9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E9732C52-F2B3-4C0A-8468-E90462459B1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63A438D5-6893-400E-A852-A2E51B9803E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2E6A5FD7-83DB-40A6-84D5-06F67B69D95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FF0FB782-D7F0-44E3-B24D-62952C52C10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243</xdr:row>
      <xdr:rowOff>47625</xdr:rowOff>
    </xdr:from>
    <xdr:to>
      <xdr:col>2</xdr:col>
      <xdr:colOff>1333500</xdr:colOff>
      <xdr:row>243</xdr:row>
      <xdr:rowOff>133350</xdr:rowOff>
    </xdr:to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8FC07A95-3958-489B-8C0B-84126FA259DD}"/>
            </a:ext>
          </a:extLst>
        </xdr:cNvPr>
        <xdr:cNvSpPr txBox="1"/>
      </xdr:nvSpPr>
      <xdr:spPr>
        <a:xfrm>
          <a:off x="2143125" y="456342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14602E73-821F-485B-AA07-B42EE41D5DB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10D5991C-1B05-4A7E-B07E-E7BA46B37F63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72E7035C-311F-4FA8-89DE-3D37BCAE11A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50F42F59-C4EC-4A49-ABDF-E25058E657B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6EC9AA47-1D12-49E4-B2D2-FD4E350DA4BE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935D8750-8E41-4F9C-B9DD-09F40723F51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073A7B8B-1645-4955-8CBE-8EF4ACCBC2F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D57F0A17-D659-405C-A393-FADDD64B295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AA77AFA5-A07A-467D-B766-4B6E9E08AA0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9887BF88-AA88-45B4-807D-757A11DDCED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538426-4683-40B0-805D-09346D252FA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A3EF4A2-4547-4127-A676-5C97709630C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7FFC4717-D623-41FE-8B9F-5A1B3F49E62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A250766-2F99-4071-B705-E42EA11C9EE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D96C3A73-BC6B-4831-AB92-D016CA6D18B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05FC268B-DF2E-4D8E-B5BB-5A05E5CEA30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A529674F-772C-46F5-9320-767A094C824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15C88AAB-BB98-479B-90FC-D74EA368AE8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CBF4C15B-22D4-4FAC-85AC-54EF72F1C55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2D36850-8C47-477D-99F9-2488ABAF1B2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956F13B4-D7A0-4B4B-B092-9E5AD806BB7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B3864FD3-061E-4CDD-9085-2DAE64087E6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1551FB06-5B1B-4A02-8B7A-CF1F15F0FAB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07C8E5E6-2710-4750-A3C9-B7CFF496288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4DFE8B1C-A8F8-4357-BD2A-2793E6D1E20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294ABC43-28E9-4814-8D69-920542FC7D8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F15FF46E-51CE-4916-AD8D-8B4B546BC8A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A6E91DD9-4D79-4678-A1A6-F4BD680F5C1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07F65E58-5F5D-4041-98AE-DBABDD412FD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11A694A-9E83-41A5-ABB8-634EAF7F2E7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40F6E1A-FCB7-4098-BD7A-8D8BDBF31B3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7EEAFB6E-E6EF-4AB3-B611-7B9071D2A74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4746F07C-DE77-43DC-BEAA-C146956A5AF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87216A88-700F-482B-9450-AFDDA02E8D6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942CF65-3013-4994-AB0A-7831077A67D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A71ED20A-FA08-447E-9B7F-209081A48C3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13B8A8DD-F095-4621-AF4E-D8BB5C84FDE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9379F1F7-C28A-4B1A-ADF0-2E94808FE05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A28E8D91-733E-41A3-855B-976FCA69A4F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8D72DD2F-F4DF-4212-871F-69D514A4589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D50909FC-DC76-4936-8E34-3D9B2FA2BF7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E2A88FEC-956F-40C0-ABCC-6A759B3BC99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8E7A168-DCB5-4D51-9887-8610C66012F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940A94A8-2DCD-4DFD-A6C4-3373FD95F59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54E83FE3-4D41-41EB-84C4-D5149095B77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4B28573E-8A35-406A-86A9-2A3ADF7BB5D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CD2FD980-FEAC-434C-9F3E-6916CB9422C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E2A1ACA5-A170-45CB-9BB6-D9C32E324F7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3F91E610-46F8-4FB8-9F80-4FD98F30682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7DED1836-459B-44F9-9872-43F0BC9E3B2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9EDE19FB-7CFB-4931-B952-90F54CB61DC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7BFF870-7578-4ED0-86FE-4D9C3C271FD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2A90687-A7EB-4B6A-BF82-D08439E7359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4FE336C1-DAAF-4659-AB47-73642A26B8B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1862D848-74BA-4D22-8414-B4C48C53016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EBCD83A9-401F-4D65-83CB-F9378AE3E98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4AD03542-A2BF-4E8B-AECA-4CDED9859BD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86C41591-C353-4558-94D7-961F5B3AE86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02F135F5-4883-4D48-9EBB-9AC4D9692E4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725836F3-A1A8-425F-928A-8597CCD5943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52527863-3348-4924-A939-CC90749CD15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741D262A-772B-4FD0-9A5B-14C0F00381F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035D636C-6BD9-4ECF-9B4E-24935DA1307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26ADC989-C910-4BB7-841D-7136F4EF2BC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34FD4075-CF50-484A-975D-72A8BEAB5AB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2AB7BF88-75B0-4AC8-AD16-C34FBDD4B81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9888A770-C8F7-42CA-8730-5F58C2657D9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BD69AC76-5508-425D-B82B-6FD06A284B2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5483A59C-A9B4-4019-BAD5-81F380C648F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DBBB475C-5A08-48DB-9C51-AC9B4207C58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CF5C01CB-CD72-4BF6-B6DB-85B9A78BACB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00E885C6-4D4C-49E1-A45A-F67A1B3CED5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D8EF9A11-047B-4DC5-B0C4-707DAD3739D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18CDF4E4-D7E9-440C-ADF2-BCA9DFE12D3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58044352-A604-498C-9FFE-26E2471A30F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775F0ACB-B85B-4EE7-A545-407C1230BD4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2EA0C5A-6ED5-418E-96BF-6E4C5C8521B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14B79C80-2220-49E8-A339-19450F2B547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5A674452-E1CB-44A3-8EF9-552373A1B74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2D27FAE0-C147-4EB5-9C1B-90158256156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243</xdr:row>
      <xdr:rowOff>47625</xdr:rowOff>
    </xdr:from>
    <xdr:to>
      <xdr:col>2</xdr:col>
      <xdr:colOff>1333500</xdr:colOff>
      <xdr:row>243</xdr:row>
      <xdr:rowOff>133350</xdr:rowOff>
    </xdr:to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66258357-0B93-4AA3-8F32-BC0A52ADB379}"/>
            </a:ext>
          </a:extLst>
        </xdr:cNvPr>
        <xdr:cNvSpPr txBox="1"/>
      </xdr:nvSpPr>
      <xdr:spPr>
        <a:xfrm>
          <a:off x="2143125" y="456342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B3B0963A-BA9A-419A-9EA0-458E40D26BB9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3B360DEA-0B51-49A3-BBF6-0FC0D73A31C2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9E4A3DB-331A-4420-A769-1761BE9DF102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CF2FE765-2996-4D41-A850-CF44101F257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FD3AFAA8-06B9-46B0-B4D4-340C7F16DA53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6E9D5433-9D6E-40CD-9738-07A27917985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A46F22A-177A-49F0-B959-4E397DA30CA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C3D80CAD-0ED0-4A53-B053-036370CCE21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9A3B6A34-2DEA-4B4C-90D5-35B79ED2A4D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C7A67014-3E1F-40DD-8FC7-4D6948D4089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D06C0821-DC18-4A1D-AA9F-0761E4A7D48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E19BDF-58FA-4D53-9C59-5E60D7BB36E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FABE8569-9EAC-47BD-8651-88CD606B49D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8A122224-778A-4EFF-BA31-1600DBD8716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7F8257B-2363-41B4-A75C-40F15F7200F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825571AE-5968-40A8-8812-B2362D0EA7B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C54F77CB-7396-4788-9903-646BA671798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B5ECBED5-8D0A-48F0-92EF-43608C93885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13983069-D630-4907-B474-0AEF34CB15B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EF366A4A-CD5F-464A-9682-8C7F1C1B8B2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A9853B5-6958-43E6-AE0D-E5835B178BF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8DEF5FE9-7C0B-4828-9019-E4AA30A6B57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1690A82E-B851-4F66-9C04-2ECAE504E96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172284BB-F64E-4E07-9018-5690E570DFC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4BD549AA-694E-473A-A3FA-CB8A96695B4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12EE353C-0515-4290-9534-3FDC3432BFB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2355160-B220-4C12-9A63-7A8D4F4C63E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F17AADEE-5329-442B-BD59-46A4E23DD0B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C5FDA7C4-6F66-48DA-B807-4AC6AE7EC95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2906AB93-9E1A-47A3-A07E-90766DC56DB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9DCC7A1E-0CB2-446B-8F11-04F8FAE0654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5D53FA46-F1BD-496E-BD3C-53F2E069576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017AD901-AC63-4C91-B16F-8AA3BC5E25B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816E408-7984-4776-A5FA-EC1AB4F3B53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D1765B69-774D-4ABD-B155-655EDE9FECF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9F66C62C-A9D9-4462-89AF-B6201A487AE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CFADA100-059F-42CB-AC79-3DCBF1160FC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4F6EDF25-B387-45A5-ACC2-C61B4A709BB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65E081E-6E0A-4332-8FD3-B501B9C7AD2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4B552A34-E358-4060-BCC7-B56FD99DC04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C895DA47-A4E2-4E67-9D16-E55C42EB4A1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43BA4356-9CF7-43FB-AAD9-76ECFEF0944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FC399F6-A95F-45AB-90B4-3BA7A588989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C688CEE7-E969-45BB-B0A3-280B822FC75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84B93C2D-C48E-4C5C-9F9F-9A733423D64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2881C23B-1816-4451-BAF4-9B366B2B768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97CE507-20D0-4937-BA65-3FDB8D3DF26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C09A304C-60A7-4668-AF3C-919AF2F3543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AF125239-E506-415E-ADE9-377AEEC5B10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479C7E82-C0DC-463A-947F-3AA636B937C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ADCA2372-6507-4602-BF80-ACF41DC80C0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05735F1-3AED-4ADF-99D9-07710FC14B7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77471ABC-D0DB-484D-80E3-C8489F52F0E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68DAE7C7-78C6-4E24-9A06-9A24D0A5F15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4996DF51-E33E-42DF-826C-2C81C96D216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3DE00626-4FAF-4705-B58B-66CA02E712E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2CF6DA70-B980-4DE2-AD64-346D2C2D59B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00BDFD3-08EB-4440-A289-64AC4BFE26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6F3C5E5C-C29B-4CB3-8F41-2FE5F0BA8CF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2939EDA7-725B-4A57-98CB-32529870A27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43BF80FD-42D8-4934-9554-E44E730852A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71DA0927-5BEF-43E2-94E9-F1AAEF823B2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8E4F7C81-D367-49C0-9B03-91383398674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7B706858-A2E2-4D43-9F83-2E4C332F60B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ED701AA5-6338-4764-89A3-08182F17381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C8D44C1-3614-463D-BF98-C3C8651760F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15520C0E-D993-4CB4-BB69-D5CB947170C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240730BC-8C93-401D-BC56-528B8A76B81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F6FE7500-F93B-49CA-A89F-E801FAAB905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DD630B6A-66E4-4A3F-B90A-FA8D629E376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C818FD71-BA17-4D2C-B48B-A9D42CB9919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8FDE628D-CD70-4624-B8FF-5B62E226F44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2B060028-A0B7-49C2-889C-E2417C8BF02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759662FA-50F4-4ED1-A578-7E7981EC4D1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157CC200-9F1B-4429-B6AC-FAEDFFBC2BE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F4E45704-4B7F-42D1-BF7C-DBE3A07ECBE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8C36C76A-693D-4DFC-8F1E-06963FA64DE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CFE16F1C-0FC3-4C05-BFC0-A1873A51CB9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3363F5AB-A328-45B6-8A73-918623D5A66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82359DDF-A9F4-4D86-A7A6-E75FA9E4813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564EF466-A83F-4D8F-A38B-5E6467C63025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2F16FB78-FBBA-45C0-99C2-695DC8A0DEF8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2FDCF63C-2985-4355-8D41-A5B12DC23719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D18578B1-8F1B-4330-BA64-FDD9465A7DE4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5A2B891-52EF-4B22-872C-BDF313EC57ED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E4DDEC7-C509-488F-A7D2-E1E995A05E41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BCB98CF-718B-4ECF-BB1D-653CC52CD7E7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1F63F6D-C438-4031-AE37-45AE1A839551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32324146-E7A1-4BBC-A799-B409572526C5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B31AA975-5908-42D4-B274-835E13881244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0D0C3DAC-6485-4130-B81D-2350DAD1FD6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AD76FEA8-361E-488E-B6E1-3F142A198A1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C333905A-622C-4097-81DA-935C96014A7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89C673F-74B8-4D0C-AFB0-CDEFEA1D5E1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5F8B77A4-A540-4C21-A59C-1AF92BAEBFD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F4F948AC-9159-4084-87B3-C18F6CC4EED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24B29AFE-2582-4115-9E54-3627516ACD7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4ECC816A-5721-409F-82A1-55B9B5F37F4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C6AA81E2-B815-4562-9A49-4964A64363F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2276E80-2367-49DF-9063-2721AFAABDC5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8C0B545D-183B-42EC-A675-1FB1ACEA057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D0B4F3A3-45BF-4B73-9EE6-EA03AA304B5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6B749CD4-16CA-4662-824A-9727FFD70CD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09561C6C-9981-4F01-BB5B-5F7DDCD1EBA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732890A2-7AA0-4EA8-BC7A-AC7A702C6C3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7FE964E9-9C01-43B3-A659-A6AE95ECF8B4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8AE544B6-4D3A-42BE-BFFE-9FE57442888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EA0277E8-B794-4959-9A81-D6B7D8C703C4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A8A28DA8-3BE9-4F66-97A4-3712C6B2E00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ACB317E-30F2-4C74-9517-95A9FD7A0BA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A9956CFF-38D4-4CFB-BC2C-C43AA3F5F06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C5265C9E-D7A8-43E8-9602-AE925A22A02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80CDF267-4EE9-44F1-9AF7-C93F6E93E54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C29DCE3-6149-4A7D-923E-6E39BBA84B5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6F65CF1C-0C43-40F9-9961-0DFC257D1EA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2EC43EA1-E1B6-43C3-AA59-172176DB8EE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4A0D27EE-543C-40F3-ABCB-BB7C022BCCD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B392E80A-F9CB-40C4-B0BA-AB521009B69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1CA5B26F-2BA7-4725-83AC-576BB99E0F8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FAABF385-76BA-43FC-9966-2E2F126E511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4D452053-7246-443D-850F-F45D0DE8C9D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EA68EAF1-CE40-44A4-8B7D-6B77A22AA0B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F9603EAC-AAAE-4211-B975-093C49F95DE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E026D4FF-942B-4399-BB48-181C59F2395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00F84243-1B1D-4CE7-92A4-59C080DA77A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7B2EED36-A332-4068-8B01-0D8D78CE9DB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597486CD-9CE9-4827-BAB4-47513F2ED9A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0F357A18-A48B-4C2D-A293-C4838CEA03A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7DDAED5A-EFEC-4E73-A372-AFEE32B3CC9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E217C1F9-555B-4E9D-8DA3-F9FAA666A1D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41ED661F-9E33-4D83-B88F-845E8F7D032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9BC15EF0-1D11-4038-94EE-2E83F3F37D6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5DD6AE97-1F35-425D-B75B-9DC49E9552E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9DE97FB0-6D00-4484-8CA3-E3396EACFA1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47F5C760-08A9-41AA-8284-44E95E992DD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2F6719C9-E792-4BAC-AF5D-BCD32D73A96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CD40B40D-0FA8-4E7C-85F9-55D724F75AB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7A023818-35B0-4845-B809-7071620AB34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A60EC6F5-664D-4BEF-B161-A5904541BEF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1C501941-6155-4052-AB26-AA3E38B90DF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F3E03F3B-75F0-4392-A238-67AFBC0F056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5D068D46-26BA-4E05-96A9-8ADD0D1FB74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D30E77F8-BD66-430B-A5FE-9B3DC78095B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BA996363-82B9-4435-A109-C5C5E20024E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AAEDFACD-064A-4DBE-B26B-2649B9292A8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8ADDF9B6-4691-4C48-BFA6-A3217BA375A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CA377427-E8FF-488C-B55C-9E7C60BA1A5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01CFD516-A7EC-4ED1-A65E-113EDEDC5D1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C5919B80-9610-4DA3-9793-8B35E4EA093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5BF086CB-D422-40C5-B3A2-7D28A52EADD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A74D8EC5-6443-403C-BF69-5A006C281D6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3EDF2888-A018-437E-9940-DD251BA12A1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3D8BA51B-1F6D-4175-8FE4-10854209EB8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7E63000F-5749-4385-B5FB-760B13E6ED5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1D68CA8D-FE2F-418D-BC05-27751510F19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1D27FB-8C11-40E4-B963-4B0BEA536E2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5871BECF-9306-4FFF-9E8E-66D108F5238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8EA6BB2-922D-46ED-ABAC-7890E1D85ED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CCE0A3F-9C56-4594-A8B7-F7C28BEF52C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0224732E-03E1-4D13-90CB-AB2CCD8F083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37D338D5-47F7-42C3-91A4-AE299E5E6E8B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624BE0A-71BE-4183-9991-10A245D053EE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F8996681-65F5-4245-9BA8-E5DEDA84A25F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9681DED2-91B0-4953-A86A-69D6406EB483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358B01FD-4FAB-426E-91CB-FB0377193D6C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13EA60C5-3560-4FFF-AEAE-EE5BF9D5B09D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A336944-3E99-426E-931F-0032ADC96D36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396C2261-921D-40B9-9DAF-D6E51C7A95BB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31980691-500E-41ED-8522-6F9B073D68C7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5BAA1067-8225-4C43-BBB7-2AF1F6587EA8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B4A5262C-214C-44D1-AEB2-5C64120CA3C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5162E370-F47C-4484-9AC0-08F35A6B81A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E892A51-7651-4243-990F-AAB66289C94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8A8F12CC-1476-452E-A208-E27962CCB7F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D70FAECD-3E42-4DEE-9932-F189E23B9A6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0C3D73E2-93B4-475E-9974-0259007E185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87C3B54B-F542-46A9-A2D3-F8AA4E82390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B72D9609-45B5-4599-9B00-D7AD6B0A6B5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424D809-2578-4E98-82B3-667D0DF0D0A7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03DD35AC-5109-4F01-8483-B9E7A516CF3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4F398607-2351-4C17-9BF5-BEB41FCEDC8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B4877E69-AACD-4689-8F00-D587D4692AA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D363EE1A-6035-44DD-B2FA-12E32E1BF1E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F39B5A9C-5DC5-48FF-9637-98F6E11F306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9C1EFFF-5FDC-4AAF-B4B5-CEAF0EDA811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6333ADFF-FD85-4781-A213-FB92A76427B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863F5591-DBBB-469C-AFFA-E4861D8250C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EDF7DFAC-EC18-43C9-A2F4-E6C61040BD1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CCDAF370-F2F6-4C63-9BE8-5A0F2ED2974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AF32DBD1-D067-4206-ABDB-DE8449B214C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2EDFF0E-72E7-400D-879E-DE0D542F8EE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1F61B278-3375-4A11-9432-02D8F8B1634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C0B8154-5A0C-4E01-873F-3D4D8A8EA28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B94F36B1-5CCD-49C6-940E-4660BC73F09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486860F7-6664-47C1-9D3E-0F848A360FD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3BEA088A-5CF7-464C-A33A-4808B1A7CFF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0C46CBE8-9400-450C-9DDC-76A34B3BB99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3F4DDF05-E082-41C5-B8F2-FFDAE937866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15B535CE-0663-442B-802B-888B06076CB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9E5D890D-BA91-4BCB-A6FE-436F5B827F5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EEC9B7B8-F676-40B3-A875-76ECC206D39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E4EDDA9C-AE6F-4893-9758-EDED53B66BC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9E39DD0E-6BFB-4A53-9E4D-E408BDB63DD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8017A321-3345-4751-BEC4-8D579C2223C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AE13E7E9-090B-4777-B0E9-CCA57C67518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208EE9BB-97AF-40DE-9DD8-5BB68E3C496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8A8C6063-77C0-4BCA-8889-C983C0A92DC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5D4B3E21-6D0E-4579-BAAC-09D76F5178A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2A134CA3-F7A5-4321-9415-B00EFBE65DF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E5239323-AF9B-4706-8CD8-289D6DE0913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239166D3-1916-4096-9D47-446E29ACE4F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8AAEDD4F-6126-4875-8383-DFE7760F046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0AF05739-86A6-4857-8C91-AB816B9C395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E9521BCC-5EEC-4C2E-9883-52ED63060F9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EF782694-32E0-4DDD-B8A1-762B50658BA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1338E25C-A6D4-4D59-8888-4D7A7AA3F81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2AB4604D-D081-4E6C-8A09-20B6B834F7D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8D3D9FF3-A9F5-42A2-AAE8-414EF6DF149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B0611124-4299-4408-82CD-3C95C97F646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E7803CF-C2CA-4D0E-BDA0-7EDAE9599CB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0C9527BF-F9B5-4070-9150-26DDF36F232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3FCDDDCC-0C15-47BD-AE01-A68016DF02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AAB13988-8903-4324-A5B8-FD417CBB8CD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A5ED5122-FFB7-4111-BD8F-BFB7A6FD954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620C038E-036B-4D28-A31E-58C32FC7541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F8722AD-6DD7-4740-9C3F-31E4E593DCE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419F052F-FB75-4784-98F5-5203BE319E9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7D85DD9-2510-4526-BB56-D1B08430C0B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FF15CDB2-DE7E-4437-BDCF-B7142D9F1F6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F9EEC43B-1FE2-4151-9565-2F58B5AF597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050815D-8A49-4A7B-BDB8-8BC8FDB3BFD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45D3D4E6-5E83-48EC-B43C-DAD6802ED29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C118855B-C525-4618-9036-9CBDAC9CBA3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1D52D46A-E89F-44AE-B547-C58A61BE2B3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142228BD-E06C-461D-A96A-EBB05BBED31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DD6FB9FF-FCFA-4BE0-9D2A-49A430B9C6A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1D8B805F-ECAF-408E-B66B-9B7E6C3A660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C6FBF7F-30AD-4B33-9372-4039FBBB824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F169671-29F1-404C-8C40-3C75A097D30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26576E03-7B71-4B80-B7D6-12CAB6BBB15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E5F2D84A-870F-4828-A1AB-BE8CCC65F34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ACFB4F0-AE2E-45AB-ACBA-3E3CC8841B47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3D1FB8D3-428B-4F57-9749-F59A9C5048F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49982D1E-E4EC-4BA3-8A3D-952D426A775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29A66BF4-4782-4225-91DA-95B1B999473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05526835-A97B-4E7E-9A5D-388FD948AA9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6FBB3BBC-EBE8-48E3-A248-0A0989ECB6D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76A873B8-3E4D-403C-8665-E7B69F5A956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797184CA-8C94-4337-BAF5-1C357149D4B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1E8813AB-6D2A-438A-8A52-B10E9516260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4F9013B1-A557-469D-B7FC-C5D801DF786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68485A29-DCB7-4858-B077-95DAF976839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6A3259D-EB65-4BFB-AE0E-364CE326A0B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C8EC3CD4-966B-4DCE-8C0F-854FE254571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9222C0A7-7BF0-43D4-9A72-21C9B1C86A9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6570F7B9-E368-4FF2-A57A-630C8ABE3B6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FEE272A-6C1C-4459-9F5F-0EFE4DA77AB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103553A2-487F-47F4-A840-EF6225A7FD0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A58C865D-9C8D-4194-8C5E-4145DB06274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AB1E049D-E01F-4C54-B82C-86649575F3C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687E0633-A6CD-4592-A3F6-B70C28366CC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381B439-C871-4D5F-91BA-A6A1CA4F211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D1E8BD55-4AD4-44D6-B225-F8EBA06B193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3BAD2C1B-E705-4028-A790-763D64677CD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115FA1B9-4B48-4C9A-9A48-7D57E0AED88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A35C9321-D535-4C5E-A2D9-E5AED94AD91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20FDA5A-1CBC-4C4B-A303-9933D18704D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6FD7F0EB-01C4-408A-95DE-E34CBF3F68B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F8187FD3-2D6C-43A0-B21B-CA3D4990A34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BBD88874-8C9A-482A-91DD-DBB593BAED8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653BE9AD-A977-49F0-9F60-85CD459DA65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3A570EDC-072D-4ADE-B433-68962236BD9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013EF9A4-BB73-40A2-8CE6-A03445E9FF9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93264569-951F-4697-8997-0FBF91DE051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96DBD1F-46A6-41E4-B8F6-7245BAA93A9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8576D09E-DC9E-48BF-85A7-DFD170ED24D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A91F6E49-3B3B-4120-B481-674B6E0325A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914E51C-065C-49BE-8DAE-BAD2011F82F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EE111B02-677F-4E4A-BF6F-95508D2E269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2FA9C68F-56C2-47A7-BD45-A8EE1545A57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9F62D55-6FA9-4C6E-970B-190285599AF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3F908735-9606-4772-8E29-74CBBFEBD6E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C19D2AC8-426B-476A-97BD-81EA3FE46BE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362627E5-9496-4908-B682-6149A7DC533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485DE597-32E1-4ADC-9190-6CFBBE58E02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5E05B36-8543-4A9B-9F8A-14C64BD44DF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D3EE2312-01A9-4859-B7F8-10885D83C6A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D228787F-E4D0-4BE6-9F76-4C2F69F50AA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AE0762DA-D77F-4746-966D-F4BC488D466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C5953468-EC97-4E31-807D-3149B99E44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BC288F2-45E0-4934-B87D-A168A69297E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A11357DF-9C43-4303-90CE-31AA68D6226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A97BE38B-1D48-4CC4-9132-AABA95035D8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8F22CC33-AF80-4C72-88C6-21B52FEA4E1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17F1D306-9097-47CE-9A84-192BFD435A6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C7DB5DB-D6B6-45FB-962A-B28F39350C9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78AB00A9-5ACE-4DE0-B204-B66732B62E9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D8D85B9A-56C5-4A28-9E75-DFBE0C7F82A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B68A1E5D-25A9-43F6-829D-9033E37CCA6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6F451E65-BE16-4C26-A3B8-FC37F99533D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549BFFD1-FB1B-49B6-A825-F72DFF27E47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26CCF184-3C9A-4221-BC78-F798006E5EA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F0DF5269-9448-44AF-9222-871EF038C7D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8DB3FB88-027A-48B0-8F24-4DECD2D6196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9F9A4CE5-939D-4AA7-9464-DB55F7B12D7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5166FCF-7720-4EC3-B61C-42D45407DA8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8F33553-DC9F-47E8-B347-E5CBF8A98CD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4CDFE589-811D-4CE4-A05E-F70F4EB2F25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A8D013F4-ACAC-401D-9010-171A7ACF182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59F84066-AD15-44F1-827E-56372760F3C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579E9ECB-7CDA-45C7-8172-98EF194D802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B699C7B4-0FB1-41FE-8ADC-B863B5E96ED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6B4A4363-D6F9-40BC-8489-5DE1C46E87A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BD0FE38E-EB8F-4D3E-85C8-3F1E6FAC28F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3685F6C6-6E9D-4F2A-9C84-C79D0431822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82F07841-B4FB-4881-8F2B-AEC937990A0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E2C1582-1F09-4E74-9955-F3E218A0246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214C13E4-4999-42A3-AFEB-325D1C051D3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CEAAE246-6AEE-4414-92DF-F53A914A341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7AA77E79-A6CB-4B04-9CAB-832E70B8CC2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5306D478-2274-4BBF-AF45-C997E1F09DB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B63F91E5-AB33-4AB8-BFEA-393E0720DBA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C1683C58-9C66-4F2F-9531-9B021EACE15F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6FF54E2A-C8AD-4EDC-9D6B-3B9B44DB1BE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6A9D184A-5B1C-48F2-962F-6E27402E2271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6A16539F-2D7C-44A5-89D2-620C4C0CAF5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814A1936-5C1C-4435-B199-9B90174CD3C5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33EE8532-EDCC-4F24-8FBF-4A57E18E82FF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41EAC67C-8CF7-4D06-B067-AEA56A0353C2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99480C2E-CEBE-4BD3-B780-08CC7F46DE91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7B379D20-2E19-4A18-A724-234FEF80251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5AD98ABE-F4BB-48FF-8CB5-9A621B6569F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B99B8A1F-ECEF-447A-8BDD-D7BBBD23C40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F59DD00B-DA7C-4442-8E65-C96A9FF9334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F81CA34F-6D66-4B41-ADF3-5AC012D8FFA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C00CD79-C6F7-43B0-9852-1127B464DE7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604F3657-B91F-46BC-BD32-7ECF517DB9E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E5993E36-E81D-4A61-AD3A-766F9587A66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0AD28012-99B1-4526-A92C-AA5DACEEB82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DE891FCF-CF74-4B77-AF5C-D97F4EC8219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696508E4-35E1-4488-BDBF-4CA44FBFD97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FDE3B01F-11E0-4765-A48D-676B3B3DE3E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90F0CB26-683A-4B66-98F6-5C6F1C44BBF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AD8F7B99-11F0-4042-BEE0-1102AB53740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D6C1D195-3A87-4890-9801-255B6F9CDCE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DEF1DCEA-CFA5-4838-8E86-417D0ABC836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FAAC2785-6E17-4F76-9907-1B96E0504AA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B32B111-E2CA-4B81-9BA2-9256FCF30B7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24F74FFB-6995-48D0-B174-A0FAA5342F2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5BB05FBC-A5CB-4C3E-9912-9BDB1E3C02C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C4ED282D-458E-42FE-AC6F-D3D3556B458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53DE0AF8-3EFB-475D-B307-97EEFF37ABB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DFAD1544-F7BF-4609-A6D5-BE81DEA351C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4C4FF25D-ED3D-4E9B-8C29-C8F07DD925B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D07F7269-7238-461A-8D01-5644FFB418A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668E0F7-A443-4E56-81E5-D52D91E01A1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E8E54ECD-76BF-43E1-B5DD-20749747300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CD283658-2D98-40F4-9DF1-C29CC3DAB2E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188C99C3-2A93-4B81-A4FF-1319BE312E2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19A67582-F395-4A9B-8892-CCEC33B372B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4E28F99-9016-43FF-8712-15C5001F87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2F7DDFED-06B7-469A-8ECE-2F5C43F8090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385EAC19-41D8-4B3D-87E0-E43224633D2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C66461AA-115B-46CC-9AC5-9639A63EFF8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EBA72A32-32DC-4B29-91B0-B2D7FBDD54A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5885AF2C-C77D-49FF-ACFF-7E7575444DB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4C26D07F-48A7-40C6-95A2-BD394D40356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0A8D5D6D-EA43-4CA0-B79C-F161328B9DD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F7726BF8-3764-457A-8155-F22400CF501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49F36375-A2C2-481E-ABF1-7D1854FF3F7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EC25E447-D0E9-4BAB-A9F2-22F9B690A6C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11CABD0B-37DD-4039-B654-467C5450E93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5CBE6404-C179-4F76-ACF9-FCC5BD2AE5A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A91D7982-5137-4493-A117-93140635905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B0864255-ED1A-4563-8704-C8BFF3AC3E4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B07686-645A-40F8-AD88-BCF366D68BB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C72BFE17-59B6-4BD1-AE96-6A442568821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073E1D36-1D81-472B-AB25-5CBCBB341A3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5E025856-A6F3-4754-B8FD-D915A000763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3F11DE89-6F43-45E8-B551-156639D5B14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C8FFD9E9-D15E-41A7-8332-64ADF73735E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670A9AF5-8250-4E49-80EE-4AB5D7877AB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249A5DE5-E2CE-4D4A-A611-F678C60492E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C7615C36-8CE0-4139-A96B-E87EBECEA65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1A650ADF-AB87-4F3C-AC56-0103ADE8AC2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ED5A77D3-23B4-4276-A869-E044F20510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23756744-8372-469A-8AB1-0ED40D63D48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F6624B91-4C84-41B0-8EEF-D150B2E9E51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0931C7B3-11B1-4D25-ADDC-8C333F67C18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DF43AB22-E8D6-4AFF-8D14-CEC21967D4E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FF11668F-3739-4C47-A17E-B66F69F65E7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CB89540-B9B3-45C8-9FE5-361BF489701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14AD659E-2AB2-4AE9-BA27-1D103A9EC01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C68ABA6B-E443-4E1F-984B-917CB612633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1C98426D-27FD-4A86-A75F-44A51E290C5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0FB8E2D-5E38-43EF-9228-4E0E00E62B8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E05EDAEA-BA4C-48F2-BE35-B4E98D64369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11854A87-9BF7-4CED-B350-FA895EA1371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B6BA4397-87BA-4008-AE8A-DBF3992E8F3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E894C86E-72EF-4C25-968C-AE3A23BE11F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9466BAB6-9AE8-46B3-B619-C5081C1CCDDD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2AD6EAF-D24E-4167-B177-DDA204D0081E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1E157D09-2347-4AA1-97C5-0A98E25CD33C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A7E55479-08C9-4171-9C4D-B81361AA1885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BE216FD7-66D9-46EA-A460-0E6BAE7EC192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2AF28B19-DD0C-4C7B-A22A-15407114C3DA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730BCBC6-8BE7-417F-A436-A37700431450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38DEDC4D-0868-420E-88F2-E94AFB58DCF4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E808192E-A2A8-4941-87CE-B2E41B3331E8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258DD990-F588-4D9D-8960-6FF16B0F1736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6974130C-E349-4C5C-8D00-6D4298E7BAB1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63428A53-CE7F-4729-BEA6-06F9E1AD46D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37A0449-BC9A-497B-9830-2095DAD07C5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35013FD4-DF38-4D48-99FC-16F550A972C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9F67C4AA-15CF-4E5E-8CC9-71A0A3C8184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BAFB3C1E-6ECA-4A12-A08B-79576C6F1D1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F36E733C-2C1A-416A-ACD0-09D194357A5F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9503548D-1943-46A4-B1A7-0E92296B6E3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72A4C0FA-712F-4720-A13F-B2D978A5000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66B22D25-1579-4BDD-95FE-E7A0F8A6B86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6494F32B-79D0-4E49-B293-AB93ED3247C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EEB63010-CE69-4006-8D39-7A81B2547DD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3BD123F6-2096-497C-97C0-FA599DBF964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603ADC68-A54B-4E2C-86C3-193FED36ECA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18246730-2AB6-4D47-B646-EEFFEB82824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3DB779E6-A5F5-4813-AE6D-F668E42019E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2EB8E632-0DA5-4B3F-9BE6-DBB8BCEFFC84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587B6B9A-27BD-4036-8838-04D6B2BE7EC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EE49576-26D7-4C30-B0B2-53FA73E912E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F9A94C44-5E13-4721-A122-78353779328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3C0A91C8-3C14-4D64-9D14-1D5365A091D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3E9E9647-653E-4CF9-B2C3-814B7C8F64F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E835CF4C-F10D-4820-8260-D455C6094EE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0F3A609E-C998-4F96-A899-17D9B793A3B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F7307521-A51F-4F48-B052-4C3E474FB19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679DA41F-D114-4A89-8676-7C25AC2834C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C59FB11C-485B-4364-8B35-9FB762C446D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9652E797-AA8F-4C01-9468-1D9B805F175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BB145CF9-D80A-4A71-BC98-36C18592330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C65095C3-2349-4BD5-B47A-CD3C7BC7912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C56C3B13-30F4-4F94-923A-9C9679D8C3E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4CD89D8B-2722-4C7E-A6E5-91EAB092FEE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2B0E9F1-A1F0-4A63-B7DF-32460F630B7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044FED60-13C4-4221-9759-F19B323BE1E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21C71361-FF15-4849-9405-74C41803998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D4501A99-B94B-4A6C-8104-6A6DEE097D0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819EAAC-BCB2-4BD4-AE15-C4A9D6A592D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47DFC540-F792-4951-840D-284D5F0619E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AFE652D4-FA68-47FF-8E70-B8B0E9667ED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F3A12EA2-E876-45E8-8C47-1F22C0BB531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03192728-E5D9-44A1-A70C-857D94262AD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A1D88E8-D760-4F25-9C6E-A5B5205542B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4408CD88-D464-4BBD-AC01-E6C4853CE61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438000B2-EAB8-4238-8F52-A81FC0855A4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481CC1E6-DDC7-4F85-966D-FE1ACA8AC89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39A8D931-6492-4C7B-94FF-A96C758E6F3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2C3F316F-C5FD-4534-8272-80633BA239A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C20BCB6A-283D-4828-A6A2-8248F96BFAA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D4080D4B-84C2-47E5-BE74-AA3E6932579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403BDD99-7AAF-4201-B0A5-38E4CE8CD5C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8529CA54-9F5C-46D8-8675-761262C9AFF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363D0553-6CAE-449C-BEEF-EDFF6023401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83F1B655-834E-4D34-89E2-8663CC6FDF2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6CF52BA5-E8C9-47A2-9D85-CE291434816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FB10B038-999B-48E1-91C6-AF0896F67D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92687EB4-FDFF-43AB-BE84-6ACEAECC4C3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2823FB1F-8B5D-46DB-AFD3-6660958E8D1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3A51AC47-86E4-4CD8-97A4-6F4D378B255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874A1FB3-9031-4214-A244-FE59E7C9B36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A5A4A9C-4F0D-41AA-ABDE-78BBEB00416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D84CF77-17C9-465C-9A5A-07D3840C2B5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D41B1DAE-6C37-4964-84C7-1C2FE4B9D05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2079F2C-4A8F-408E-B27F-6EF55B0A3FC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8A9DCD8B-D934-4D1A-89AD-A8D46EE1FB9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0A261B24-CDA3-4119-B3E0-CFE4540DB73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A98516C1-33D2-481A-98EE-7B64F15E16B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812CC91A-8A4C-4C4A-8DD0-55BD57E9054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829C32E-43C7-4DF1-AAA9-3EA4CF3D8F7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106A70A0-AE5D-4847-8BE5-90EF8BF59A6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10E71881-4631-41A5-B53A-43FC3A25ADA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BFE07737-0F76-474F-BFDE-5C964038C30F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A0B02731-45D4-4F59-8EE5-F360757FA0A2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168D1BBE-8FE7-4504-9880-AAC5624F7BF4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B585B211-2804-4793-8BBB-50B2EF7356FF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EEB12A14-6FFE-4682-8A8A-665DBB466645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A47AC39B-6D09-4F12-9DB1-26D08D21DF01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F99F0B40-FB72-4D54-B0CC-35330C37C0AD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5364FDC2-CD88-4F88-83C1-E5374D59F3E6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94078211-FBD7-44E8-9D4F-4BAE2393E542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134</xdr:row>
      <xdr:rowOff>76200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332FA7DC-BAA9-4810-8920-2C3BBD29AE38}"/>
            </a:ext>
          </a:extLst>
        </xdr:cNvPr>
        <xdr:cNvSpPr txBox="1"/>
      </xdr:nvSpPr>
      <xdr:spPr>
        <a:xfrm>
          <a:off x="146589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4B0FD22F-9147-4787-A13E-8BC8B861DD0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5FED7802-2132-4039-AE65-110A05A14B5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54CF542C-11FA-41DF-96A4-504DE66C496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C7142862-5DA4-447B-8231-F9F654A23E6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DC35BEA7-ED9A-425A-8854-B536193C08B5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685C5AB5-5DF8-4C07-8D41-1182C448356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8693DF68-116C-48A4-8DA9-7866097E89F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4B797FE6-5C1F-4F96-96F3-9C07D9DB1E01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E433DB0C-C3B3-4C1D-8955-F662B7EAEB0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FEC80B71-D565-44FC-B870-6D27B2E8BFD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FBB84CA9-839D-4E39-99BD-4FDBCB29BA2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615C687C-0640-48D5-85E3-3EDE2892841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74ADD999-F528-4A5F-BF9C-50227F12664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DE16E606-69D8-4109-A283-4ECAE488A5D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7F7FED74-450B-45C5-9212-D7FE1F57EDA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B41322C4-3C8D-4469-9633-089B3FA0D94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8159F787-4CB2-4CE4-8439-4C2A630A648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E9ED38CF-C3AE-49C8-83AA-5B52AE13733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F2349A1E-D0A6-4386-9A35-B58625C6B72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6CE9E3A8-4FDA-47F4-A069-D5BE84DD7D1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DDC1BB08-452A-4FC1-BE21-A6C3A9A2DE8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89AA2388-0CED-4BC8-8386-F524DE26CEA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1753301B-A357-4C23-90CB-FF39169D5F1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01FF08DE-8203-43FE-9D8D-D6CB5E1ECD4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03671BF7-6023-473F-BB76-08DE8776D06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D9B405E3-7559-428B-8110-058442A7667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33796B86-E887-4D92-8FB2-4F349088502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AF20809C-4582-438A-80B6-C805CE59C41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67EF663D-3CD7-450B-89DE-979B3CD16D0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663E134B-85A2-41ED-8628-1890AA5878A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FDA9FE17-C5B7-45F3-AA72-944D77BA591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18BDA3A3-5449-415C-B1E0-91C210DAA8D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B3A0F43F-C427-462A-9DC1-AEA2E6506DF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431713CB-A8B5-48D1-AC6C-18432843407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A8EE28F4-CDD2-4E8D-8ECA-5F45C8B1F87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07754268-427E-41CD-9057-712D1F1F72F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CAAC746B-675B-4DCF-B74E-13772FD1005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9D9AD8EC-906A-45F7-916A-E5332120683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E387B90D-00DB-40C4-848E-09B4EA2721A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80F2AAA7-8471-419E-BB79-690122636E0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2DC014C8-B0E7-423F-AF8E-C537F651821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D532E260-8EFA-4D89-99B6-F79273C590D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E71C28D1-F177-4648-8E4A-9A314A1AEB0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0F65D13F-B8C1-45FE-B3A3-1174F53551F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B444F5FE-0A9C-4A41-B7C5-0E1926BD10D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2C19AA16-3A89-4F01-ACDC-FE1A74F05BB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EEF897BF-A2B0-4A49-80FA-22548AFEE54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9557E428-A663-4384-BC17-629AC655FF4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0747BEA-ADD8-4ECA-92A8-7590F55BCB1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6AA907F-4C30-4608-92FB-49F9FBEA129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90622FC9-1677-46FC-9926-D3175ED5583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7E764A05-FD77-4E4F-AEA6-573990520E8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46533C35-BD46-4C3C-9735-3C950A317AD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278414B-1C26-44E9-B7BE-ECFC2275802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DAFC1CD6-9189-4AD1-BAAA-0831AD2EB5E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CC14A39B-8CAE-4BA8-9A69-5EF02184DB3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45204E83-A218-4A9A-9930-E546419295E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0B38EC5D-FA47-4518-8BE1-CC7EA915CE8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AFF0871F-126C-4C8D-9908-D2011CA5984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9FBF46B3-FB78-470D-A0E6-26F47C18EF4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81C05B8A-C456-445D-BFFF-C0503BF343D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53E774FA-63C0-4FA0-96C0-7CD61239C79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1504CAE5-35F1-4B8E-B458-3C180EBDDE2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E1F29F3C-FE15-4326-9255-CF38F8341AA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EBA9E2F8-F132-4410-998A-40426454845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BEA673B2-EF25-4247-9C6E-4FF06638B94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9779216D-41FC-4103-B355-8125F4A250E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1A9CA840-D499-4C60-AA74-6929C1DC4B9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BF3CB6C3-1A13-4B5C-BA37-A4F17D9850C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28017BEE-3AAD-49DF-9F5C-F9B632A2911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8B1434DB-F5BE-4E3C-B8F0-D35A62026D7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E9AF018C-7CFB-4C3B-8F27-73356EACA6A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762F1506-520A-4695-A37D-B196B30588E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BB5A507E-7159-4BA2-B4B9-A5B979E06FB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CDD9A14-A334-407D-B8C2-92EDA340CA1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02467F92-A506-42C4-BCAC-D84C17542F3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1F6FCBAE-072E-4782-BC64-B7DFA99E9182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77418E7D-9102-41CA-8FA5-285E00BFFE2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6322423F-F301-4A64-97C3-831D8FD1C17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05179337-A1E2-429C-A76F-9F881970BA5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4F7CF615-7526-4BDD-9044-4E91C39E4E5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2BC6E269-3119-40CC-B6B6-0787A675C21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515F53A4-EE5F-4FDD-B410-A8489FBB7F1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7EDFA6A3-1BA0-4A59-A5FF-EEB61D6E7FE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076DEC9B-F7B4-4A28-A145-65545E8037D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E5DDA3EE-3968-4382-98A3-EA8D510FB80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A57585BA-132F-41F9-9954-703CB782F80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B4E98CD7-D493-4701-A07A-3F9F1B370DC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B6744047-361C-4CDE-B016-0BCB411DE13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D5226561-B8E7-47DF-A712-3C2EE182800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DAA8C5CA-BE5F-497B-97EE-57FE826FE0A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0ABEFD27-965A-41C8-90C3-9A57A00FBEA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53BD688B-EE40-4B78-8164-C88611FC861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8AF65204-2C8C-45BD-9451-5D64A2D8464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484C0B61-5860-404F-B859-EC7D014D909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9FCC1FC1-B0CD-4D34-8B28-F6B5C12490D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91E29781-CEBB-4DFB-BA57-941582B6E34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18302971-CA0F-4992-A2F0-FD28FE07174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BFE9A7C-8A25-449F-9F04-CB296FE66D1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4F9A3579-9315-4C15-B8FF-670A87AAEE9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F01A4E35-350F-4791-B114-3C646CE3FE8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DEE301FE-FFC9-428E-8D1E-6FC0FB14A81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41078DDF-5F52-43A6-91F7-4DF48FD3A4A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F6C4A639-00BA-43F8-8A95-F341BF0E9ED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C8EE9227-19F1-42EA-846B-18ADBED2EE2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03760F85-FF44-493C-B4B1-C43978754E4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08DF65B9-EE0C-4025-8C8A-A81FC98A076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0A9EFE2B-A394-4876-B13C-C3B344E3C26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F8D416EF-991C-406C-B1BD-A347478D5D7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8186C98D-FD6A-4F6B-A2FC-01D777A09B9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64CBCCD7-3935-4CD3-8A6A-48A32B6209F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37D79690-D53C-4285-8FC3-6FF4F160BCA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F1542BAA-3A0E-43F9-8D53-B8B15899B4F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C1B61A83-BF86-4403-89DF-A19FFE84C64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0D159A4B-9FF3-4523-86AF-F685E9F0C85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6B88B4EC-825D-4CE8-B733-83E411E6D34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F88939F8-B02A-408E-AA88-ED0FD9143D1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43274CA5-5B9D-43A8-95FE-3374FF6746B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6EE876FE-8004-4BE6-98E1-34581BBF15C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6D40D7CC-BCB2-48B1-A96E-62DE4624E19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8E434FE1-8C58-4B78-81A5-45983CC9321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646194AF-E4AD-48B8-81B3-41F10C032E3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BB66AF08-BAD1-4684-B878-8F26221322A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D39697D3-253D-44EE-92FC-38A1BBD86CA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3FB8BF3B-EDC7-4AE6-B823-08EA665E221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DA14716C-CE38-49F3-98B4-F6F8AF39E55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50C5B842-38C0-432A-8215-3E660EB9E4F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8660C1F9-889F-4837-93E1-DE03E4949E0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22CC9D8D-402F-4BF1-B856-F3C2AD959DD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D8B78922-F7B0-4D01-ADF8-E42F091537A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5C4B04CA-5F3D-422B-9BF2-E3C9759EBCB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CE71C002-E8EE-4DAD-8232-3C229F9D42F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4FB91198-D094-45B4-BBFE-0EAFAF1477F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717DDFA5-D85B-4F2E-9A59-841A785C4BB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13C4488C-AD7A-4120-8718-675FE64933F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6CC1BC0D-C63F-494E-96DF-321B3980AA4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4E14F9F4-406B-44B0-9848-1DF381FE79F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69A7A8CA-8CEA-45EB-9E2E-413DC89FDFF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EEBA4637-726B-47F9-9662-39F4AB470D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27636BF7-E449-4CA8-82E8-6D785E37A11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CF2624FA-122E-44FA-9316-048A2928D1E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D42136AB-39E3-4B62-83DC-44406B5ECED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64EC8819-FB58-4174-A6D5-44E633E1EDB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9AC6AAAE-541E-4933-8265-64161AB536E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78BCFAD6-C280-4A44-B04B-551BAE4D837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D889EFF2-06E5-4A24-A50A-76159460A30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9C1C04B0-EA79-4441-A5F8-162406EB5DF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89732F3C-13BA-4080-A835-D4C7BE2DB1F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24C56903-8704-4E54-9FCE-A173F35C153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DEFB4334-A060-44DF-8AEA-CEB14025944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F77EC430-3656-47E8-A2A2-ECF693D66057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A4502899-76A6-4524-B498-B8EFDC985A35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9ED913B0-613A-4B0C-A013-E9E1B2EAE83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2AE5BFA7-7D88-4900-936B-1E5E79ED2C9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A78C13C3-0D1F-482E-B71A-9A530A94BB7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FD778A88-ECDF-4D5F-8F60-FC085C88058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471AA34B-8B78-4A20-871E-2CB022D144F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02D42ED8-4300-4A4D-AA80-939104D6D68D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38A2006A-6C21-4296-9AB8-AB45C23E5C9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1599D225-C462-48AF-ABF7-8438DDF0DE6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91571FAF-0E75-467D-AB10-C95B20D0652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6A26D07A-AE51-4599-8643-A61E26DE0B9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CFCD33F4-90F9-434F-A0C1-7388497C159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281D6954-4865-4595-B9E9-A6D5D5EAD85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A3E09468-EA4E-446C-9D7C-7CD26372CAC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D4CC52DE-5ABB-42E4-852D-EEEDDEE7E67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B7336F56-9FA8-4307-8588-D2C9F24EAD5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37721D9B-74E5-4798-BE7D-BD569048DAE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50F91F28-B729-4FA0-B3B8-E6409D587DE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C2B1E8AF-ECB7-479C-AEE3-C8460E17E04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AAEDBBB2-C377-4522-9D1E-CE10DBAB66A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AFFEB899-3877-47E8-90D0-35A0D44E965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8BB9248C-266D-47DB-BD6C-5C17EA9A9CE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E1AEADF1-F88D-48F2-9787-56F0AA36025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F5D2EA6D-2315-4347-A444-AD916ACFC07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F4FC0707-1661-4B00-A034-E54977A9F8E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858FFBB0-A5F1-4DEB-B93B-4C0D743FA2A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692B10F2-388E-4154-BC84-AD744129971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C0B63BA0-FAB6-4AC2-A993-F7E884FA705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1AE33519-9D40-44C4-9757-1A99A0757FE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9F9BD760-7179-442D-BBF6-D7E08651260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7E9841EF-EAFE-41A6-94F7-CAD9190E27D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4107191B-77BD-436F-A6F0-F816DBA6383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0C906864-EFCF-486D-A665-790D69A0264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1BEB98AC-49BC-4553-AC6B-6953E4DB494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FEF56FE0-A6FD-46B3-9F2E-36B965EF164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329DEE2D-271E-4F12-B98B-361FB1F0F5E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8F49C846-EF0B-4A6A-AA01-E968B8E965A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C097C143-FBF7-48F2-8ADD-DEC91F1C901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1C180E87-A8B5-4DDD-959D-210A2CDCF4B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A1B5CBC2-7EE1-41A6-8A40-1DEABD0EB45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46270AC9-3814-492D-AD88-EC27E195ECD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AD621100-E9A1-4A50-A5F6-6A7CE0E21DE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38101334-204D-4A33-8ACE-691803BADBD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977CF9D5-34D6-424D-9BC0-3D974699EFE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A57E9EC4-9341-4186-832F-8614F0DD674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B43B7B86-1CA3-4D1A-B6AA-998CD1A29D4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EB0E3AB1-1496-4C63-869D-29AA28C6418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83537FCA-3C76-4A55-A275-566C8DE5DE3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78D6F3E7-AFA8-4DDE-A39C-135A160C4BA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7FFCE0D8-6974-4D2D-8DED-57CC7E027F3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E3D7B086-C9B6-4E4F-A4A4-9BB8A4847D6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2C6044EF-94E0-4C4B-8809-DF745910CD0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59802463-6A79-429F-BBE5-AA7ADC56958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7CE0DF91-5703-421E-8FC9-A869109C3EC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0D36B159-0E11-4FFD-92E9-4600AEC5FA9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063E4700-2BBA-4974-B3CB-2EBADE34399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2A0CDEE2-7598-454B-8558-ECA4F391D6B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D642AF9C-7015-435E-A4CB-411604697BD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FDD1FE48-2646-4CCB-B127-B0933F1C12C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95C6F586-18D1-4560-BC6E-37A614DE98F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1F0D0689-19B7-4F96-B810-F6B7B3DC8F2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CC4B3434-A9CC-45B4-9945-0B4412308CA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44C28168-D8A2-4018-80A6-8A8CC92D4B8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2C9AC23-A5E1-421E-9119-D9FD62B744C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00DA8682-6161-44B4-BE4E-7071F1A437F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EC86246F-577B-461D-9ADC-FF659EF3B16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F07E4323-9CC6-44CE-8910-88C7373AC09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EE439C06-B8E7-42C1-A57A-933C47E786B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20539E62-68C8-4892-97D9-E6F7C78CA67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26FA51D1-8D0A-4D26-B5AA-400DA56F9B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1861AAC5-D278-42D8-9D46-1DB4055D4C3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5E44B955-B800-403A-9410-EA1695BFA1C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3CE283F0-C757-403F-9152-EEEFE8B9D41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63748D7B-CE12-4B94-AAF0-A1EA3033996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18945A8B-8ADD-4F6D-AC6E-1D2FB5E95BE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4EAE1FDE-C4D8-48B7-ACF8-F477BC6A53B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F3E84112-D189-4939-8B4F-1A977685C11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A8948059-5C92-43AF-87AE-F126D630276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DD55D2AE-E043-4B76-8CFF-6D2D5646053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A70609BB-6F72-4097-B77E-69E973231C6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C667C895-54F6-4E90-A93D-8F6E7B0E396B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E1CB91A5-78C4-428E-A34D-97A9447C0F38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5013EBB7-042F-420B-9B37-6766D584159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F565D61C-51B3-4195-A1CB-F2CCD067D9D3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051D2E25-870F-4260-8210-747E9440601E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088FE018-2377-4F31-A11C-139A21317F3D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D5197A57-BBE7-428B-AB59-C2A5DB28FEBF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EFA2CE67-246D-4FBB-9431-879481B13B74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98757944-0652-467F-9F17-D72D44CB985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972BFC37-3790-4BDD-9EFF-BBFB9B68659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E68AC32B-B317-477E-A11B-31C22C271F8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7E0C71FC-F42C-43C6-9F46-D04684E7F97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B7AC4E98-F76A-4E37-A79B-D8A272530FD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6161D092-115E-48EB-AB7E-2524784F8B8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4B3440EC-70D4-4F35-BD16-6C05DC6D596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F4F1A1D3-7B12-437D-BE5D-739A07AC0E2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54680FBC-6B6E-44ED-B16E-F4C0CC1A271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C857BA3E-AE41-4069-87A4-6D6447E7C85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A02B0109-C5DF-4021-9B21-3972657E2ED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14420FB1-1F6B-4F99-B778-F42CD503C36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3B9D9D3C-DA7D-478B-B855-EA29BD58345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27AFF46E-5B4B-43B9-8A47-A1C4D2DB857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C375853C-247D-426F-90D2-829AD16A845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A2A1E6B2-3D3E-4355-BA63-D70B1C5E84D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D916BBAD-4AD6-4DB8-9D65-7C95F3DBE56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AE2CE40B-F40D-4BF7-9EBA-5E4A59833A7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A6342372-C264-4A49-978C-31AD54DF630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6AF18E3C-4C17-4C34-AF70-A4266D4610E0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50AA497F-9788-4C40-95C7-425A5E33E99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2DB3F2C7-7B86-4385-B0E2-49B671AAEED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59DC60D7-A75D-4E67-BB13-08F832588A2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495D8AF0-85F2-42BC-853B-83D1D36A38D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0325736B-6836-4ECC-8EEC-48FEF68F9F8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9B547B57-D402-4D2F-8C82-284412A0E14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8B3C3A31-57FE-4938-AFBD-891074BFB3F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94BC6B60-4CC8-4EE3-89AC-7267B93DD90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1773B860-B666-4DD1-ADAE-D2C1CAB7814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C85FF42C-B802-47D3-A184-DD41B612451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F91BF840-E51F-4664-B6A2-C836C2890AE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74F4E009-5872-47E2-97F5-4B4B446CF05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C6436A3F-6749-4777-B569-53824E50F79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C9821059-277C-4E64-88E2-67A0AA91254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54444F9D-A4A0-4909-8818-68D170D6BB0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94592229-08D5-4C8D-BDB2-18D208622A7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8AE7255A-A7F9-403A-B4A3-475FF8B1DC0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A939BBA3-29B9-484B-93E9-F122DE479EA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513A0465-F57F-4BC6-A74D-D9DF819F2AC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7F847E77-752E-4770-A0FC-6A81BE77CCC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B3D6A70C-3347-4937-87FB-FFD785F9BB3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AEFA3581-FB54-491A-A0EC-F0C90761A67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FC51FB54-4364-44A6-96A0-6652CCD4A8F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122966BE-F574-4D52-BA32-D645599F040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4E65E00C-BC15-4D58-86EF-766ABB6355A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6D41754F-1583-4267-A0A0-41C74B6F745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CE16D11B-2F61-4A31-BDCB-EB84B9819DA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7862B271-7803-48D2-864F-A2B1166689D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245255FA-5B73-4651-84F8-8DEB3748C0E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659A15C7-6839-4E15-88EF-E84C6748C4A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A9984BB2-F7FE-48AB-8046-0E6C1E0686D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D230AB98-17C7-4995-97EE-8AFDF894126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F0B01F10-D7EF-45F8-AEAA-77A59B6A836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D8ECF314-92C8-479A-9D91-CDD3CB833B0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AE9F72E9-623A-43A0-B867-EF7F07626AC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AE36D5A9-7E8D-4A4A-80DF-21FF0612054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A7E02843-4F22-451C-B46C-511DDDC29D2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F4B5A636-F7C0-4FD7-AB88-D435B9D8F5C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6BA434AF-982B-4A1C-89D7-0912E1916E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F453D552-5378-4EC0-81BC-01B2497A36A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5801B194-5016-4112-9DBA-23996295CB4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C034293E-7D18-4389-96AD-122F7983682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970DC1B4-6B1D-4F80-A30F-035E7C69324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CD9E5CD4-2E13-4EF5-9A94-25EEE5413B5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7D796F21-0951-43B2-B4AE-1B9511271D5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3EEDB059-E1B1-46C6-B599-8318608575D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9EB0EE34-6C36-4B66-91CA-925A1ADCF7D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657B4AA6-D490-4F6C-83C9-8F3D97CA60D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5F9C7220-7DF9-4DB2-AF84-D6101FB85FC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E79B27E8-EB07-4CA6-A2D9-35628C7C02F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C4E79376-A21E-439C-9FAD-0CDC0926630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8E9C2321-3C3E-4CD4-992A-7783AA6A5778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B8AE7E8A-AA34-4BC9-B123-86264A5B808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0FA3881D-61D3-431E-9FD9-7E894874640B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31CE8391-E508-43E8-9FF1-F1207D32D54F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3B50F65B-1380-46AC-AF90-E240E5710E67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E7CC47C0-784D-4E03-86BE-3ED633637177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EF2B0B61-408B-4C42-A0A2-AFE64E559052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5FF489D9-9C48-4B72-918E-946FA9B56510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A4B74827-90B4-4A3A-B241-B0635441237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F6D0E4AD-D8E5-4642-97C3-18C0EF93C14A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4AD915EA-EBCA-48CD-9B30-3E4EDF44E206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BB78A14B-BBD7-466E-B2C1-AD7EDA51299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B9FF6D90-6AD2-4A5B-A099-D9BCD3593FB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7B0F173B-AA84-4328-A18C-DA80445D4E1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8E978B20-84F1-42DE-BA53-675974541B4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2406018D-C48E-44E3-89AF-4574809DADA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69FCD424-118D-451B-A85F-856C4F07A39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EFB9D382-D70D-41CF-9BAD-BEEC4C34466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04DDAF2F-A295-4F85-BE27-58C22E14BAF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E9C92E2C-4205-42FF-B2AE-86E0A664839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55A1E91E-A058-43A8-AD22-1C16F6C7DAE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B801CB5E-012A-4E60-94E1-CC0132E78EA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2DBEC066-9F9B-4BCD-A70B-688B5F8B9D2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34DF9B1A-09E4-451B-8E55-F5FF4FFED6C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B5E589E7-788B-4A0F-BBFA-4BD0371669F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C042F0C2-EC1D-45E8-B119-5B04A26D823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6DBBBEEC-60F3-457A-B29D-A7D0304589C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FF3A8539-01C8-4E9A-B5B8-937D923D68A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58C08C9B-A7FE-4713-8585-4D26CD5C79D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1B3A9975-ABE4-482F-A841-C20E72A5618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7890FF1E-81DC-4727-A32E-C3AE9E45EC5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4AF964C4-2773-4885-AC49-20633D45A2B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4507F0FB-85E2-445B-8B2A-5992A33B1FF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FE0DBC0B-A9AA-402F-B8B1-D4A8EF1AF320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493A65F6-F7A9-447F-802C-80345BC0BA6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F249F495-3426-4717-8196-556FA0C77C4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3124DE48-61A5-4718-89B0-455A174339E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97D96F0D-CD88-45BF-8972-AF159A3C5FA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FB569670-1671-48F0-A1E4-DAE7833FDD9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FD6BAE07-5BEB-44F4-9D59-3A15E516F41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3CCC6E31-4780-4EE9-8226-1AD13AE1679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DA77F58C-FCFE-44E8-9C93-9D7CD48EBBA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BE636572-AA7A-4AF5-BC35-136371D1EA7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9A1BDFC2-D1FF-4BEE-A6DF-21A84064437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DEBAF417-E4D2-4453-9F6A-91D98A17458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DCCE3BA6-BD4B-4FC8-B6B0-ECB17949F62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63F08096-3E07-4168-8B4F-560A4EAD4E6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C7791F60-0A68-4BDD-A855-EC9FF5ADC59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5045D5DA-E5B9-4DC3-9C63-727A0BA76CE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68D1BC70-D06C-4E26-A9C9-7A1138E5AAE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C02CB425-7129-4D10-A094-C94234289D2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0ACAA3B1-473E-4E59-9B24-5213EB5A9BF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38F5CD1A-2A47-48FA-9D05-E77129FCDFD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8625542A-F8FC-4CC7-BC37-E88267E2976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A48D020E-7FD1-42A1-B8B4-DB2AD057E81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2E0A0174-24B9-4B76-95AD-EC675743F11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4AB519BB-30D1-447B-962C-0A040D517A4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EC1F5D67-C187-4EE2-96CD-642AEDB8478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10FB5CE5-E096-4658-B250-8EE16F0C953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FFD67CB5-7C2C-4DF9-8A23-9CFE5AB948F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F1905B14-22D4-4AEF-975C-43C02FBD287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FA24BFB3-74ED-46B4-8AFE-152FC0E354F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551D3C13-432F-40D7-9D31-B3BD4730CB5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99C672AB-F7E5-45DC-BAB8-ADCFA3BFB86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AE358A00-5933-44AB-A01A-3429CE86D1D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79F13105-6FD3-437A-860D-2B1BDDFE9D5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4790B3DF-D33A-4236-9058-F3108B9B911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34BD09AD-7C10-4B1A-9A90-D916AF2C6AF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222DEC56-BB6D-4FDA-AEDC-A5739604A68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77712E54-51EB-4699-A494-D63293CF60D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67016BE9-DA97-4D81-AFAD-5993BE0611C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25E6DD6B-7D82-4EB4-BA0D-239E332AD7C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A6B87DB1-9DD8-49FA-8A53-D39F1982F91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76E0CA3A-6667-4980-B65D-E32D98EFC72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5B3E806A-C4FB-47FC-B120-91C098C781C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07D3BEFD-2A2A-4AE4-9B74-0BD8AC91A35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391B8948-616D-4322-9FC7-BF6D7392F18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072025CE-34D8-45C6-85D2-3241CF1BE0A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EB556FA5-6E4B-4C6A-8F64-81708DC6623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9793277B-AF86-454A-BB11-99AE791CA7A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F355817D-44BE-4FC4-B275-30955F8CFD2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57DA8321-9BA6-4B6A-B483-880F35A37CA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85C94425-7216-4633-9948-923326BB069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AEACF450-0A11-4B01-ACE5-F414C67E64D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A7C4A442-7548-474E-B977-5480A4B0C88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5BFE4B64-185C-483B-8D90-498EC381F73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A1E8F70E-8ED7-4026-B90D-B053CDE9309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AA917615-D41F-48A7-984B-1B2F7A7133F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6FDF807E-6C4A-4221-8738-E1286E06603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A4FC4A19-6F76-40E7-A57A-BA12037C7B06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300AB67E-D925-434B-B219-C6F017D3F35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79E0A22C-D98A-4D23-B2A7-EAB6DD18581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DD791A1D-F6B1-46D1-B5A6-D47D01D4FCD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3D8A4DE3-DA75-45E3-96C1-87A298DF3BD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B37B9B61-4F78-4430-AAC0-EEBFEF9978D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B7621391-3032-48C6-B108-E436BF9EB38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35264705-6A07-4A6C-B203-54555B1881D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F7E58545-FF9C-4299-B7B1-447784BE564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C571B021-D632-4895-9184-852F22F6E050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BD611166-438E-48A3-98B5-24B56B47A9C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AE910DF3-B59B-4089-9A42-5B688C0F44D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6CE723E5-5107-4757-A9A5-8EFC4F4A867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AFB3BC3E-6E61-4E36-99D0-0E2C698E1D5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D3F5E838-DE45-4847-8D22-5C4BDE48517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42ACDAF4-A700-4900-8376-D2BAF28B6E0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5AF3C3E7-3D4C-432F-8B4D-32CA73544A3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44FD416D-C5E4-4B25-9C78-48A3B93100F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BF8CDC39-702D-4E1A-9C0D-F5A36248F06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6455AA4B-5E48-4DEA-A558-D436956C7D0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C96C2633-F74E-43A0-8688-6E0C299004D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4246BB10-4723-4E37-B8F8-5F6ACAFFDAB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7E121FB2-AB4E-4984-B124-C5A60CB10B4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E9507D2C-C86C-4928-BF6C-DA2A92F27F3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EC33FCCA-3BAC-4C82-90AC-5206A6D1AB1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FB185F18-9793-4BEB-891F-0788CE43287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69A23B60-380B-43C7-B297-E70A8281D7A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8E7718CD-7173-4317-8635-5020A4AD1B7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866BF91D-DA7B-42DE-B0B5-88C065F0ABB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66F0D30F-F776-4577-8AEE-F5149BADBAE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CDF2FD3B-E515-4DE9-BBC3-0B320CD9B3E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8F7F1A83-15AD-4F7E-8DAE-A6F40F04915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3C94B6DA-B319-4EA1-A128-FF76ED1633D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FE88D66C-471D-4CC6-A8A5-E7E0776F0D8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7E6D27BA-7AC6-45AD-9E72-EA6D3856FC5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D60F6418-D9FB-4349-9922-8D7050127D7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6135520F-1BD0-478C-9002-5632D2EBBD1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F30CCC77-6232-4C5A-95C3-373F7D06DF8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23C4D04B-10E7-4FD0-A159-197BD3D9B6B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CCD782AF-1636-4FE1-83F8-3BED783068D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0946FAC8-4E09-4AC3-BA7A-C81B129686D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83ACD7EA-113E-4603-A36F-7D883810805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67F9CD1A-AE56-4E95-A278-1DE5499E97B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49330DEC-5BA7-4347-970A-698BCC5885E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D16BA9B8-EE2A-42A1-89F0-42F3790E2CA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E45C2F04-F7B0-4515-9AD5-4216F75F9F5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50D8C43C-C0D6-4A9A-A3CE-7B00E429206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4E8993CC-EBD0-4078-8090-E26F7C958EC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56A77C98-5134-4B65-857C-6AB0D405E4F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D3A5EECE-C179-4B6B-962A-04C515FE475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34858D17-5C8A-4FAC-A61A-CB31194F1EA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2177B997-83A7-4471-868A-44E0F14F5BB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0DBD7A6A-B29A-4074-BBC8-0C6B099B362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FF39DAF3-449F-485C-9C65-9806FA07AC2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B93F5562-E9F5-4A4B-A15A-0987E63A304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9F378B6F-F0A9-4E64-A7D9-D8786A6A330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0B2C6B05-ACDB-4F64-85CB-CC96A59E099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D95D1CE1-0303-4D99-8488-7FC6740FCC0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BD868523-4F5F-41C5-8827-BAA763EFCEF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BF3E3481-98B8-444A-A6F7-528DD00902E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3BDBD259-2C3B-4D1C-9DE0-FEABB555385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9DED4600-13DE-44CE-B893-C9969049599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72894B3A-B977-47C6-9119-A729658CBA7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23A4B7C0-A639-4681-AA3E-008407F8009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84EDE76F-B5D2-41AF-8662-67120D1E9F0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F30C7F3B-55B7-463B-A19B-BE7124CE002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AB4F3953-A130-4150-88A0-637165981F7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45ED9B55-1C61-4DE1-B9A1-61B8FF62182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64700C21-7FBD-4420-B3B7-96560597B8C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1A5FBDC3-7FE9-4C98-BDC1-38B41224946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9B969C95-608F-4D61-8A65-7BD36D494C1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3EA0DA20-B543-47D6-9A06-6202CE06C7A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3196BEB6-C395-4991-B52B-EA436C637027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99EB63BD-CA7A-4232-BB19-1D74FF10CCE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9C7A85F2-9A6E-46C0-A738-C5F3531EF6E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294D177D-4373-4058-9E0F-C0CC86CBC5D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F3B1F7D-F9FF-4975-AA95-B77E3BFF34D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F954FA53-871D-40A7-BA22-3180EEFC1D5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2AA91BC8-9359-4FEC-8A77-F8D66718B6E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E038E29C-13A6-4C3B-AE6A-1899C178AC5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A3897C94-68F1-460B-A1A2-80BF83483B3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EFFA51EF-A9D4-4968-AABF-317D14020B9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8BD051E9-5E95-4A4E-99EC-A521FFE2EB8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6229CFB0-D3F6-43A9-B35B-0E1005BE16E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55906F0E-B569-41F5-A639-38D78C69B2A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ADAE0A5D-CE69-4736-B342-0675E8151E2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2FC720E0-7383-451B-8573-B58F72DF8D0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EFA6B81C-749A-487D-BC7C-6EAD879E3B3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A5E74F23-96D5-4F9A-BEC2-701BB29C94E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BB8919B5-33E0-4E51-90DF-DC12AD183B8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E9D4DE1E-6EBB-4DFE-A37A-881CD85EF90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FC3B013A-DB2A-46A6-A71E-6900465FA0D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7F46B693-1D04-4E58-9A29-D07DBE77675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223C471B-9617-47DD-B655-D7ECA550B12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D71CA8D6-5DB3-45FD-A752-9D3E72D7E1F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06539268-A439-460D-976A-0623B6D5488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6D4839E9-8922-472C-BAEC-818A163247B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B7507226-6A41-49DC-A33B-A9C709839E1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47C70F32-9E92-4966-853F-A2E6BC570B6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16F329B2-AD09-4707-B427-AA56D801370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25A411EB-2DA0-46DF-8568-0C0CB2CCECB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ED293B76-6EDA-4C07-9081-791917A8AA9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0AF9870B-23E7-42C4-8D9B-26A725E1012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A09C07D8-E61D-4439-8179-B76CBE01BDB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F049CBE1-E840-4AAC-A42F-6BE34ED4939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B3882710-B85E-47FB-9EC5-8BD34461C61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8EB920F7-CD44-48A3-BAF2-BBB66D535F9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38FCE650-28C7-4C56-B4BA-D309CF4FC61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82FE770D-C7AF-47E1-AA2A-24AC29A675F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3C740664-3B5C-42EE-8682-B088424D78A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7C511533-84B4-4BC6-85E5-E206BE22673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91C906B8-C3AC-4BAB-BE56-B9431448AEB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A12FAA0D-B450-4E4A-B4F2-2966EB4C9E8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5DF44F71-A50D-4CE0-86C3-03912F747F4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5B7EA7C5-1163-403E-9F60-1981BF24C16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90EC6AAF-FA6C-4AE4-AA0F-EFAE514A1AB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7FB41FBB-87C1-4917-BEDF-79A345AD3C3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0AF4E1DE-CD5E-4B29-B239-F7A1700E328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980651B0-837A-4744-9228-0515D423BA9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36764263-BDF8-42DA-9F0D-A42C5A3FA8F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FAD58FA1-9BE9-407D-BED5-4BDF9908701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4A1A6182-FAFC-4F2A-8492-EE1EA9140E3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FCEC1B77-3A69-43AB-8139-57C36B8D527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0433BE1A-C338-4E47-83E7-5A20F889AC3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416CD08D-EAE7-4015-B37B-7EB44C26270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09C753C2-B84B-49E9-B6AD-84E201EBFAD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E00F880C-ABB9-4A0F-9330-0732BB4A036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F612BEB8-9520-4809-B920-D74BC080B2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788EF8A6-B6B4-48AE-92A0-C3C984E6353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1D953396-F62B-478C-96BE-EEABA9B76CA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3ED83333-014F-4247-BEE9-9C13E751E88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268628C0-3D87-4947-BA73-5F0E9A76F97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0853FF94-C280-40B6-BB62-52839B7652A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4DF3BE8D-B3A4-481E-BCC8-71110BC7529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3EE33B5C-D97E-423E-A80D-1B9BE3745C0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9360E600-FDFA-4574-999C-30B7817C9CA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440C08B9-8EF7-4EE8-A0CB-E75BAB0CE0C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0761F569-CE0B-4551-B9A8-C8A4EA66611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35390C94-394A-4596-917F-D36B904AC08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2BBDFBE8-64E8-4BB3-AF1B-2E86D1C5D8E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BD476FED-45DC-4196-BF57-E9F70E1D8D9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531D1375-E2F7-4C50-8AFE-5F9545FE017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51F7239B-0002-40EE-A0D0-02BDB086FBC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4BC89871-F887-495B-A531-ED4E491C125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AB7EE679-013B-4C9B-8F7A-5CF940A62EF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B25E52A8-0C02-4F62-A443-BD36822FE6D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1A911DB1-910E-4FAF-8E8D-4C934A7BACE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78379C4D-B27A-4271-BF4D-05BA7794BAD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B487DEAF-A0AF-4B58-A5FF-3101C061D97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7182F451-C561-4B60-82D4-C3D693D88AB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0C8ADB1B-FEB9-4EFF-A9A7-AE53B1EBFF9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A1E248C5-B913-4E0E-8A2A-36CCFB36155B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FF071645-65E7-4739-B70E-5EB66600878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96818A3F-9632-4FFE-9D1B-9382DF455B0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E53A2967-829E-400B-9D67-A0C7068019EF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6B1A642C-A108-4185-8C81-95E510F92922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743618B4-64A1-4276-9B85-8E1552B5A14D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CDBD4E76-5D11-4A69-B52E-4C102E111E8F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EFC6F34D-BED0-46AF-8021-69835C56865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E124849C-6114-4809-AA56-8D6A5564C265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0E638F0C-98E9-4048-B2C3-00387CF630DF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9AAA0934-282C-44E6-8F83-964E287D287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5198DDE0-D6F2-4B96-BAD5-214EDA70153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821D13B2-45D0-4D77-9EE1-629AD0DCEA2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FE58F9B6-1B6C-4DA5-8854-967689950F4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663AC96E-9EFD-4AB1-8A0F-A5BB9D83C0E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3D3A9EFE-D016-4CAD-81CD-0AC7F858ACF6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3C9A7E9A-A763-4181-BB3F-22C4FB9A541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11847BE1-B6F5-478B-B2E2-E0D4F7D5E05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83C96CA2-06D3-4D39-95EB-21198C44972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965C114C-E1A2-47CE-87FA-BEF56901FD9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F9CCE024-2EE8-42BF-95FA-915C75BEBA2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E4C3E6D7-C8EF-4B68-84A5-FA3A7B2C4B1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53CA71E9-D124-45A5-97BB-0EC1CDE3B69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6A59BBB8-339C-4784-B47A-B12A2B7F4A4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0441A516-ADAB-40F7-A00C-0F5297ABA1A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0E148EAF-13E0-483C-A0A0-E4CCE969325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FA5132E4-021C-44DC-B6C5-020A50D4A0E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AFE7B635-1325-42F8-AD6D-7F2D5C1DC14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AC010B7A-E2C4-464A-8BFA-91B66266203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F559B4F3-49B8-44EF-834A-64C9D105E5C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E8CA68B8-8559-4540-BCDA-176840F2AA5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150296F0-959D-486B-8816-F9D458B70A9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7E4AA679-A180-4AF1-A083-7C945080223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638B69D5-3A8D-4B48-9377-842A3E1B2AC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F6103E9A-B631-46AF-9461-94B39096C36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F4882B87-41F6-4F93-BC67-BB82921D78C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7CBF95CE-B05E-4DA4-BFCB-6EF43D9F6F2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1540022A-9A79-4E75-B2B2-A4BBF834CFF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3349669B-5D7E-4703-8E41-F1088F13090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E0687D3E-898D-4526-B949-A0FBAE376D3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A75CAD1D-3216-4C10-87C6-AECF151B23B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12E5BB51-CCDF-4127-8D56-BCC3DC943C2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1EC72C05-3B2E-483F-B611-4444430F848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3F121999-D62B-44B0-ADAA-01F08E60009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C8CD205A-969C-41A5-95A3-542ED16DCF1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BEBC8202-A791-49EB-8193-DB6D36DEA3A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9703EA02-FA68-4628-98DB-BF857B6CCC7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07EB7891-F4A4-4C6B-91C1-115765778C7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A437DC63-EB94-404E-AF65-D3AFABD2DA4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79FEAAF2-40E7-496A-93F0-713C1E7524A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19060401-219B-4793-A943-6BCF2F3D64A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A7838912-C4A7-4135-ADEE-110A7255475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CF2E86D8-4495-443D-B0E1-6EDA113F282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EE4A8583-4C42-4643-A526-D1836920425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F658F66F-B69E-4438-A215-4B5CDE9162B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34C111A7-E236-4B39-AB79-EFF7ED0487E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4F114AAA-841C-4254-86D3-62F3FF63A8C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D0037289-BD8F-4948-8A3E-9BBFEA032A1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6AA6EED3-5FCD-4587-BDDD-C42908C60DD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0F67D25A-0A59-447F-AAF3-927F254D310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E717AA82-0592-4F9A-A5A8-4840709A3B5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A796EFBB-3754-45CC-B9E8-2AEAD15C016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29814139-72A8-442B-80A2-E7D8EFE5E0A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5E1DA9FD-5067-4B7F-A72A-6E2996200A7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88496B09-5E70-4CE2-94F5-2841F988F11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47D40DDD-FB99-4178-AEB1-A05C7E7A8AD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20893779-56A1-464F-AB5A-F17D7548900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514F8AA4-9B56-4626-85ED-F8D238017D5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592207EA-A5BB-4792-A911-AFFBECB39B8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D5AA75BC-9573-468F-A2A6-29855443189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42A7DB84-0C65-424E-9E8F-8C2EE02788C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091E3BAB-D862-4FD2-8CBD-0CF4FAB4705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3829E99D-220D-4097-8459-908E8886F91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D8C7BF16-327D-44E7-90EA-3C503254C79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2E01092A-5B2D-4116-B410-96E645BDFE6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C00A4513-3846-4E5D-A4C8-DDF701EFABB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7F0366F2-5976-498E-B5B1-2C70DEF92AF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266A6AAE-6325-48DC-96D9-F291F2012CE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792068A8-E869-45F7-8DFB-F4F0894EE27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37A34403-24A6-4E1A-9679-CACEADA57D8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FCB4B043-DF80-48FC-A9A2-257D047560E8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512FB8BD-FFFD-42DC-B89D-81104D70D6B9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5B898CB6-175A-4925-B0E2-FE70F40C9D94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48BA8344-4F85-4BE9-B74E-6F78B07A910B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264E8E89-9504-4A3D-BCCB-3D2DF9C81B26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39B7EEC0-B408-4380-8A61-845302160FD3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2CE80895-39CE-4F8D-A73B-78EEA0FB2B86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D86D9856-AC34-4202-AE1C-E7B2820404CC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8554D0F7-A1BD-4C9B-A4D7-2401F6C6C047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126</xdr:row>
      <xdr:rowOff>76200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3883E22E-C9BC-491F-A269-B02B8F658D51}"/>
            </a:ext>
          </a:extLst>
        </xdr:cNvPr>
        <xdr:cNvSpPr txBox="1"/>
      </xdr:nvSpPr>
      <xdr:spPr>
        <a:xfrm>
          <a:off x="146589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819B796A-EF68-4A7E-A31A-E35A21DA3D4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0E2BC9E5-9756-4263-95B9-FBB6ED78EC9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D0B6914E-E110-4C32-BC8A-B849C614B96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4CF4970F-DF29-473D-BD18-6AA9B150435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380397EC-1F77-49C9-B2FB-E16F055CD94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B1BD64CA-2E2F-43B5-9EE0-E33B70C85F5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82F33B37-87CA-4CCD-86AB-61231BED233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245C7EB6-ED4A-4E45-A7FB-0BC3F54D48B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3E5D4085-9DD5-4C11-BB79-BD97F5CD8D1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CC6AA887-21FE-4856-B475-1F8374D4120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1D19E11D-E941-47BA-ADF7-7DA10200C28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47D8D175-D44B-46E4-AAEE-10F2F1EA4F0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BBC18B67-EB9D-453A-8CF1-1EDCB48B080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CA8F12E0-FD15-42BF-8BC2-74B43D6B92D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6AE08B7D-9460-47F9-808E-6F58C645C61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AF19E0FF-E10D-41A9-B48B-DAEBB5D98D30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80F633F9-BF9F-4A2C-B70E-0F0CA3380EF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55A872FC-8668-4BCB-B409-ACA8001D8C4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682659E3-D4EC-4D47-AC3B-BD8AB1157FC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A4DA2DCC-CCD5-442C-AD79-3258D750E520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DFE81575-74BB-4498-BA5B-5704CF4EF48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B61C4829-1212-44B4-AE40-12F6F0622FF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199618F-A038-4F5C-98A2-CBD0662BF0C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6F948304-0B1C-4C01-8CB2-C5B48F341D5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DF24BD8E-648A-40F9-B961-CD59F226FBB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0DC32F8B-6FF6-4F07-92FE-3D2C8AF4A3B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D3B794E1-AA25-464D-B561-A9F2F840F95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92D15864-84D8-42F8-9BCF-4EA31DE2D2B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B109686A-0B25-4E9B-8670-EC445AE78F5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B89ECE46-ED10-4495-860D-04B1713A9D4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04233E4C-4E50-4593-A6E3-9401D6F0D06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EDAC0C7D-9D92-40A4-86F1-5AE0C5A3338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A552CC8D-5D6E-4FB1-9133-F048FE24039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DCD7400A-CE86-4C42-AB7F-D5F0B1190A1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4A0B4B26-7D98-4CA1-8F27-08BB5587A5E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B361D2FC-5CB9-4399-9491-6E38E0C41A1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557C2170-69B3-4887-BBFE-A4B3EA30A95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BE0085E9-5237-4EB2-80BB-08001D68B84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9C99F41A-0050-4089-AFE1-1CC0D9D20E4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114230A5-0CB2-422B-9C40-C0D670801DA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0966A283-DE8F-4D6F-8BBB-3C9ADBEB0AA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5AF6170E-7A67-4477-A972-565B3A04467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B88096D2-51B3-4547-A899-CB8599C0558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451D9D85-5A33-4528-815A-C265D2F2225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F1304265-3C95-4524-AC31-934D74066CF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4884AFAB-8259-4466-93FF-09AF221E728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CF23CF22-B45D-4516-95DF-2885DBB75E6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25F4FCA6-69EF-401D-A630-0E2C6843389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1F037E42-B056-4387-BB91-57EB6EA6010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765AD8DA-5187-42DF-A0B2-6D87F9B2AB7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5F87B724-1672-48FD-8F41-F0E7769D179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35A26426-A53F-41A2-A9B1-FC96FFEC9D1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2617F56C-C508-4012-A122-9931C9251FC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EBDD9937-3DBC-4BCE-9710-7A717284985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7D18219D-59EE-4A93-B1FF-2E63603F1D5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E4D24CFA-B121-4AC3-85E3-DA5E4BE39B3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707063E6-2891-4E59-AA0F-AC856A80AFC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B27A6039-312A-4A71-A6C3-646B9496431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E7C57591-ABD7-4835-95C1-88FFB6F9DAA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DB01F85F-9177-4729-A264-E4463E8DEEA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E90442D0-1D75-490E-B263-34A24E33192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8D6E3A55-8184-484C-B3FE-A897B1A1E0D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C6EF5629-5E8E-4067-993D-1F39BFB42E5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60D5C4EE-9106-4B7F-9B40-C651CC7DA75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76BCD82B-01CD-45BD-A1A6-C3B612E07B8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9DB68F01-42D9-4889-AD9C-9C61CE6E204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AA063050-B24C-4CE9-8C85-C218F77F7D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06B23B27-52E2-4929-898E-14246F4BBFD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5428832D-5285-4438-976B-1AB5F3442B6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50DB4A23-AAF2-4AB1-AF76-0CC63DD2CF6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D6443071-3C5A-46E0-9B0F-C60C951A47F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41DDC858-943D-4088-AB92-0698658CD8A6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F5515315-6F5C-4971-8981-5E0A7735EEE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452457B5-F692-494C-ABBB-3A8D4E64919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6D6D976B-CC53-48C3-8952-CE773F9A76F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7A82FAE8-498B-41A9-AA1C-EF62F17864A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E801E734-CA25-4BFB-B224-BA6D8550A39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EA9F8D42-A9F9-4A41-A86F-738436FCC8E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92F6E65B-FFF7-4B90-87C1-364B252AE5D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EFB3A2B6-54FF-4863-B0A3-CECC7429B46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30C11560-35BE-4AA7-83C8-4CC8BF07CBA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EFE7A1E8-4AF0-4867-B1FA-99947C2D24C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3E1EA91C-90DE-4330-BA54-7D11ECB7F5B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CB7B27F7-5E65-4E2D-A430-6048CE7EF0D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CAB632D3-8DFF-462B-9AD3-A494C08C485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0853B1F8-9A3F-4AA7-87B1-4F0C61A2467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BE8650C5-A717-4732-AB75-8D4555A0F07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9F8BE992-D85E-4632-B514-8A39D93D14F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5002FAD-C7E4-4F30-8BB7-41BD7AFCF7C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D93E5676-13BD-4F56-874C-EEAE599C08C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BD8201B4-631C-424C-B16A-554454EBE65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722B5D47-4B6F-4E7F-A415-7A41392796E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AAEEBB42-E48A-4F52-A7BA-7FF29FFC124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27AB4D6C-2687-4019-A2D6-24C40238C5C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C0A4BD46-5E81-4902-9D00-C65A0D6D90A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7C8895D9-C928-4638-9C02-951F2A051F6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C08F339A-08FA-4DE3-BCCD-27F1AEA2E75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BB5682DC-976E-4554-9E73-9F71107769C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84E190A7-1AB1-491A-8146-F5E06410526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5A2E6E0A-4D10-48F1-862A-E4767BD0468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93905A69-CBAE-400A-A642-41C15120840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A3C70678-53E4-41AA-8816-1784CDA5BE0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FD3FD194-66C3-4FA6-9E33-513FFF5938B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48CCD46D-B142-4FE5-8916-0AC56A9C16D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DE14FAF6-B52C-4370-8952-5CE5EA2E07B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E4821415-7688-4874-B1D7-FDA1E067D0A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4887E3EF-665C-4869-86BD-FB4A5EF4553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DC063729-AEE3-4817-9955-58B82F2F474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F55F0DAE-BBD4-488F-85EC-FC7D8A9DC14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31129E53-D8F4-47EC-9B4C-F99CC69063D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DA758FFD-5931-4A1A-A904-5206C812B39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ADEC5DB8-82D1-49BF-8128-247D7238C04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F2D1E2D1-BDAF-4B2F-AB83-DE5D15FAAE1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091194BA-DDC0-4FCE-BFAD-60C89F8E430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57E14C89-79ED-4F56-BC56-C0ECC2DEC51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7FFD0D96-E9E7-4F8E-A70B-78F718B75FF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E95414AE-7A51-40D4-AC7A-76EB1BF662A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26E8A748-847C-4AF9-928A-BDEB659366C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D30FCF90-6F6F-4561-A7B5-5345B934FDE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E14A4D5F-7776-4FDE-B376-21F6D3BA87A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12BC31B4-175A-44E7-8C53-B1C1777924F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AAF0D239-32F5-4E43-8FC5-7625774CDF6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71D2D341-3EFD-4569-BFF5-D7BEEF6D6B0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47516D04-E7E5-40A4-B65C-789181BF1F6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895341F6-8856-4C2D-AB86-19C55D796A7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69681EFF-0AED-4792-8983-DB4B7C0BB37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8D238AC3-7869-4CDB-90D3-54556A4C3C4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CFBCB871-1693-4E1F-8606-19BEDBB1CFD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B337C005-A394-45F2-8B8E-117D69930E8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481B949F-90CD-40F5-8793-F83763CA517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E4A42677-40AD-4438-9D63-CCB6F72A355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E8CB1C32-E59C-4990-B644-B585FA4ED54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4AD98E6F-AD08-4AC7-B390-D620EEFBAC7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6DF6958D-2457-4581-95E2-F4F684211B9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F966ADC-C2F3-4BB7-9CCC-302DC99CD19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29CC5386-E26D-49F5-86E1-F4A44ED4F92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9B268C50-7A90-4EBE-B7E7-0ECB2AF31DF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C3BD43AF-EFA6-44FF-9BA6-81A35C5FD0C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9C739C6C-AFAA-44EC-9CB2-F1FD3DDDA9B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F1BD8E42-F7FE-4A59-99DA-42B93B049EB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242B041E-91A5-45C3-9039-10C9752A8FA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94B9F474-226C-46A3-8BAF-8A9BCBD51AE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ACCBB30A-1E46-4F71-8A10-0EEC6AAB0EA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D66CB905-2ADC-4FFA-BB62-383ABC2F193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74410D75-C630-400E-9E2E-678544777D1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089A6CC6-453A-40AA-AD37-FF75351AD57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FE90E5EC-37F3-4048-B4E9-C2A77CB733C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C11F64DE-7232-4988-A367-FE6C9D9DCC7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5CC172C8-118D-4BC2-AC9E-037EF3C66B7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6F55D94B-7C68-4F08-99B9-6528B577BE8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BFCDE7A6-14BB-450F-9445-5FF91F02DB5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49681048-9C18-41B1-9AF9-A01FA7675AB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74A0C83D-D3D7-4785-9E88-5258FC6F887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897156FE-EB71-4A59-9647-78266D90E62C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EB22D431-D832-4136-8314-FB41C9D8497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F5B5043B-B655-4945-AA22-851D791D5AE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36836B32-17C5-4C7A-A89B-77F6EB40629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44824419-5C3E-453D-AF5C-53D183E4A767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BD03E575-75E0-4802-93BC-1AAFBBA281D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824D6B13-7DEE-473C-A67A-A53F7DD1C61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A40ED6FB-E187-4646-8CB2-641E073E9B8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79D5AA17-8108-423F-B618-03C8D075C0A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9D00ED71-E788-45DE-B792-37FC7A46DE7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474FAB9D-64F5-4544-A36A-162DF2C7DC9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C17680DE-7B41-41ED-B18D-5D4FBEB287E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EC936D3D-A67A-4C46-A1C5-F704587198F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4CB0B0A2-BFC8-4536-97FD-69EF771C6DF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526E2094-9609-4FFD-86E4-3320D5FB56A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511FF8B1-AC5E-41ED-9DEB-E09426A1BC7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55746B48-5C1F-415D-B0CA-88617AF0E52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8411141D-2668-4FAD-882A-71246D8CF7D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0C88F513-5585-4DD6-91A6-21C5AE225C6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C94C6B7E-0A2B-4982-80FC-E1661EA2ACA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72876DEB-E189-4A33-9A2C-FAB6F4FC8D6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AE6C1774-E3D5-4D62-877D-36AB92DF43E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EA9A470C-CF84-4B8D-8E50-A2735702407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D6C94CED-E99A-4BD9-BAF2-48760176026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6470BE54-BC74-4E7E-9C62-B08B889C3C9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A604EE77-553A-42AA-B2E4-C2B78F61ADF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968B3735-AD4B-4A6F-B759-5831B0AA828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4C8F9C06-FC00-4DE0-881C-FA9A2ED1CB3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1D262DDD-7090-42F0-A989-2912750E708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5AEC34C9-149C-4DF5-A8D2-6DA803D7823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C7CAB86C-1405-4CE6-9AD2-F1225576CB9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76467874-B35B-4577-A7EC-612A39ACF1E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518B39D2-BB1F-45D3-B767-ECC135E26CE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A543B1AE-0A9C-41DA-9BFE-1CC1A92E709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3FB6EDB0-4C54-4A55-A16E-B15D66B7FAF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6BEE2399-A1FB-424A-9A31-27B4EF96B32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3F9CFEEC-EC4E-4344-A32D-34DB5052491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73248731-F0A5-4B88-81EF-137F9C18C78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4AFCA5A3-699B-47ED-94C8-4A57BAF5BDF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EB332C6E-09CA-4159-B7D9-29E3897C4A1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B34CACBC-25FA-439F-B040-5AFDF471515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50D99926-5380-45E6-BD70-85C57900A36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5D853219-E4F2-4372-8229-5F8307D6AE9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32269D1C-586B-4C57-998C-AA005B7016B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E5014EF8-B15F-4EF2-98AC-5C786CC03CE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F42AC215-B14C-431D-892E-D4351DFC8B7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DB4FCA05-F0B0-4F4C-A738-9946495D251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CC6CA2E2-BE41-48BC-AD55-7FF4709D582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3CD1A524-177C-48C5-BB93-DF7F574E08E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9C910849-FC75-405F-B562-19C5EE837BF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1731FF2B-8B10-4BBD-AB20-056374143B5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F1B86EEB-3EB9-4072-8AF4-1A947CC0D60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98F0E9E3-BAE6-4947-A406-43C54E5D9DF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6EDC010B-179B-4BA0-AFC0-5E7FA688406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225DE814-94A0-4C1F-9A93-F04A830C6C5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EE3E87BA-AE34-484F-8BD4-202D3E07930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A59AB623-3076-45A9-9C86-26BB396A8C7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60058438-D96C-46F5-89B3-4D99C996F38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9AE18F4E-3DC5-46FF-8D65-0AE6C28D179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EF09713B-278B-4289-B19E-BE0F9900637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6AB3EB12-570A-4DC9-8A04-9C238323301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18368183-5AE5-41DE-ACF1-2024C03C47B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6D89A666-BCFE-497C-92E4-E15C841B8DD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38E29F1D-96CB-4E7C-9BA4-AB280B92BFB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959400F6-0F0E-4693-8F0A-5B7F01E6680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A12586AC-79CF-4232-8B11-06CBC98ED04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D3E700F9-A283-40DF-B561-E1B91CE8915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AB28F526-6C02-4736-9BB1-280F4EF73AD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9E3A8F7E-5A9E-4D4A-BB74-6C979926E80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804A3373-13DC-41C7-98A3-848D32EF3A5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CB4DB145-2A95-41DB-9DA1-D30C82A0E74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D66019C7-8F5C-47DC-95BB-E6DEFDA13F6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5059BFE3-10A7-4943-B4C0-B8C9E92B621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D5CAED7A-B53C-4965-8DD6-1E0BE6CA641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E336E848-DB56-4AC2-8D6D-925B6E929A5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ADE845B6-6BFA-4B9D-8D40-67BA22D4A81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D3A6FB8E-1029-46C9-813A-6B961F9C6AC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99541045-9F6F-4D30-B510-226C4F92C853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1F693CF3-5987-42BF-8433-77C8077FE61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B54BB6E0-1011-4E0E-82C8-0C4221E891B6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2CA9EE44-3DC0-4D8D-A907-28389BE597F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CAE7E553-CCF0-40CC-B98C-C52F6F46594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3C8AB8AD-C638-45B6-9C0D-96ED05CDD3F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B6F565D9-F561-4E0F-A592-D6B103BF89B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B60C759D-0521-42BF-83F8-BA42F6BCD243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DD6526FA-F9D5-44F6-9299-0A9FCBAED12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CA29D22F-9BF4-41D4-9AF1-9B584424A9C4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BC66E85F-495C-4CFE-8DD3-739AB17CA32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41B31AA1-47F0-42F9-9DB6-2285E222E3C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2EAA6C63-B4EA-4404-9C5E-5464D33E8FB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BB13E779-06F4-40CF-905C-22E4F88F55D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0270CADD-056D-4ACB-A9D9-477478CD7A2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A16AB8FF-A249-47C3-B26A-4A3656A70D7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9608DCD4-FA14-4071-88C0-C7C017B1807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F85CDA67-D0DD-4E0E-9492-E3E251AB43C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EC1B2C0-5226-4956-9C8D-FCBE49E6028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D22A68A8-D8EA-4846-AE85-527120A7079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4A567DC7-2226-487A-8935-D03898E7FCA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93FE3952-B8F6-4C90-93EC-DDFC639486E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419E3AC5-6098-4F87-943A-FF4B7FF69A5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FA0D8E6B-161E-40E2-8417-D80D54408C8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AD48F900-3E33-40DD-883F-B4C19EB9A4A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0FEC875F-1FEE-4CE8-B0CF-196118256E7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4801D462-705E-4119-825B-AD96F8860AC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FD5FA0EC-A918-4E50-8707-216A8366803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2F549C86-EF4F-4C11-89E6-76CAC8DEC62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EEB6F958-3378-4703-8034-EB1258DE5DE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1E30A0FF-9873-4F97-9BF6-805543ED1F7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72D2C9D0-D858-418E-9D92-C5BFEB5FE47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A1D45927-34B5-4025-AE04-D1E0B662936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4AE2276A-99E3-4969-987B-F1313CB0B38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76F89399-280C-44B4-9FA8-C79440F9364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51946B62-096F-41C9-BA89-920DE42AE18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379142FD-40A3-45CA-AC74-7C212FC9092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567B6073-1D61-4FE6-AD08-70B59432854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29C96F06-6224-4D8C-9DCA-01D08BE9F0D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A5E4F8C2-A356-4B69-99E1-2FCEB4A06C0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AB1A0A3D-44A5-4CBC-84DD-07284A00F3C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90413CE3-2D8F-4D4D-9F55-AF6247AEF48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69F11B98-EA74-460F-B2D7-38666160D9D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B4A1A613-4F8A-4298-A934-AC8CF509A6F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1C4D42D8-51B1-4687-B722-414C5A4CC18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D809BF90-8373-457A-B0D2-319D82525E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4D4ABE6F-7FF6-4E53-97CB-566AF5AF9B2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DFF43572-7347-433F-B545-23F2258861B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998A29D7-AF24-435C-85DD-655D63EA15F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BF1880A0-4AD9-4E0A-AC26-5C1ED95612E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F8BD9C5D-B1F9-45BE-A78C-555A20A43EE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92B5EBAA-A232-423B-8290-8F321F939C5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09DE1552-7772-4117-A0A8-4DAB74AB9D1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F77C1B52-5A6D-4528-A86E-5AAAD6F3A8A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8E5A8618-2694-4F3C-B921-0F8E35D5CF3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F2D258AE-BE06-49BD-829D-194F689EA9F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60ADDD06-AA37-4B56-9A5D-DFEE9113B7A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DEE4B0E6-7909-4D5A-B3AA-1BB1DE820A0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B799ACDD-A4D2-444B-BA9D-5DFAFA19384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346FC138-B733-49F1-AB36-5DBFF4F04B0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7382A20E-1D72-41D7-A1B1-A622C76A97B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B271A630-E249-43A5-A324-AA4EE392D1E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4C291DED-9DED-4701-903F-D741F95C58D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FC464395-46AF-4EF9-9CC7-BA49C395EC2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222DAA71-FFC1-4501-AB00-DCEA57284A1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581366E4-EF3A-4692-96CE-367E1DA2339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CBCF3778-A992-4FB2-AFAF-3661837FA9E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006CFF22-8FB1-4536-8BEE-22183322CF7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8EF56225-E4B3-455B-A233-F743A3B8FD9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D84443FC-766B-48E8-A8E4-D9DC568DCD5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84D6BD66-1C92-4050-B9FF-ACD41A6FB0B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80881FC4-138F-40D8-A85C-EFF546F3716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D8CF08AE-7310-4633-8C8F-70B9C90B7E9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723BF518-A913-41DB-82BC-39A145A476E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5CB2F9C7-B66A-442C-945B-338D73BE8D0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3DFFC9EC-C4B2-43F2-B83F-66BA3B5D34B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6F2193BA-D12F-4E30-B5CF-38FB4BDCE11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55F51971-E55F-4673-8C38-76B2D27F3C6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D62D3140-688D-4687-8DF3-AA9FE8E64BF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10FB52CB-1D95-4541-A19B-76AEAC312D4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59C2B232-8753-438A-B6B6-563019851458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CD243538-CE5F-4C73-A6AC-33C4778B6F8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62BFE689-4730-474A-B2B3-714F4D21A6A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639EDC4F-3C8B-4ACD-8F90-97BA0DA5FBD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B0502AEA-2F64-4BE8-B0DE-0B41A3BC8BB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A65215B0-1D63-4C87-AD35-26572571EE2E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2ABD3908-2283-47AF-A1C3-36E62545221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36F1C524-C382-4EBC-AD91-A9943A35A25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CB24F4B5-1B78-4C3B-9289-335AEA633C4C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625F3E4-8697-4C27-942B-1AF8EC2E2D6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C4591297-BCD4-44FC-9181-6221D37A03B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25EB5E26-43E0-4722-9CA7-29E81A642DF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8ED4D320-E784-4B21-BAFF-E70E2D46ACC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C8649B93-715C-4E10-9050-26682DBA76E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CAD18F4F-765C-4A2B-95F0-68F32CBBD52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E9C2B890-12D0-4CDA-8234-9B6683DC837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44FB66A7-666E-4A4E-A538-88AAEF8AEBA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0E31B8BF-1BAD-4E4D-A6F6-D0B086592A6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7E11A8A1-3E00-4FC2-B714-02DEFC8E84E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7C816AF0-8EBE-4B6C-A5AD-A2673151B5B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8D15F4AD-8B08-4A30-BC13-07BBACA3DFA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644B7B2B-EC45-44A3-94C0-FAD04645B00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67F7A7BA-34BE-4EAE-84BC-9C5D31DEC12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B6D62E25-C2FC-40C9-B5B0-35A5F1DBDD8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1A2AEFC9-213E-444E-8DC4-BB0FAE40B12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D15E32C4-98CE-4B21-A242-611102918D3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AE736C4C-2F67-4B25-AA46-43836DAAFC8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B508817E-0058-44E7-91F7-9FDF5B46CFC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44E31C2D-9E8A-4598-95E2-F8B4DB02943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05BF94AF-25F8-43E2-A612-20AB193AA7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F55ED532-F6B7-4D91-BBCA-CA00F332F61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68F767CB-1C3B-471C-8D83-6F662F5FBE9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CCB39A15-4ADE-4D38-8EC1-9FD769A8272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5E2ED0F0-5697-42BE-96EC-FBE424A197C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487CB3C8-D2B1-403C-8CB8-A5B8C1AB037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EFE2321C-2B64-4841-B7EC-3B1FC031C38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5E0309E0-14A2-47C0-B295-3EDA4D1D02B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926CF2A8-D326-4B46-8C9E-3EB97695F0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161D6417-5FF2-42B9-A9D8-B767E808304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CA98DCD2-7FC8-42F7-BDF3-42811688FE5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8AB06D5E-4B22-4BEF-B170-0430219AFF0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AB911922-77E1-4AA2-9286-572D3712F8A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7BC16904-8BF7-4FD3-B12E-4745D6E6325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8B5D9EAD-CABB-4BE4-AF9C-F88C411C929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6D06B2EE-8018-4592-9E19-0427310C7C4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0DEFC467-1046-41B8-95A2-19405015D5E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8DC8F709-5F60-4340-84CB-4AAE1D94FEA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28CAB0FA-7663-4593-AB24-FE57A52A224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9498751C-8EB3-4B89-A5BE-804738638B8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2E3BC226-DB3C-4C4B-808B-F19FB1A528A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BBAF5523-879B-45FC-98F7-DA32A133D1F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5F2DC354-3870-4356-B883-9B1BADFB9F1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327B5846-5CD7-44EA-AF43-A438F5329CD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43AC76DC-7883-4C00-8AAE-BFB103CE92B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DCAA2610-6442-4E1C-932C-3CF66940406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F9E6C86F-CC13-4018-8648-67A235F5B01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4B10850B-1935-4279-A9C7-A19B1002F99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16EE91F5-66EF-489C-8179-BA5FBE0BA12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8A1504D5-41B2-408B-9E71-6428F78BCCF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5DFFCF72-2916-42D7-A60A-B5FE245434D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1A74EE9E-5A57-4EBD-AA23-69BCBEFC864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1F5EF53F-B6F2-41F2-80B0-488BEFB7730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22DC78A6-B133-4732-9FCC-9EC6C66D199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363DCFEF-6E92-4F84-9918-CBE31F9339B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AC956A87-D46A-47D9-ACC7-D11152EB72E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E7ED075F-8AD7-47E8-994E-246F12B2B65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374DE934-FBE7-45BD-9522-C9AFA78D782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144C51A7-CCAC-4723-B42C-8BD45235475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A2CFAEA4-A2A2-4587-8494-F314607BFA2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9245E71B-48DC-4BE2-8EA5-8074B5AE979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AA0C4816-2191-45E6-8FC4-14A95E8D96E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D55C5793-F61C-45E4-8EB2-6476864C070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FD549BEF-60B6-4329-B06A-991208FAD0F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B9F00F29-F650-4346-B821-53741BFA363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928903E6-A4F3-4BA2-ACBF-6BE3D6F274C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53CE6D99-F528-426D-AC1A-93795323825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7E9A1CD9-F0A5-4B0D-B6C2-6E8674FF35D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652F1031-E36C-4A20-BB47-A507F714ACF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39ECC6FD-8E32-4D65-BD66-F63B69A4FE6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2BDD1F50-06C0-4C8B-85DC-6F76547AD31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D61F01D8-907A-47EA-9BE0-E7AFB3672993}"/>
            </a:ext>
          </a:extLst>
        </xdr:cNvPr>
        <xdr:cNvSpPr txBox="1"/>
      </xdr:nvSpPr>
      <xdr:spPr>
        <a:xfrm>
          <a:off x="2143125" y="458247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2D63DE99-21BB-497C-9F02-4BB80AD5DD2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1A6EED16-11E4-4706-8BCB-A0E52CF649F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92CCD0CC-688B-49C3-8411-73F67A29205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6A8BD04D-7A33-4B59-B761-81362828E61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B4B45ECB-2D97-4B06-8B71-BB1C0C2A87E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C2056733-1FA8-4F8D-884D-09DA6D69205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EF5BEA95-C269-4681-AF28-545D488087E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5AD50A52-3553-4F43-8820-8909A21B810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777E945B-B54D-49C3-8946-6F11DE704EC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717CA474-E097-417E-A882-57DDEB4CD86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19FABAA0-0362-4665-B886-8A5ED27DE7D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386847EC-BA29-41FD-91DA-E268AA2EAC4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FA348E09-CD57-4E40-8588-F6D480152E8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4C14D12A-D94A-40B6-9EEA-2976AC61398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4A7834EC-39C1-4E4A-ADB7-F9C8453C029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60B1F7BC-C26C-4242-ADE0-4D60085D345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70B154FC-0423-4D06-A254-397416B60F1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6E28729B-B8CD-4744-A5A0-0B5147A3444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ED341CAE-3537-470F-93CC-CB28A750559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212D34F0-39E9-444B-97C7-F7DAC66A4A5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C60869CC-05EE-4C52-A70A-6B2F28AAC9D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0F4AA1F6-A1C7-4E63-BC44-3CA8563B818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F61D6DB1-81F4-477C-B3F6-C38B71BFB3C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BD3341AB-E22D-4D32-88D3-C1BAD65BA10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102B0389-4485-4EEA-B99E-669B68748F0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271A50C1-BB63-4E9F-8524-B09F198F63F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F7790F14-7AFB-4C99-93E0-1D0A5619251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9CF5C4D8-D1C0-4284-9AE2-1DAD8F50E57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BB852A43-DE99-4C04-9B80-00D7B1EB9E7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EAE0B8DB-8726-4833-BBEE-A71FCA004B8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DA6D4223-7F9D-46E7-A5F0-7050E5C0788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7F39A364-E089-4189-933E-110AD44DE05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652358AF-14D0-4C35-8122-87B7C1D7F89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15AFAC09-D239-4C1D-B4C3-7675BB56EA6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A8E589F5-EC12-4713-AD43-2A598500923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F108D140-B31A-4BD6-B13C-16C36120C06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7E7BD6F3-8A4D-4409-BFE2-E64BFBBBBB5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90E4F540-DEB2-4D2E-9A75-1F5C8EA9CF3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79043954-59B2-441E-9B05-5CD048ED657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6E3B9B49-CBA6-4356-8CE0-C4383B2C950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EC6A295C-9653-4DA0-9ADD-45B65A1439E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1C29D6A0-B19F-4A5D-9C29-33B0CB8AD1B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341D7E40-C426-4445-9119-D8B012A5CD9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951B4545-5E58-45D0-917F-C4D00E7C37D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3908A909-17E3-4E3B-92D7-DAF4ADF6D71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46A04C44-722F-4C0D-8FFE-442441244D2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F09CE5B8-BE94-4ED9-97DC-A3C12A6AF90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4F7FCC62-02D1-4C21-8687-9DCF20D3CD4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79B4C923-3110-467A-BBFC-1CC038E857D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5F3EF47F-957E-4408-A4BA-520A2D66D37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5DEF6270-7B15-4CD9-9884-0E5DB201DEE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24BD7FCC-DF66-4501-B879-37EF511AF98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B460EE93-9E22-47C2-9C09-28939EE5273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F8632E6C-0721-403C-8443-3DF9A709449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EB97C39D-2004-4429-A528-E0154A90680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B970C7CF-2D08-4A61-9ED4-25EA1B16DA7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12CE9110-0C1E-44FD-8438-3FAF13BE73D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C17A0184-C2F4-416B-9C08-80ADDBD2223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91E75A97-529C-4012-9C9F-2447CCB526B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4878DAB1-C089-4DE1-8DFB-AAFF737A065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AC2E8C2D-9DCC-46CD-9457-A794716EEEAE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1EA162E5-511F-4E56-82D9-B351A3FE9F85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16B03D60-972C-417F-99AB-B3912814BFA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774B40EE-5013-474D-9F6B-83975A6C76F3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A6C70266-93B1-47CD-B602-CE9F2C1B922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B7085CBF-9E17-4F1B-9EB1-5BD49805298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28DD84DC-AC2B-47A3-BC30-FAEA6C650F2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900A7680-4272-4FD6-8849-86B8CEC1AFEB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5FADD6E3-9183-496C-A009-ACB82A9921A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5D49BD1C-A531-43A1-BE91-29F66E0637D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C79B72C7-E748-45B4-B712-577ED9D37933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910E082D-5007-4ADC-973D-5F213F4D7C0F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8757F471-D745-49E4-8998-4EF3BCE9D51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E83890B0-E761-46A3-93DF-3DFACB9A11A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7F450BA6-5B08-42EF-B036-9792E16FB748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D39D3A36-AC8C-4C6D-A257-BC0A9F26351E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C2FCD807-BFCF-475B-ACE2-C31E074F3D2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F5B8B89E-3FD2-4843-81AE-42FDC0E1866F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2B2F177E-6213-42C7-B825-EC1C55CB479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7A4AC683-712C-4062-B790-B8CDECD18731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89392E72-8345-41AC-88E3-5CAD6255995E}"/>
            </a:ext>
          </a:extLst>
        </xdr:cNvPr>
        <xdr:cNvSpPr txBox="1"/>
      </xdr:nvSpPr>
      <xdr:spPr>
        <a:xfrm>
          <a:off x="2143125" y="458247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93CE9668-C50A-4AED-9397-68E89E504A1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A5C35CED-A516-4C6E-AB80-C8D355E3597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334DD035-FDEC-4C7E-8C52-E682A645864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DB69A8DB-E25F-42BD-A2FB-90A65F75C75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67A87EF3-FCA8-4B06-BEBF-C6F741221ED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B8DD3BD0-3816-4048-9B1F-226EFBD9B6D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731CEFD3-CB09-4B94-A45F-0EAEB275F2A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955DB935-6E5D-4521-9C90-0A25E03C235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15EDA297-DD40-4629-9C6C-DB97FDC449E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574CABA8-06C6-446C-A8E9-4B8672DF3692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51EA6A77-31EF-4B54-BC5D-060AAB6DD2D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9EB2966F-7D51-401D-854A-DFE086E5F07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F20B7E1B-C9AD-4D4F-9D2D-385BD7EC79F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B81DEF41-7C20-4A8A-9057-B3DED12ECE8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9EBC434A-9871-4B0D-A3A0-611D14953E8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79AB2AED-5821-456F-890C-4AE56BE961B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6F424C33-824C-4BB3-A60B-3B021DF153D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2BD3B1AA-8372-4B70-801B-D497F5F6D67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D1A528D8-41BB-4975-9D7D-8834DC9F5FA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592165F1-043A-4F2E-A7A0-9E3E0166D28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2E6482D9-150C-478D-ACAC-30E136305D9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942DCD3F-4DF0-4A2C-9EE5-37E16C5DCFF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5984E0E6-F2A9-4747-A81A-4B435F01E3F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AAD65FD3-07F0-4D15-BE37-4B13914998A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53E34546-88A2-4906-A44E-3D3AA3AC78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01A24618-5619-4429-B0D3-AF057AF6033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C4626580-397C-4CC4-840A-4C0BD17346F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F54C5B42-2107-461D-860A-8967C163F1E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7B6E2FFE-C3FF-4304-AC3D-C10547A4127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6709369E-0BE2-4FFB-9FA5-59431ED18FC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D9728625-86AE-40F8-A918-7BAA44DF6D7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A89380E1-ED1D-46B1-BE44-28F817D5550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F6DFAC2F-76EE-41D6-975C-A0A21F559FA0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82EEB6E6-ADF5-44DA-B2E3-CDBCDD96A95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C8208FCB-8E14-45BA-BE6D-A2191F5F3F2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5CF1DF06-7AEA-4BE5-8DB0-B16DCFAB064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4AAE3338-8B24-4E61-978B-C2D1EF30B19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365857BC-BF6B-461E-8B5A-2384577B833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D4FCC6A0-39AA-4262-87B1-9AD0E80E5F9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654A42A3-D0EF-4D77-91F3-93C121151AB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8B34B82A-9BED-460C-991C-CD03E6393C9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1906045A-16ED-460C-A451-4011FE10EE1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88D0B5BA-1C79-4075-BDE7-A4FC0D41EA0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B4E13ADD-F5BC-46F7-A7B6-2C22D865E35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6784E8D5-7D93-4085-8254-2483BF30B07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1EE5C7FD-2644-416A-ACD5-C3A3E665905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CE0F0BB2-8C04-493C-8436-766A09ED2F4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8E15D914-D796-4181-AA02-3785C6FDF0B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76C4F3EB-241E-4C80-AD93-F7044DE3747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461B0621-422A-4061-833C-CB4861E9C55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4C5FBCF5-CE11-4664-88E0-2C47BF6FF15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79BCB75E-ABF7-4AB7-9B34-C68ED9A6A37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5FC0B9BD-2B9C-4DA4-A33F-CB9DF0FC6FC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32F04B5A-FCAE-42C9-A64A-480529AB986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03B13789-5EE4-41F6-9A59-6A5DCBEBB6D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F54176FF-A5EB-4F60-85C3-F45FF0A0DD1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BABAD746-3986-4B6C-989D-251FC3AD1B1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D6914984-56E2-4160-BE5A-817C10F6287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E9097E33-47D1-44D6-8859-E602A48BA93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0640DC99-E1EC-42B1-BE77-DABD3E0E2DC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7F633911-3C28-4690-8B83-923A57DE2584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4392F53D-F93D-48B3-A7C3-CB04F9FBFD18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21C6A1A6-607F-4047-9DC0-6A972F11F8BD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11D1927D-ED46-4338-98EE-544DDCCD430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CE292B63-E801-4037-BC7A-7A6F8EB272E4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5974B9A6-14E0-4630-86E0-2D46D2FB982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3950C653-D92C-48E8-A285-E863CC514D4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A5D25A7B-4327-4FBE-85C0-165BABF1897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9B483F15-0F92-49C2-A374-6DE20ADBA9B9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E85FB63A-925F-4547-8DDC-884490296F7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9A13548E-55AB-4F64-8859-0A61F68ADD2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3B3455FB-ABA4-4CD8-93E5-E1075342072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E2E81B78-9C96-48D3-9EFA-ED68F3047D62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93EADFB1-D957-4E5F-84E8-18E3343F04A2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FF8B6386-5F21-4C2C-8287-515A67CBB6B8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8E2DA9C3-DBE4-47BD-82A1-6471DEFD63DE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35786D7B-8878-47C3-8E4F-029C7EFD3ED5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BADD839C-0D60-474F-9020-14D31F2A65A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039F060C-C251-4D43-ABC5-86DB30632B14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38BA97C0-0EBC-4E57-99F9-6F24AD6A5565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D837FE2C-5F3A-4AAF-A92C-1D953B955051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EB9DA35E-CFDD-4EE2-A2F4-F82C78BA3AF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998F0B26-C9A0-43AF-B5AD-B354D6DCB01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89091587-FDC8-482E-A40C-DE48FE1E96F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2D8E91A6-DDE6-4E72-BB7B-47DF75938EFE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7E1B7C3A-E5F5-4A11-BBC4-5276AA9BF99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939C95AE-2808-43FA-B33D-12CFE6AE837C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A712012A-FF71-46CF-832D-331A4E4044DD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32655B7D-F288-4B94-A954-D1038CEA02FF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DEA35ED3-C904-44F9-903F-691C9692EAC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E969610B-692B-433C-8A33-A4C65C9987B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7D2AECB1-0316-4E65-9BF4-DF554E9F3D4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D1B0CE32-C154-4EA4-9AAC-F0698F1D073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68C61DE1-ADC6-4FC5-8560-5923801B921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197A62E8-DD0B-49B2-A388-D3EC0A97B98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6CF6C0CD-BE8D-4BD2-B0AE-6F958FC099D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16042E84-4ABB-432A-AA4F-4DB13F08D01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0502E6E8-B26A-4249-8660-144DB4B7682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CD101A8B-9672-45A2-862F-BD833C8297D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61BC8D9E-9910-4E77-8CAC-F387E7F76D8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1FE0AB11-3386-4027-8383-B2D6651A019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55F2A757-4124-4E41-A7AF-B20D2F1CB18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1F27E8FD-613F-4218-BDAD-00669BC85C0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375E4785-5820-40CB-9435-0D6D8D0034C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6BB8D505-4B9F-44D8-99E1-06A5B007086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BB4E49F7-109E-463A-AA0E-0E55ACE8633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7A07F95E-CEB7-4F45-A897-04E2DD31781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7CBBD9E7-365E-4418-B4D2-274F8A6D85B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3F512B20-0B09-447F-8DF6-CC33E5BC02C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07BC8DFA-8EB3-420D-84B9-5E1B89D02E0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7A3F61C2-8F7F-48A4-BD1B-D98DFBEF912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9BCFBC06-2BE4-4D7A-AB83-8EFF811FCBDA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066049D8-F737-41B4-9F09-7843CA4D273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E783F086-AC6A-44D6-A21C-49DA904DAF1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6F98C807-3027-4B19-B543-C5FCB7734E9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EC53D028-FCE4-4EBE-A95C-1F07F8D22B0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836EDA74-1700-41C8-BC58-3151D03A44B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C2C7B561-5C1A-4EDD-B48A-72D41264C6D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E9C74599-81A0-4F85-97D3-8D49E1AF2D1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EDC45D7D-79CE-4F59-91EA-8BFD1885E0F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D3CB185D-F0C1-485C-97A5-BDA0274A873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576CC929-D79A-454B-B856-5FB903F96C0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A88181A0-DBEE-458E-AB4C-6BEE65D208B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4F4F7432-52C2-429F-9757-FAC3ACB61DC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FB1CFACB-BFD9-4800-A618-9313233AD1D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F6E61B02-7E4E-45C7-B9AD-BB31A52C68A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8CC82562-AC80-48E4-9B4B-3378F0FC1BF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F1FAFAA1-013F-4386-AA00-7E24D45D5F3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DE5A52DE-DF61-42C7-BCBE-8CC5ADB0461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B562A7D8-6755-4837-A1A8-D3267FAB13C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B0D73EE3-93E7-41A2-A63B-DAE8B3CAC18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DBE6E938-7AEB-476D-B487-C2D8B0FF4BF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011D311A-7581-496C-8C53-AB68E332B32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B8EDF591-22E2-4404-A38A-D464617AC3C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655F72A4-BE8E-4989-B63B-07351D77069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4FABF207-FA48-4B20-A138-1F2F8F93C8E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EEDBF16D-BDAB-43CA-A260-D2D9C03D9AC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40CA1BFA-2BC1-4F5B-A691-046736A0405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66C29259-6A72-45A6-BBCB-D8E17F9E2A2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DA85BF84-6446-42CC-B9CC-89AFFD8428E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4EBD61EB-6266-4D87-93D5-B17DF4845BB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E4B95EF3-4B42-4CDA-B121-92AA8A40BBA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E3C84800-371E-493C-9645-9FAED643219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C860CFA9-D0A1-47AD-B29F-6F11A2C9471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F62E3D5C-896E-44EC-BE1C-A09C475E191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587F15A2-2549-4C9F-88F2-802DDA2F956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46614A9A-2F3D-4AE3-A506-2CC1D02ECA2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3F9115A2-0471-44A5-8173-CAA9F64C4CD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6CEA7A3E-3FCA-4D80-A687-638C711B8B5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A1143A66-0682-4403-AEA7-DE41278A343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5CE27065-772E-4DCD-87C6-0A23A7DD688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5F76A25A-B9A6-47BF-ACF9-6F2DD099AE2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26234EE6-CD5A-4490-85C2-E9DB3A2A3016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BF950F39-7538-446F-B92F-FE70E4C408E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1BC39C85-73DA-4DE4-AA45-4BDBC7FC494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F614EC8F-834B-46E5-8D50-1F962D997CA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1BA9C467-E3E8-46F2-B1E0-5370D1ADB1D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D80FA72C-F16E-481A-AFBC-A801637494C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473F9026-9AA3-4BB7-A78A-4A08297FA86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3B7B1980-A477-4AF9-99EC-BD7A92026CD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B0D9E876-6E09-4FA1-88C8-A1FD0A824FA4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92DBC862-D6E0-44D5-B536-3F7E334713C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DFB32D4D-7E17-4A2E-9051-ABF614FFC31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7919D99C-CCC2-4C56-8DC6-004ECA13E48B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32ED5A4D-CC8D-4DB8-9131-7DA6F32FC25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9E109022-6314-4592-B532-A249B3F7A685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ECE79E60-94AC-432C-A2DC-E2EFE8EBA7C7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12383A85-FB52-4FC8-9063-EF0D33CA82DA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62DE8545-C2B9-416F-B489-AD2B81BB1D00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135</xdr:row>
      <xdr:rowOff>76200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14B8560C-FC79-40A4-AFDA-35ABBD654FF4}"/>
            </a:ext>
          </a:extLst>
        </xdr:cNvPr>
        <xdr:cNvSpPr txBox="1"/>
      </xdr:nvSpPr>
      <xdr:spPr>
        <a:xfrm>
          <a:off x="285750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809C7AB8-2D94-4C9D-885A-778C3DB1FAB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D2F5AAD8-820E-41E1-8619-1E1E40C8599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E924D7FA-0842-482D-B4C0-1ECE7AFD2EA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7B1F5E35-BA82-4585-AF15-8D719005AD4D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52F7605E-80CE-4605-A5D0-216142F1D13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BB1A92C6-A9F4-43FA-A1D1-37F5CC989405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4A036342-5AC2-4436-AF98-E9663150610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D813B222-DA19-4F2B-8E97-4A6125404B5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FE60C2A6-3769-4086-B9AB-29E47C03070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A228A2B9-80B9-41FC-B68F-421083121540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583E6806-2F9C-4680-B8AC-CF5A818026F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1E365DCE-AC9D-4713-B82F-D2BD60433BBD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6363CBD8-B7A8-415C-8BD3-7B1840280A7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76B85EFC-DF4C-42DA-9FC1-5337DC40F53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23832CF1-5CDF-4371-93C1-05E76E95482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5D6DC196-519A-4E73-9083-D8E01CF3DF0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CC34B4DF-3D71-4796-A0FB-8BC60948542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93FB3368-D1BD-460C-BCCB-585065FEE44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89C875D6-9E05-4337-A63C-77A48ADF0704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1DC9C05A-3D94-4D2A-A398-45BE1D68AED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EB4E0A94-D3C6-4807-9DA3-B9697A7B9BA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34583A5E-49BE-4F76-AB9A-0B289E565FAF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BB7EBDFD-D56E-4600-8D1E-265C90B8545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0C79BB0B-3E72-4993-935A-1A3CBC2E03A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5D733C49-79EF-444C-9681-481D6E66504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E2153139-B6CA-4FEB-9BED-5A2F21C72B7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58BF39E7-58D5-4B1B-87D9-B858C706E03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F78C90FB-2D1F-4B9D-936D-9639565C763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853367AD-3ECF-4F20-BDC6-E507CC1EB3D2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30A02A5B-9353-4486-B221-3ABB804AF9E0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82D49455-E099-4B76-9ADF-ADF477F8CC7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FC11F472-0FDD-4F83-8F6C-3172AAB6852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37C04C8E-626B-4FAF-89A7-2E2204E8461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6EEC186C-FFEA-421F-8CFA-B3930CB1CFE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19EBBAEF-DEEC-47C5-8CB6-544CFE87243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C9BBB9B2-F493-4DFC-A0ED-BB94026D898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ACBFC022-E98C-4693-9CB5-9FA25E1AADD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F2455564-7EF6-4D6F-ADBD-3E7D98FC37B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C2C0B198-0438-49A7-816B-CEF7B0141FA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B74D7E98-FCF5-4CC3-9FC5-31046C048B1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E228EDFF-6C7D-41C3-90A8-970D8BD27CC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FF16AA51-69A7-4DAA-B606-BEC45190B59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4C2EB9F7-B756-4938-A85F-AF6638D90D4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EDEB67F2-8572-4A9E-85EC-678FF5C075A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1AF626FB-3D56-49AA-831E-1953EC09628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75941901-98B0-462E-8F6A-FD40AAD8BE6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9C77941D-C462-4C6C-964D-D8B3F3CA0DD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C7BC89F5-81BD-4321-94AF-F4906E0B5C1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4A09A591-7508-4FB6-9474-4AE89E5716B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E6C68FBC-C25B-42FE-9827-1EAC0D6B14D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75ECDB93-68A4-4F26-9D99-FB5E65C2CF9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30CEC7BE-C451-400C-9522-1CC7E5547D5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68B4D64E-DFF9-4028-B669-474BEFD75FE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F84D69C3-FEB5-42EC-BBEC-886BB13AB35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C984C4D3-B859-4BBE-B11C-F9A796E9C5C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5B4F071F-9799-4D44-A1F1-BA96D74664C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83BD89A6-1AE1-4F90-96B7-BDB0CBB6AE6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C197B20E-887C-4FDD-B8E9-CBDA72DA511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A8456811-30A7-44A2-8F3F-B822D5D6019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4DE3B82D-5DB1-4119-8696-3B1DAD418B1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2D365343-C4C5-4E47-B350-8EC0745361C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C43A8F25-13D6-4F38-98B3-01B863338F7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C0D4688B-912B-4F68-8125-15270D68C2F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5D6DCA4A-DA59-4B54-9EDE-D8FC7CC4C97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88630AE5-5F13-4482-A972-B6D220F5A2C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AE51C009-BE69-45A7-A1F7-48ED037E289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903D9509-1CCA-461A-9F88-0BFDE525336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C5F26125-11C3-40E9-89D6-CC8DFDDBBFF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AFB89C51-9BD5-49F6-88F4-5EE91181394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E1C675FB-5235-4F97-880F-14A61F093C2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97ACF043-B7CE-4471-B9A5-E60F3A0EA60A}"/>
            </a:ext>
          </a:extLst>
        </xdr:cNvPr>
        <xdr:cNvSpPr txBox="1"/>
      </xdr:nvSpPr>
      <xdr:spPr>
        <a:xfrm>
          <a:off x="2143125" y="458247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BB5B6C1E-9B25-475A-B1AD-8577E8F561D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055E0BE1-6471-4B90-8852-E9DCC1BD84F4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4083FA9D-63D6-404E-89CE-C12C79F64BF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D1ACD4B2-B563-4569-9120-C2E69AAAF69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B15BD00E-482A-41BF-9D12-8881EB0449E8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37CEE765-4078-49B2-990A-3575B4E6786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4457F55A-41A3-4CB0-B35C-2C57559A0796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0464DAF6-D0F0-4F1A-9122-556AB4728E9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A8239D83-0C1E-4E23-83AA-7366DDDEDB7A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1F69C546-842E-41A6-97DC-ED36CBF4FE7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DEC72943-ED92-466C-9889-5190EDB3F067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FF8B2D53-EDEB-44F0-9CEB-54D173D4765C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7FFC3ABF-F853-4161-9B32-B880E10AC36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A4AB70F4-626C-4811-AB64-65F35FB6419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33EB2593-4DB8-4BC6-9677-0B31847F348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30D431CB-257F-4F28-97D7-FDBCDCBBE85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46DACE6A-3EE3-4D62-B895-BE83D15AAB88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43A7CA8B-EDAF-4A88-AA3D-BEDEB8179DA3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1BF356F7-CBF5-4F16-B407-D23844883A6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496C2766-5946-4BCA-A864-F7CE41A2432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CF3831CD-E4A8-43E8-B5E8-DD77D13A828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A6C48C63-F66C-402E-BC24-C02EE26FFA3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B6AF0B47-A290-46C7-8B6F-6A424D6D0D3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5086AB40-9AE3-40EE-BFD8-8BE60AAEA8F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E21CFFEE-F922-446D-8C12-D2C7247717B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2B7FA2DE-AEC8-4003-874E-80F2845B527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BC05B444-B276-4CB7-92A2-3FCD3411C78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9BFE663E-AD10-4793-81FA-B244D75DED9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99F0A294-1905-4140-ACD8-BDC92D7A1BE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6279C3F0-E7A4-4DEA-AA9B-BDF1504B1B88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7D89F474-24A4-40D0-AC14-AE23F75E5D0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D35C03F6-E5E5-4A78-AB33-A63B530F1C4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7CB46CB3-4B34-4395-87F2-72722875B8E3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D15DA721-3F35-41E1-90BF-7F148650B62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5CD567AA-C925-47C0-B5F0-326DEF0E2D8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34657B94-42E0-4CF4-9C96-69373A2DD74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54971EC5-EB45-451F-BC12-CED9B6BE4F8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379CAD87-C74E-4BCF-A7CF-1DF34F68F55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1662A603-4A7E-4E33-A45B-9C94217F9647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5D56DF1D-FC89-4F53-8509-7CB606EA38F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7EC2BC42-D39E-47D6-ABBC-B16B56ED7F1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C6807FFE-051B-47CE-BBD0-5D0F79E4096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81B49CB7-2C96-4C8E-80A9-A20F65EB404D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A559E704-730E-4D25-88CD-570087DB8A5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F60C99F9-1152-4B22-B9C0-EC5124B176A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F4607027-A303-4C72-91B8-E3B02A2C4F8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8E9D9D12-3345-4EEE-87CA-D4B1348209A0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00251062-6B95-4CF8-8837-E078B4C2AFD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5DC1763C-9D88-4CAF-BA27-4403E57F019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C6F2F2BA-E170-4881-BABA-0A8444D8036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38170E2E-B767-479A-8867-9C30FD6979F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7F1957ED-E414-45AA-9DAA-FD69CA71AE5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13E66AA6-E8D4-4584-9034-4AA2CC6C02E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53BBAC46-3F1C-4B15-97CF-E622569EF9C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4D2581D9-1C6D-4C79-804D-15478BD2725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EAAFA7EE-4A7F-44AE-9BCC-2D768452BE7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F8ECC5C6-EDCB-4779-96BA-B64DB186D0C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F1D4E711-1FA4-4FEC-8AB1-122D75B81CD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B61D4B30-D9D2-4AB7-BC2C-4237A9694619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874CB027-2636-4EA0-9314-3D8671F4930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5773FEA5-4BD7-43A8-A7F1-26311BED8111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9DD53517-AE76-4A7A-A557-E64C9908E623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B24897E0-3397-4A05-BBCA-7489512FE97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1E40E4C3-B29A-44B2-9DC2-C50BD0CE3083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29A04519-63F3-413A-AC2B-63D745DDB61B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DD9D974D-D198-4152-BCBA-0E67F7C5B87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7833D43F-3EF9-41A5-A50B-78D327D8D4A4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A24F78B4-9083-42B0-9DBE-E1C7D5B78FFF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84F6AE8F-2FC7-48DA-BB33-CD7873728235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88EF5038-F09F-4924-A8E8-EE71BAE41DB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4D84A821-8CDC-4047-95FA-8FFDA9EBFB3E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2C23FEE1-50EA-4F16-A5AE-894CC6BE8BD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17CACCF7-6B87-4180-98B8-161BA21E126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07982DF3-9E34-4824-9FA7-9D0DE993BB5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1787CB36-3FF1-469D-9CC5-BB9E4FA665A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869CDA16-9AB6-4D33-BF8D-04015C71F9DB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228476C0-706D-4C4F-A557-BB44A1BE30C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1C40FD1B-B710-4569-A014-AAD9DB1224A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F62A094F-5F26-4996-84CD-9FC35A41E62C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4E11DC5A-AB4C-4329-9D68-1E190C97623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1171575</xdr:colOff>
      <xdr:row>244</xdr:row>
      <xdr:rowOff>47625</xdr:rowOff>
    </xdr:from>
    <xdr:to>
      <xdr:col>2</xdr:col>
      <xdr:colOff>1333500</xdr:colOff>
      <xdr:row>244</xdr:row>
      <xdr:rowOff>133350</xdr:rowOff>
    </xdr:to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BC2CA342-C589-4CC2-99D7-3BE458EB41BC}"/>
            </a:ext>
          </a:extLst>
        </xdr:cNvPr>
        <xdr:cNvSpPr txBox="1"/>
      </xdr:nvSpPr>
      <xdr:spPr>
        <a:xfrm>
          <a:off x="2143125" y="45824775"/>
          <a:ext cx="1619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66EB9B7D-EF0F-4093-AB95-5D83187522DC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659B7EFD-585B-41A1-BE0F-FDD4D6F821C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1AFE8CE1-8C7F-4C74-9792-9A39F9D4C76B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547EFC27-050B-42E7-B99D-62F343EE5177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176920DE-766B-489F-898F-489DFC48DDF9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02511F94-44A7-4FF9-A09D-0CB5FF02A9F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5384CE9F-CCCD-4A29-8C6A-C84827846013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2FB523F4-E262-4D5C-8BA0-88CAD8AD887E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D57391A8-138C-4222-B7D7-2E1E4980B89F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136</xdr:row>
      <xdr:rowOff>76200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5F7C6158-40AB-43DD-B8BA-2C6D0641A2D1}"/>
            </a:ext>
          </a:extLst>
        </xdr:cNvPr>
        <xdr:cNvSpPr txBox="1"/>
      </xdr:nvSpPr>
      <xdr:spPr>
        <a:xfrm>
          <a:off x="28575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D5D92A7E-903D-4E92-BCD8-6C84D646F50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9D0D615A-822A-434E-9144-CAD656752F4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B13BDD74-43E9-408E-8D25-00879F58311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411D22ED-AAA7-4ADF-AF74-A46B0EDA05C1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F10E939C-2D4F-4365-A193-CB9B75A54C1B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7A475783-CC33-44A1-A0E5-6B5D40A14075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F423F6C2-C2F8-4EE0-A03B-73301B98B2FE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3FD24ADC-414F-4079-A313-E8E15E0C365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BE86005F-E3F4-4859-A6FA-8855EA2C1556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137</xdr:row>
      <xdr:rowOff>76200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A9FBA3D3-2851-4F93-89D0-E58348472359}"/>
            </a:ext>
          </a:extLst>
        </xdr:cNvPr>
        <xdr:cNvSpPr txBox="1"/>
      </xdr:nvSpPr>
      <xdr:spPr>
        <a:xfrm>
          <a:off x="285750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C0310983-4789-482F-82C2-722E6737DF29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F47963E2-9CB3-4AD4-B657-A8EAE655952D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0B10179C-387E-4826-B790-956736C9661F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BB82C47B-8FD5-48D4-95DE-D97BF902752B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B9C07F86-EFF9-44AC-9BDC-EE5104036E1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66FC0028-1DCD-43A6-8B90-06B18333D8B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1C17F816-B22F-4917-A9BD-541CF6C470C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4C56650A-44CD-409C-B57C-8D07E7F6481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3B47D29E-75B1-4449-823F-D9B6DF10E7E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127E9BE3-4EC9-471A-A134-9256720FE2AE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0A2B5114-951B-4B4C-8253-8FC53A2699F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97564EDD-0A0D-4CC4-9E8E-6CCADDBE56B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CAE54C36-190A-4206-B171-92626837D664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8396C2D4-3AA3-4545-9061-014EF01994D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65248122-981B-41BF-8327-B5A2DE412875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EB576E37-F0A4-4F58-85F0-AF300D83476C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875AFE2B-B79A-4A26-9A15-D769442D04FA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3B5892D6-B86B-4F59-B0C1-D07BA5666812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A4A0BDE8-A028-47C9-B822-F282659CE171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138</xdr:row>
      <xdr:rowOff>76200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9DE84016-8451-44A9-BC9B-3C873BFC49E6}"/>
            </a:ext>
          </a:extLst>
        </xdr:cNvPr>
        <xdr:cNvSpPr txBox="1"/>
      </xdr:nvSpPr>
      <xdr:spPr>
        <a:xfrm>
          <a:off x="285750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83F1A754-C31F-4A9B-A5A3-CD2F5C2FED4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21B305A8-F2E1-4A6D-8AC6-74C710F0AC2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D40DED73-7F13-47AF-8BF3-949A0AEB3B6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53988C94-D821-4C7F-B330-E4F90F0A215B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DCB44858-F3B6-405D-A13F-FE46AEBF91B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3D83B416-5CB4-4587-A685-8AC4ECB655F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48D9E090-650D-4743-A551-3C6424243032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67EC8AE0-8BC0-4A29-99C4-DC5CDBF37FA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9DE9B6DD-9299-414F-A02F-72F1D6BE0278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9A07D735-472C-4906-9867-021AB7A02EF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2B52410D-7346-4D28-8B4F-8784F4ED855A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4FD16301-3C8C-47FC-BECB-8E889431AC15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B4C29B11-737E-40AE-BFBA-5779AF86F7E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240B49FB-07AA-4C27-ABFF-B296A1AC7E3E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821C31D4-A9E1-4758-B54E-BEF83D0FCC57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8E4CCEBE-2F65-4ACE-B8F3-8F50FDDE28FF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6217A7FD-31E3-4DD6-A5D9-153E7FC053F3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989D8616-F476-41BA-8EFC-D0982FDEE2AC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5C709063-80F3-4689-9E14-CE48134DFE54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139</xdr:row>
      <xdr:rowOff>76200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173B66C1-FEB8-4F0B-9E89-EAD0A462A4C1}"/>
            </a:ext>
          </a:extLst>
        </xdr:cNvPr>
        <xdr:cNvSpPr txBox="1"/>
      </xdr:nvSpPr>
      <xdr:spPr>
        <a:xfrm>
          <a:off x="285750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DA21FED5-1990-4A82-A38A-07071F36E29F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52AB882D-A809-4704-AC2C-51482628485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FEECC22D-1644-44F7-AA32-5AABFC1B597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65DEE12F-F43F-4D39-967E-6F2FDEC2CEB9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C4BDD479-1B14-442C-B686-8385074D822E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BCBB975A-F8B0-42BB-A597-3908325E6DF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F7A18F21-2B70-48AC-A88A-966F34AD9842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0824002B-BD31-4424-AF3F-CC026D5138A9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5669D570-AC94-40A6-9482-FA631A6ECF53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46979C5F-3BFB-494E-9B3F-329D1B981CA1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CBBDF7DF-523A-447A-8A85-CDFE5617326D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6D599512-85B0-4156-B3BB-43F8A41F0536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E84B73F7-AA40-4B15-8749-16CA6F6B989A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50CA818D-EFA4-47A0-926C-6997BDAAF990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32C1F138-2142-4D3B-90DA-7C32BB25A8D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282C2BEB-3E46-4BDC-9BFB-6CCA199BD9B4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F2658A95-B85F-4828-BBF3-1064751D4B72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D890308A-F73F-4594-BFAD-95A34DBFCFFF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4348DF19-85D5-4CA1-BE12-2B78BE26FF37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285750</xdr:colOff>
      <xdr:row>140</xdr:row>
      <xdr:rowOff>76200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DDE1B589-4410-4CF3-B031-C8E85E2F6315}"/>
            </a:ext>
          </a:extLst>
        </xdr:cNvPr>
        <xdr:cNvSpPr txBox="1"/>
      </xdr:nvSpPr>
      <xdr:spPr>
        <a:xfrm>
          <a:off x="285750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C364DE43-3838-470B-A7F8-AEF72E9C7E9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A18ABF8B-CE81-48B0-ACE3-7F12301A444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5AF617E4-19E9-425C-B1F5-1D9AED1839F7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18BAEA65-4E85-4162-859A-EB9DB1FB187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B0CCA1CF-AA32-4D18-9ABF-0E36D6C1E3A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5FB2AE1A-9B0B-467E-B388-0B3A85D0CB0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7D53E9D6-6D80-4B99-B9E0-3B7B4CB7379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C31D9E9B-DE5A-4A28-A7C6-D9204D51049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D8741A58-2D0B-4799-9C11-B4A47711705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A7E1031B-D6CE-4298-8FED-CC386E8ECBB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61654F2E-4D3A-422A-8751-3D14FF83CFC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1025497A-40EA-450A-B7FB-21BB11C86FE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E4225669-791B-47FE-8A71-640A21305B2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5B16AAF6-70AC-45B7-8907-9472B6879F0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29508DFD-68C7-43A9-B62F-8F7D8C6485A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344C5DC5-5835-4D0C-BDE3-62F3E2CB9B5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15B24AB8-9575-45FB-9F2D-841C1127372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73E948E3-BB11-4142-9096-7FAFB769CCA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8B1A21C1-5E36-4555-8568-BF276F4EC2B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522D4BFC-646B-45A6-AB81-738692BE0D04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EE8C2FBC-F59B-4DE5-A941-A4917CC2D69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72D756EE-27EB-4BBE-809C-C1C9ACD55E2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402515C6-E8FD-418B-8633-022B08894E8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BB183149-615E-4ED5-BF8E-11FAC73471F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1DBD667F-4EE5-4FF7-9063-23C7414FF7C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5B960512-A1DE-4240-9F91-A3B80467F52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A931FFDD-83E5-41D7-98CE-93D16680A76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85F1C4A8-8850-46F8-A493-589C04A27A1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C2A29F6E-2D15-4843-B400-2F7AE6C764E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01044C8D-87F5-40E3-ABBA-8C2689C2684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C2752AFB-76B9-4E2A-A364-4E1DEFF6B09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DFE998AE-EBB3-4BE5-AC50-8F36AB5316A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FA5F5531-2C7E-4F93-934A-F45A526DFCA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4C7ADBBA-D5A6-4A6E-A557-33757A4E7C2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D719A615-A246-4CB7-98A0-2FD206350F4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80A366C7-C0DF-425E-A835-B18A43D3B2E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608F7321-17CA-4BC5-9D65-92986A07E8C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C7A14CBE-E535-47D5-8274-E75D730A2EB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37102D29-9E86-4B8E-938D-0E87331FE4C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0CCDEF29-93F7-46F8-9F3A-1EC14A77CFB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304D8154-28EC-4557-8A3B-A2C8717E01C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A3B44EAF-05F4-40C7-9284-DF0E8C15DFC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AE1C06A0-1539-4025-BFC1-E40F57C9BA4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EA2D68B0-D0D0-48DA-9EAF-BAD081596BB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CB983EF4-4E0B-49C0-8EEE-BB31A4E5064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7584CD2A-92A1-4ED2-999C-33C59B13C57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02269AE7-99B6-4EAB-9A14-7F1AA752364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FE5AE046-E6A1-4370-84CB-2C6A6B74FFD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787B7366-B03D-4F5A-9765-4542886F4BA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4387A678-7D56-4A21-A9A7-DB0CA86C732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43196BB0-8F2C-4025-832E-49E752781AB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875E4A6F-1BA6-4EF4-8D55-C5B47B9FF47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1FD47AF1-7EBB-4EA5-8C75-E1CE1098BC4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E3BF09CC-3EEF-44E9-8BC1-114769079F7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263F6DF9-A1AE-4146-A80D-529E95C6957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D5BE7EA4-B601-4B3C-AC05-A7D16B6FBB6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08C89C6A-4AE5-4987-AAF6-E6A1880DE80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090DD7E0-3FBF-4C85-8213-766045BAD3F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DF44D901-A278-4A01-8841-554520DBFC1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4967E16B-2965-4FF6-9F62-7EAB7903615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228B2277-1DAC-4052-984C-8A1C2752437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1ADB3EED-FBF9-4D5D-89D3-0EA695C61F5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36AA3C64-9E66-4FA7-84CC-51759160366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2739AD66-A828-4DD2-A9DE-C40CBFC4E7D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74619802-90D7-47E1-8A67-D83EB1B478A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CB5BC214-1644-4E3A-BB2E-483E22115CB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7D2331BC-1AB6-4B38-B9AA-C7EFBF4225F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EFC038FD-7417-4885-A08A-A2FC4E6F3A6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DE46CB92-8863-4BE3-98BD-B20BD58CAA0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7B206AF2-AF0F-419A-AE6F-6F771788371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25436319-9413-4DED-A1A0-B695586565B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46F9C9F5-41EE-4A43-89F8-73CBD1298C4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BB770076-4F71-4028-8DD9-4DAA9773EFB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575C9841-1768-41D7-8BF0-EBD3AE48656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73C8971D-1FBC-4289-9920-D8F3E36F4CC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938A07F4-5D09-4DFA-BAA1-A7B166BD1BC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D0AC56A7-B8D9-4B84-968F-29CE6567097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8322D4CB-587C-4BF6-94C6-F597C19FD43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B7456930-54B5-4247-B6A4-E6606B1DD4B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76D22888-B717-44A9-8823-59671076E2E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D3078D89-DC8A-4A12-8426-D082695679F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8F8E555F-0FE9-41CF-BFFF-583DB494D93F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1268794A-FBC7-4EC7-B81E-4ED4DE4AAAF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2E93AB3E-DF9A-4AD4-A3A8-15CBA657605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2F8834B2-7477-4E5F-BA95-31D1DB2EA46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F2F79203-087F-4F42-A3FA-D479050F1892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4D3B3CE6-543C-4954-8808-58BA50A421B2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8ED55655-014C-4C8E-B112-7893AD3BEC2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5E79A750-4E2E-40B2-9957-037512A132F4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5D6B9077-B4B1-46C6-BE0E-10F9FECCBE9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7069B2D5-EFC5-466D-8D78-DE5BD1AF21B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007AFFB6-1CFE-4E67-99FA-9629B9B06C9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14BE32F3-6B87-45E1-9561-8D8D78C9A98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A6903B7E-C6DC-481C-A8A9-30FDD2FE262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A0D0A38D-DD31-4080-A613-64564FE1F28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1F97FA8A-2E59-4A02-8151-C9D390B1CC0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71C3A9A5-F2B9-4DAB-B4E3-D48CC8631F8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E2456077-93DB-49C4-BF9E-DAFED62BB3C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87A8E22F-2004-49C8-B7B1-DE89DB4D82B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0FA8B328-5836-41A2-96FD-90263E427C3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22EAFB4-3605-4254-A7B2-3EA69AB8C62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D9CE24C3-00F8-4DCB-A3F2-6E151C74DE6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6AE09F59-79D8-41E7-B396-E8F9EE457F2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81691A4C-BE95-4EC4-808C-845210B75E0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BD818583-43BA-4C25-9376-C7BD2B6193B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C7F45E9B-498C-4762-A65F-AC200B42EAF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DBEFF54C-13EC-4133-99FB-3D0E10F07B5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D14E4CF6-2DBF-4831-804B-3145E6AC2BE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356506E0-3782-459B-AD40-D463270E472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B09DB987-A0BF-4590-96E8-12B615FEC15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22B7C0B7-2E09-4462-B2D9-CCEA318638E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D93770C6-32E8-46B5-850E-1252CFB5E1A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8D9BD7CD-6F8B-4B93-9A63-3AB958EB726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6FD64270-11EC-4B7F-A5B9-24E76642E1F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8469975B-B766-4852-A9B4-3F116189D9A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B063095D-EFD5-43C6-B422-61D54F94E6C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3F96EF4C-0D83-41BF-B274-B4AD4E9BD13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4550A11C-11FC-410D-9610-4DF5AB2A4E3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44CFD6B4-E54D-4318-8E34-F8F44DA1D7F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914AFA10-9F2F-4361-9E7A-E0C616ABD75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4EAA7A53-3D98-410D-9AC0-C572F197234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717B68AD-D472-41DB-9832-403AE60C86C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55402865-6783-4613-96D6-A8F8B4F72E0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2496CC0E-2DF6-4BC9-81E2-1C5776E405F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C7E552B9-CF24-465D-8CF7-D0FF3DA96F5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8BDEF892-F978-4F07-8D7C-5FE3910C40B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61DBA919-F2A4-4CDE-8FBB-533E48621B1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A9C583C5-D291-4EC1-94EB-35C419304BF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FD44AE0B-F5FC-49B0-9322-F161E541ABE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397F78B5-524A-4742-B417-596B838856E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17D778B1-2D8C-44D0-BA4D-D2B09F198DC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1A500835-E82A-4ADB-BB83-53204FC79B0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0FE823B4-FB37-4148-9566-79CBE04A181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92B1B862-E6E4-4B7C-8471-8508D100A22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37E20E98-8C68-408A-A49E-C1D5E3999F0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4C799708-699D-4B16-BAC2-18C2BB2E49D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8A5E1144-C978-40FF-B0AB-3931A1C6F5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05D8B35E-2C05-48B2-8008-8497D4EACA6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BCF3A2F0-B7CD-44BD-A94E-D41816897CF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011310DE-A566-4664-BFDA-6606EFAC41A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3D7B1894-D309-4911-B253-BD521844020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1AE192FE-7617-4EF8-AD83-BFC078C9C0D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4752157B-D663-4DE5-814F-4F823D40592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92BCCB2D-CE30-4E3F-A725-9913E468139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43FB2FC9-8EBA-4391-8D9F-ECE23C32F57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40A958A6-45B4-4D97-8D13-1905E49FD27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6E0577B0-2A95-49DB-A2FE-73A6DD03998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89A8820A-6C9D-488A-9DF4-2F703FDFEBA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5A82170A-7035-4282-BC0A-EBD38D5815B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E95A321D-9EBF-4248-9420-B46BBABA566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E441B28C-0352-40DC-B4B5-0EFD044ED31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D4AEA2C0-0DD4-4C21-AFC1-710F8FB3124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FF30BE0A-3D2C-4F57-A975-A83A5AB8984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DA53A06C-9D37-4EDD-B0F9-7FA53F2D714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CDED9DB6-9A60-453E-AC06-339A5D0F3F2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D0B07AF2-7BFD-4ED6-A879-3374BE04F2E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D41D70D1-95E9-4F1E-A64D-1B4B70E97CD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459D1F7E-F85F-4EA1-A97A-523B447956B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39CCEB63-7B51-4D95-816C-4C3A8589373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F27E4BB2-F3E6-40CF-8CEB-661C06B42AB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562600A7-0BFC-4DF1-8800-2C1545850B0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C6976777-1C21-4171-BCA2-678C151C03E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18777988-BAFD-45F6-9E4B-AF2D047FDF8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3341AFD2-CE54-4E30-BB6B-557AB7C6846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CBA65042-057F-4635-8B6B-265306DAF9C4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E93891EE-EA40-415E-B0E3-0260A0ADC5E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1705E0B9-4658-4CAD-89CA-9DA628ABE10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6908E1A2-0911-412F-9AA6-C657EFA7ECD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645E40BC-BB13-4187-95F7-E1C53FD501F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8C421BC5-931E-489A-9627-549229EC57C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ABFE8D42-44F7-4986-B158-6693E8F3BD8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212686B7-F4B0-4716-BD9A-AE48DA280D1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EB1DF380-78F2-432D-9274-6682B42FCCAF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0F851526-51CE-4964-97B3-0F37056924D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40F260B8-AD4B-4003-9E28-F8C08992084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F3B27A70-057E-43E5-953F-4C9C4F39A7F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3FD7716A-590B-4F97-8B38-88184ABE95A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6DF717DB-4689-46EB-88B3-24099EB7C26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596CE441-B493-47C2-B37A-16BAF99D04F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730C50F0-37DE-4C54-96C2-BF071C7846E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27617AFF-AD66-4CFA-B421-809A01C279B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F48AB36B-D2FA-4C4B-9AD9-0F4B667A60A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1CB39E6B-E9D2-4CE7-AD38-4E83FCE3CFE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648258B1-3C1D-4225-94E3-0EDA5C68F7E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25900B63-CF1D-4E7A-85AD-C99E9EB4483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ACA6CF09-C849-4C7A-BD34-F9AC89CD665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454E8E31-D87E-4930-91E6-31D29BC0D0B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F1CADB45-E1AF-441A-8666-3CCA19CFAA6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36902F55-F3AC-4AE4-95CB-C24CD1B6A0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6093A1B0-E41B-4D3E-9577-20CBC8EF307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E7677272-E035-4066-AFD3-C25587CF47D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778DB1C4-1154-4A3E-8334-36357464862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1DC2ADE5-79A7-4391-8ABD-79FFD672EB9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3D3C5F3B-60A8-479D-B7B8-3BE457CE46F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26EE11C6-5E07-463D-9395-A2A7ECD62F0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A59708DE-9782-4F5F-88A8-BEA4B73394B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C073DDEA-E0F5-4C59-9813-5143FC312CC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9EAA5473-9CA7-4B60-AE85-3067DFC6ADC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97AE3FBE-397F-49A7-9EE2-D6531474FBB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0C08AB05-94C4-4E94-82A6-362E453BCCD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84A2FA9E-47F6-4B24-90F3-4A15ABB8FE5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D13C31D4-E1E1-4F66-A22C-F6A40305DFE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C2AB5B1A-F5C4-4758-BC9F-43FC7323238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2C9B8099-755A-4B95-A892-440C1932A26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46EDD89B-F43D-4136-B327-04C6AB2A1D3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D3DD043A-6B56-4810-87E7-599671C6915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8152BCB0-B952-428F-B925-7BE5F66B25F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1F24E7BC-C209-49DB-BDDD-3E386096E1C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8E39064B-716E-4774-98CD-567D9567FF4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6E6A62D1-849A-4488-95FA-B1613186FA9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93ACC72E-666A-470B-9A57-11D12F9359D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BD33F4A1-F942-4116-AB97-50149ED0347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00C6BA24-EA1F-4919-8BDE-C3CD4195C41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82E6C34F-0894-48B2-9C41-7E72DD9E30C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F032651F-273B-4F5A-A126-35BFD9441DF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A8F61228-3ED2-4428-A886-1FE2D55FCB1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290B7F4F-BB02-4C89-8E9F-BBF594EFBB3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6AA4F596-CE36-46F8-BF58-B3643345489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274DF346-184A-44EC-BBDD-944A1D442CD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A4D99470-3CA8-49F7-B753-422B6E13F6F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3CA90863-E2ED-4991-A160-3E6B48A513FD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A29EAF4E-1581-48E4-866F-224F8D97463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A92F536C-1343-40C6-A4DE-CFED471EF6C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C2C55373-2513-4CC4-9C8B-AAC84BA6BEA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2CA09286-225C-4B9B-AA91-0E9C4C9097C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93ED7555-AFB7-471D-B377-DD8C50DDC2E9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D24475F4-313A-4B1B-AFC2-6F9A9C40B4D3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E5BD119E-F481-4A01-BE7D-FF079161E08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217800FE-305E-416A-8F1A-1F59191BDD0D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EDA983CB-6FD7-48A0-A00F-6BA81F87986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EE9EA297-BE37-480A-BFB4-4D8F08B0517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C4DE20CE-9986-40AB-9DAB-8F2D32AAD32F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7D6855C2-591F-45B5-B218-5CBFD55A9E43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7BCDEBD5-5501-4D5C-B332-2A327DAAA3C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9ADD7F40-F7C8-4E0E-B376-65CE898F94CC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4215A7B9-AEA4-4D3A-8A61-72B8AD9E151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1D0E888D-497D-4F45-B93D-47D379AA0AB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01EC77D4-6D9E-4D12-AD6E-7AFD43190E2B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FD540272-15F9-4987-B66C-978F402DCBA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9636C366-4C32-4FAC-97CB-D3F28D177959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37674B9A-FF2F-4FA8-A4A1-7ADD9B45A1F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0921D719-B93A-4EB8-8462-9B0DED92F70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600ABFAA-35C4-4467-BB16-CA9C1DF7B0B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99443B45-1E84-4E26-BBE9-6183CB32110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B17E43A2-45FB-406B-B49D-FE47CA81600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083C064D-C8F6-413E-A980-5D5CE030375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6D6A9447-20BF-4E77-B216-F8F8C849177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1750556C-E477-40E1-BC57-FD2990CBE27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3FB76540-EA5C-4F88-8EC8-77C6368EE4B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5B0C4308-5C87-44B9-9517-B85B397689A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6912CED7-9102-48D7-BDC4-1AF1F8084EF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E229C798-1BC7-4E09-8587-754A9DEE0AD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A3D9D51A-0EB2-4D79-916B-33E26D418D5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35752FCC-8072-4436-B915-33DC7975433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CA5877D7-7DC8-4481-897A-52EC2E000A9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BCB1EFDD-C475-4AA9-AB38-79BCF513E2E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17C2CBA6-33ED-4707-BBA5-071137BD68D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879C75C8-02FB-45D3-A0A1-14CF40D65EC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7B80515A-92DB-4E0A-9818-249EE6C0939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AAAE8FF6-B4EF-4777-B614-C9DBC0C8E6A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E45EBE3D-0C53-4487-948C-DBCA92A413A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E0CD246E-CCE1-49AD-9558-2FB7843A85B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04D2C496-0000-4D45-81E8-CAC8BB4A0C5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36EE03E9-0F22-448B-9273-F074B970991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4F09F92E-FD36-49CE-B082-8169A9D7113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89C33240-D058-4C0A-8496-A05F053C1AD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164CFA58-C857-4329-BA29-2B0DDAA48BF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0909938D-7925-4203-B6AE-B40E611F3CB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4F11B88D-1D0D-43DE-A714-AA6EC4C32FF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1257810F-4CA8-44E5-8D17-B035C48BCE3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0A76419A-7455-4D2C-A8D9-0BF4FAA22E1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AEEB6521-CB3F-43FF-91FE-26E47D847C8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2D9AD3DC-5958-4FBF-91B4-31D27E0095C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975059DB-541D-4652-B1A8-AD7BEDDE136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A17F4463-3C06-4CCB-AB70-34D97BE6581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AB30C013-6833-49A7-B772-C3E24A33960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22FABABF-7380-4EE7-855F-71AB8C5ACBF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3513F536-A87F-4D85-B379-7FC0D0EF9EB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E38400BC-0278-4CD9-B4E5-D3E9CEDFD60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C671483C-DB39-48CE-B338-ACFE703C216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58132496-543E-4766-B96D-2F285C82F52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BFAB428F-EEFC-46A3-9D1F-268F3F8ED27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D3A92175-B19E-486D-A4EB-1D3D6F22265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E5B804D7-8B7B-44E2-B568-5B5BBA10146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8702DAFF-3933-457A-BAFF-ACE944CF629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A7721935-D74E-4097-B47E-4CC800CED89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4362BB42-4CD8-4AB1-B8C5-76E5326387F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04CBA986-B331-481E-89A5-0A06C74422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F9862044-D310-475B-939C-31714F3F8F5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C7E9BF54-9AB1-428B-8629-116D8FA49DF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C7F0E31B-00D4-445F-938C-D732D6EC2AD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4028FDF7-FAFC-4868-AA4D-2385C1D9277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FF9A16CA-185E-4962-BD56-F70255E2506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F11DFCC2-F196-4BDB-83D6-0F73F589A43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6520E256-EC18-49A4-A6C1-615643C6004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7765AA4D-E040-4F8B-ADD6-A8A1BE723A6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1848FC15-6F0C-4175-904F-EC7C5AA3AF1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A76C42D3-17A6-40FC-826D-81250F6EA0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04846FEC-1385-4F16-A4A3-33C1633AB89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EB9D546A-F456-420F-BB62-DD6C9010B0E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2E849B36-6341-419B-A7DA-ED7BBAC7F479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282CA97A-0B30-4DE9-8924-B6E1AF60CF3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32240CE9-8898-4C04-965F-F8C683DFE25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D44C7991-0B94-42C0-A0BB-B3F279C23CD3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A9070F1A-2315-4C00-903F-BA97C6E324FB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E580C01F-AE51-40FB-8033-6B3D3FE7EB3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D8046B29-8ED6-4000-A663-21C05254ECC8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3B5DB70E-C847-447D-8173-5378E5F534C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366C6AF6-710C-4B72-897B-7347C1572458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66561D5C-D324-4349-A07F-73594C7CCC6D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A2955AC0-6BD8-4BD2-9402-75A3678F0371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52D72246-B199-4DE4-992B-BFEA9DDB2C82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6A067681-7D0C-4222-85BC-8767F12F071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596D9208-1713-4D86-9AAE-43D71001A94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EF1E1F77-AB40-4D8F-8A6B-B085C9BD24F2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2C72295F-8717-445B-90A1-ED8DEB33619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B0F9BFF8-A44B-4BCC-832D-5BA87824544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854A82E6-BC85-46FE-B140-A5FE7D71ECC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0E3DA375-D5D6-41B5-A1E0-5C80C3A141D3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A3AA9D77-C026-4FA5-8303-A78FDD1A6D4C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FD275529-76B2-4FCA-9F6C-5F599B09411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D0856F70-9CFD-4228-A5F7-EDD657358AE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BD248364-4FFA-42F0-8D33-2B5C6C18683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F9DFE20F-4453-45E5-B004-46CB1820756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C340D29A-6A55-4212-815D-FC10F43EABE6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4B6BC97F-4C2F-4C94-84BC-A2A50D250953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E4F2EE60-FE7C-4631-A68D-0F16F1F7ABE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0DFA840F-2507-4A21-9AB5-35C6BA0A161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7F5B870D-DE3C-449A-89FF-4EF896464399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D1DA33C7-5C9A-49CD-B299-737586FD795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1718A886-D07B-4C26-8D1A-D2569C6AC27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30FA0BB5-8357-4E34-BD82-42A9D98FDE7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F77A0A39-F703-44A2-8C79-B10DFD0CDD5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459A81CA-BCAE-41FE-B5EE-4A9A435ABC9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B25AC813-ABBC-4B71-AA35-0E3F4FFFB5D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7D2C8E8C-374A-433D-A019-5A6862773C0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31E298EC-339B-4B48-8EC7-09E17CF6883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207313BE-F305-49C6-9A41-A9E9D0F0A4D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F9504B09-C47A-474F-9216-F58FC781A62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40FCEBD4-F975-4D7E-8D53-7596F0699F1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8AFE259A-3481-4216-8DC3-F0E6125C4A0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21B18151-4CF8-40D1-A1AC-6FA55929FA7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9FC53407-FAFF-40F8-8B03-2125B7D7401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DC824FAF-7227-4A7E-B19F-D367905E641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4614EEE9-AEE4-4CE0-ACE3-EEB903B3960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55E5E04B-1262-4A75-813E-BF4A5FE3C32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264F4BFF-D1B1-4948-9A83-E8368A42204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5464C88B-F06E-4E54-B84D-9637D2BA789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A99E90C5-89D5-4147-A0DB-92E9925573D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6AC88556-CC11-4F90-A77B-8986F822AA0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1254811B-58BD-44DE-9B7F-3CAB3CEB74E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E0D5B11E-7149-4296-BB53-3422F3B25F3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11600D5A-99CC-4B9C-A0CD-4A7CD4E2253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B32F2336-20A4-46EE-857E-A5C97D1B52C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8643D30D-479F-4352-9C3D-ED937C43D1B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E2F9476F-8A9B-4BF2-8937-19A68646340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155E08BF-70BC-4E31-A34D-45508DA4C0A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8CBFFE0D-348F-43E5-987F-012ACF58308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33BF40C5-0B11-4DBB-8542-A6114EB9B60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18A61FED-956B-47C3-A54E-FB60C15FAFF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4BB4741E-6BC4-43D8-B9AC-B24186333E1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63C417EB-D6BA-4E11-8B76-3CC5F454A5E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706C9496-F3C5-4C90-98D0-944A4FD5CA0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E7654F4B-EEC9-429B-B1B2-DF435067C9C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C621FD17-1FF6-4F6A-AF0F-373321F8C0B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BCD9E3F7-EDB7-46B0-B7DE-520D427427C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4A01A53D-676A-49DE-8E16-E29ED679D45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A086B2BB-94B9-441A-9CF7-E976E712598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2390F33A-812B-40E8-9B3E-74526AF03F7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695C77E4-9848-4CB0-A3E9-653FE6AC68B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5CE903BE-992C-4784-981D-A1148B1AD6F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A8322673-CDFD-47DF-86BE-2E83E5F4F6A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6FB0097A-90C0-4052-9069-A43FCC19BD9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5BF64CDA-90A2-43C1-819C-7A025431F58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34D99B1F-E456-4AA7-9496-16C0A58D02C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7EC9F87B-AF65-48AA-AC6E-942816B9A37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52B49A9C-1191-4B3E-8605-48999215EDB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696E5B5D-2F6B-40A0-9593-9C247D52C6B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B8751C27-222B-4790-B4D5-57F60BE826B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A46B5B32-170E-4075-97E1-4E48F5294D6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03DDA1D8-6EA8-4EBA-ADA9-217C92B4E24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744E3E8C-D26A-4E97-953B-90B8A165494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216D939E-067B-4529-A9BA-E6CEE84D06A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2CE0871C-1219-407E-982A-A173444E99E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31C08907-6B3A-473E-B87A-3DFF8852739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748B9667-3E46-4F90-8251-23DDEACCCAE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A09C8BCE-60E0-4C23-B969-11344C85306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C5F20348-1E63-4FC3-B9D9-0DC959B9247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87A1A940-133D-49E7-9187-F0F5069EA6A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58632D2F-2BB8-4C94-916C-517F2777E77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AD39AA8B-8DD5-4646-A2C2-955173E9603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13A0D987-90AD-4328-9F1E-A53D94B363C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3F6EBACF-2D84-4CD6-BECC-FE7DD74FFC8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15A065AE-DCBC-43D6-8DE8-992DB9238CC7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5517E798-B2C4-44AC-98A9-28C9010617A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F6B32F6F-B665-4765-B93C-CAE3DFEE89D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172F8E63-8A63-4B17-A2D3-44979ECF39E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CFF6C6C7-6E04-430D-ADC0-3B7F89C9CDC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CAA09E41-BD75-4EAB-90A6-FFA62D38618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AC37CAC2-C198-46A0-BFA5-3B8B22DE01D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4B7D16D5-84B5-41C9-B979-D98E442B09A0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A72F4FDC-A327-4B4F-9EB1-AA1AB7F513C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3A3FAC42-0969-4D55-9ECE-E012323261A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CF995BFB-180A-40B5-AF5E-BE33862965AF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90CF971C-5A27-4C96-A3E5-9F81FB672E08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D246DC44-D99D-4BF8-9AF1-3A50E5B76E4A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A9EBD29B-CD29-4A1C-BAAB-1E6A9488B1CE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90CCEF0C-A52E-4E8C-B13A-25C4D821C125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1ED7D11A-6117-4EEE-B84E-E28061E0E56C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135</xdr:row>
      <xdr:rowOff>76200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B213B31C-195A-44AC-9581-A340024E77CB}"/>
            </a:ext>
          </a:extLst>
        </xdr:cNvPr>
        <xdr:cNvSpPr txBox="1"/>
      </xdr:nvSpPr>
      <xdr:spPr>
        <a:xfrm>
          <a:off x="146589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D36BAD8E-AB13-456E-81F1-CBA154B6EFF8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A4832C05-2FD4-4EE4-A32C-D0034FFA9B6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23596A38-EB13-485C-8BA1-2C60FC937BA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06CE6D57-6B92-4AC9-A08D-9A207FE75EE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443ECF7E-0D8F-436F-967A-0A197791DC7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6EC92E0F-8B1C-4C50-B9E6-83AA835D109D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CC6A29F8-95DF-45E3-B03E-08C2044DC26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CAA2AFFD-34F7-406B-890F-928A5702D58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B539F176-3419-449C-B611-1D92BD8920E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984B13CA-DE0A-458C-8919-364CF927377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E99A6B9E-9A3B-4C33-B69E-1F471E043B5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859DE428-07F5-48FA-ABA0-A8526F1D4A9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9D6F846A-F29C-4E03-A966-81A2DE4465C6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DC6D698B-77CB-4451-B316-A4997B2557E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E75E57E1-C9F3-4313-AE9A-1C23F87C66F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BC6C210B-56AE-46AB-939C-E9700D2D53E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26830D6E-42A7-4F59-A41D-BDCD4B68B427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A8FE988C-0523-4512-8574-3BE48478BD6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4B83EDAC-DE42-4F1D-8D7C-B39A2D3A2F2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067F8C0E-3720-43CE-A31E-60CD37B873D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7145F718-B8E2-4875-9D94-CAD0C3D1DBB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40F1414F-F04E-429D-91AD-E4B39121FCF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884DD151-F7B3-45D0-98C5-A39FF02C358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3909203F-B573-47D7-BA9B-764EECEEB88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5ACFABA5-D33C-4D6B-B2A3-1FC328F2A9B1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FD53B9C4-A233-457F-AF2A-7FAFBF8ECB6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EFED6100-1A88-4C71-AC0E-255EB9AE1C5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E9D0AC16-CC52-45D7-937C-AC6BC543D97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5139C7FE-8C9B-41F7-B24C-5A07F5AAA47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64B0FA66-387E-43ED-B2EC-48DE30FA9B9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EADCB90E-34CB-49DF-9208-EC6554F0F6A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660CE666-EC59-44DB-82A8-1B463480825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03A84A41-A2AC-41F5-AD87-48AA9B5F885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A111A599-4261-4D16-8F4B-E3B7CC20594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4FD79C75-AEBC-4A07-9DA9-363249B25A2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1B389BFC-5627-43D6-AF04-984C422C6DE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6268687B-B73A-4797-A131-35246E3C4B8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44CB2599-E3DD-4E14-A67E-A34FD61C30B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6361D446-1174-4CE5-AFD5-2F07354009B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0730D2AB-97BD-4C5B-BBAB-3F5B067444C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ED9DBF2B-2C61-4473-8A49-00A4058DF56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FA4664BC-2366-4943-B989-24DE4513814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9C601F87-8B27-4B59-96E0-F179AE4A275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C8910C74-6403-4926-BC36-5B840675BFF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6BC4A993-B23E-4C6F-838F-F534EF57FA4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85EDF65C-A613-4D8D-B65C-00AA4C034D0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90E79706-1291-4829-96FF-5F015195C27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EC270EC5-91EC-40AB-B207-A6EF2BC789B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627A9EC0-92F5-4A9D-B80D-3764A5D66AC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8F4DC275-940A-4825-A469-4B5728D4C69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DF122F7B-D625-42BC-9378-E50966201DC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82780B90-176B-4279-935E-F7CC6A95CDB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06232077-6260-4978-8CCF-E02399BD6E8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3F8CAF75-8E9B-45E1-8662-23646D7CD3C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BC1CBDA7-CC4A-4143-8576-F8047DCF9F1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2D2E27E5-05B5-402B-9794-0C7B5F14340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AC53EC7F-2096-4F5B-ABC9-1D542655ABA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F5EF498A-31EB-42C1-95F1-E2359FF3F15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FF0D35E9-E30F-49DD-9B70-F85DCE15AFC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48907DD4-91F0-4848-9CFD-B09581766EB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2AF41639-6DDD-48BF-8FA9-03E2C3B7858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4DEE7F35-CA4D-4F1F-963C-C67B13F54FB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005BE7B8-1273-4257-8B1D-8262B51078C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4D73933E-317B-4333-A417-684FBA92C4E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11C61A8C-E922-483C-8018-2D151CF8D9C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0C458E51-B7B5-4ED4-954A-316BA322038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3EA23F1C-42D1-4C87-8B15-982E4FFB53E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B71DB592-FC59-4F24-A33C-480E67065656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D5067A06-D7E9-4345-9470-D1D9DC362ED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049CEB76-7DB1-48D4-AB57-0E43DFBC133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B5E36F02-AB9C-439C-B223-3BCDE879CEB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A938AAE1-DF18-4D14-878F-CBBCD9C5BA1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A84B7BD1-A1D7-4EE8-A010-91686806147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1CE5880D-3F1B-4907-ACC6-96703E9F6B2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301D2677-32BA-4034-BC93-E976D10AE1A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08F7FAA9-78D4-4419-9D87-FA3576D4BB72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65E9A0BA-3DD5-4012-B848-413FA4E4653F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C642B34E-DAA7-4CAE-90D8-2B34C20DCCA7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6E822ECB-7C68-436F-B8F0-3EB6BE41BA29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FAEA1506-3B72-4695-B1BF-83ABE00066E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17AD9B90-4E8B-4B58-AEAA-16EF7B034B5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E46FC2CD-A837-4213-8F30-E797F29A409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BAAA5291-FAD1-4912-92F1-6E3D18A697BD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449930ED-77AE-4EBE-AD8E-3A072CDEF373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D23E8BDE-C022-451B-93D0-B84174DB2D8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BCC81B6B-FBE0-4ACD-B816-987B4172EFEB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8269BED4-DCD4-494B-A7BD-0C670BE89AC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BF9427BF-45A1-4E85-9145-1F1A5E1A6E6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46971B08-94D9-44C4-BE22-518976F88A5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B98403AB-3F63-4FFB-823E-4C10B9E1C85A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248F1753-D43C-4B26-A2FE-6EE478DAFFC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21127011-2FCC-45A7-8AAE-C6B94041D56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CD6BBF01-83D7-464E-A6F4-3D69CC10B96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39D9996B-ED54-43C2-B0D3-CCFF637A0F4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DA060BDB-AF31-4165-AC5D-07F43797B5B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10E126C2-FFD3-4A6C-A2C5-8CBDA2A9520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906E5376-1367-489B-862B-511E7C2283B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A3F02D37-13B4-4DDB-8340-AAF278CF06A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FBA1F645-9821-4F1D-A49F-D57F768E95D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62C6F556-809D-4635-9FEB-714E70C1F2E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1A386226-2DFC-4BE3-8CAE-2295534659F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E33F97C2-C50A-478F-8536-2FDDC0D37277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0538FA53-2EC6-438C-B839-5B7DC7CEDAE3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AE6BB299-A00F-4C53-BC25-8A4A3DAAAC4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612B856D-FD26-46E8-BF4B-7455EB6F10D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B8ED76DF-95AE-41B6-9A26-4F9220112F4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6A90A635-62AD-43FB-AECF-76C37FD0EAC0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4FE0EB36-1FF2-4166-81F3-9D60C2E8A51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89F76ACF-ABE4-470E-8774-C13935B7B6E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1B41FE04-2E98-4DB3-83E1-4814019C0E3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7BE83464-D24C-4F38-B0EE-4FA5D470A1F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409DDEBC-D7AC-4802-A6D8-BB75C206361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BE8B134B-6F2D-4364-8DBA-F44280F4C1B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EB4EC21C-4A34-498B-8745-06EBCBAB669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933D509F-8037-4CEC-A722-699FB3A5F35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6A72B173-B10D-4AAE-8D0D-2F0AD4313F8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9C287690-7131-4996-8AD9-589B67FBF4F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443888EC-1C36-4573-8FD7-0EB75CDC154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14D24290-8F3B-4B26-9CBC-61EDF430FEF1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EEA4B3A7-E1C1-4056-BCD1-4FB2E69E5C1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81FBBC2C-3894-44A4-9C0F-8BF223D9C18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D1B3C4A9-0E4A-4390-A72E-E1EFBC1798C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947128EE-70B2-4452-B41F-2D86DFB73B1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7553FA9D-4608-4EC8-8E53-AE56568119D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5DC28AB9-D221-417C-9E40-45DA6A52AB8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223231DA-5390-48CD-B96F-AA877048FFE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FBD6F84A-428D-4904-8BA2-039FE7CA5BC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6B1058B5-13E2-43BC-BB43-328CA6CEBCA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DDBCE357-192E-4D0B-9CC2-F70A8052BC1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58DD85C7-BB5A-4000-8E5C-38CA2E273D2E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89988FD4-4A47-4EA2-94A8-77EC698B7281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404F02CC-ECA5-4325-961A-1B4D740304D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15B80ABE-32B2-40B5-968A-B65353B0C2DC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3D697091-1DDE-42CB-BF23-AA4A463006C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6CB274F0-4616-4D4A-B0F8-47917CCD74B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0C4556B6-8C44-45AE-8CE3-A67CA035E5D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262BB7A5-824C-4C20-BE6B-C1720F094A42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0722B9C0-FF44-4ADA-938B-F5AAA83A58B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AD819C02-3D7B-4044-8641-C7D79CF1F2B8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D6987292-A002-4D96-94F6-3CB2465538AD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CACFB158-A307-49C4-A2FE-37C51FE3292C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96E7CDEB-8D9A-4B8B-9E9F-B59FA9DC377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32F59C94-365D-4003-B7DD-6F9CF01A888F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A15B4656-DEF9-4035-978C-9E78019DA3D3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3EA56FBA-FF44-4F87-80AB-470249B3DEA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A3715966-2772-4402-A4D0-BCC3D75EC91F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548B102B-00E8-43D3-9028-5A634741734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82B89875-F246-44D0-9983-6C6DB549226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D58BB082-32C9-4EB3-A8D0-FE74622111FF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686C0802-A213-47C2-A781-B37D2E009C31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7FD844F8-25D5-4B5C-B459-B3F7D25D884E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51A73DDC-5068-4B66-9F10-77A1598E2E31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0DEBEF80-1705-4C71-B3DE-504F9E414FA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AA4FAF4C-ABCE-47F9-92C6-B97B8BF1077B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824D3407-7EC2-4C7F-9A07-A96CB3A04CAC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82D4AD51-0540-4900-AE53-EF93350028A6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BE1A4E04-60B6-4314-9166-D7ACED3AA300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7AD72366-B0D3-4815-AE93-E1C98E675573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6E009783-6E70-43D1-85E6-C2831226480A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136</xdr:row>
      <xdr:rowOff>76200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9E54B489-5401-4067-AB96-8CBE23BC2A15}"/>
            </a:ext>
          </a:extLst>
        </xdr:cNvPr>
        <xdr:cNvSpPr txBox="1"/>
      </xdr:nvSpPr>
      <xdr:spPr>
        <a:xfrm>
          <a:off x="14658975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E2906823-F6C5-4A93-8714-F90BDB47F85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09EC0ADC-BCC1-4EDE-8409-261BF7FFD500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14186DA2-5C49-4DFB-B8AC-9FC8915AFFA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04BF16E7-4DFB-4AFA-AA83-45164A1AC31E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5B4A7409-9ED7-45E1-BDB8-E61021C65D92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49C4DE22-8F8D-4037-AA4F-E7F7C985B9E9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F11AF474-608F-4B6B-BAD1-09B156B7FEFC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880DD2D0-DAC4-492C-A730-37942631ADB8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DA565DBC-9E8B-48B5-837E-5351677F7535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137</xdr:row>
      <xdr:rowOff>76200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3B9C8193-92DA-46A9-93EC-A4FC2E9BCFA4}"/>
            </a:ext>
          </a:extLst>
        </xdr:cNvPr>
        <xdr:cNvSpPr txBox="1"/>
      </xdr:nvSpPr>
      <xdr:spPr>
        <a:xfrm>
          <a:off x="14658975" y="2546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76535DE7-C5A0-410C-A010-ADB8A3BE5DDE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40FF6C63-BCE2-416C-8CDF-0E5DC6636574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831E28ED-4230-4661-9C61-3011D2CA7B8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2FA6DBC0-6A3D-4116-8D06-00474B7E69A2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DD6E0A98-7CF6-4843-9CCB-DEAF1D00AA4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2C2AB4FE-3357-4786-AAF9-9C909D5D8B2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1691BA12-09DF-417B-8A01-43FBEAB7D35B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C573FE25-F93C-47BB-BA79-C3FDB98F3B7C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3FEFD53A-DC6E-406F-96EE-A69924B9618D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6A75138D-29DA-48FD-BD9F-35E9191E86D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5DAD7882-61A6-42B9-BFBB-17DD800C1ED1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85B2D26D-FD46-4652-9E36-710F9FBDF53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0534DB66-F646-4DFC-9268-F1096C63F4D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080D2DFF-5A52-4309-A7A8-593B540AB109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3CEE7051-7098-4995-ACA4-502D06712E18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29E3D66A-EC0F-478C-BCF3-524AEF3E34AF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0824CC60-F87F-40EB-9970-4646237667E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9C8E8BF5-F295-466F-AEE7-C4EC9ACDC8E6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CDD72E35-BFB1-4F75-81CF-30561C83D59A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138</xdr:row>
      <xdr:rowOff>76200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FD388A02-B079-4081-ACB1-5AA9A411EE05}"/>
            </a:ext>
          </a:extLst>
        </xdr:cNvPr>
        <xdr:cNvSpPr txBox="1"/>
      </xdr:nvSpPr>
      <xdr:spPr>
        <a:xfrm>
          <a:off x="14658975" y="256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52CDB102-0CBD-4CBE-8FBE-E9E90D36F70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D0459A9A-39E4-4A15-94BC-CA8E58B9192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90E3FC86-E470-40ED-85AE-6CABA6491D9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5651FC65-4922-4279-B322-4167446C91BB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DC371AC0-2970-4A7E-80F0-D1C92BE69538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4B72A300-54DA-4C7C-8DA3-5090D127A08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129872E8-CD8F-4DA0-B91B-CA08C0B963A3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FD6F3B30-9A31-401B-ACC5-C52CE64E7E82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595D699C-AFE3-4461-AE72-0C50DE3B06B0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980299F4-188A-41F2-867F-551E5322E67D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3BCD9A0B-9A3E-4DBD-AFF3-807240D056B9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DBF626DE-B459-42FA-98FF-108FB4C6C19A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CED1EB65-371C-486D-981A-F6ED757D6DB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23D510A1-DB7E-4958-96AD-61BC1F6656C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D70245B3-EFBE-47E1-B6FA-5921D423CD3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E65F5713-C954-4D94-8B35-1F40AF181684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47DF576F-55CD-4667-BDF5-B6F2B2C7D97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C0A312EB-5607-4EED-97BB-C3DCC8064815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1D6A4DB8-B1CB-4705-8E09-EA3524504E1C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139</xdr:row>
      <xdr:rowOff>76200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BA2DD77B-6F75-4091-8BCE-8036B42F8A8F}"/>
            </a:ext>
          </a:extLst>
        </xdr:cNvPr>
        <xdr:cNvSpPr txBox="1"/>
      </xdr:nvSpPr>
      <xdr:spPr>
        <a:xfrm>
          <a:off x="14658975" y="258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A70C2106-7FFC-43AC-9FF0-38BC49C2423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495F31A6-AFE9-42B9-A63F-9F3DD2C013B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86980EBC-B650-4BA2-A1EF-357DAABE5CEB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F542DA5B-451A-413E-AE49-FF6571113FCB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24E683BE-D0B7-4349-8B48-1B8629F5EDC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0315988F-30BC-48B4-8B43-12C979F16A18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AACDED51-0799-4C00-9C3C-76B08A742CE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C748C25D-0E6D-47EF-85BA-EF20588B64B6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2AA1FD1E-A0D9-4E76-A348-ED033E85124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BB3A2DCA-22F5-40E9-8616-E744A222955C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291A03C6-FE29-46F3-8593-651A028345A4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0E38F6BE-2A04-47D9-9661-ABE2F4E1640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CB8653AC-52E7-493B-89B8-3B50B7363E1B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2AB7E37A-D3D8-454E-A24C-2B0065791659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19BE637A-7EDE-4DF4-8032-D9974B9591E8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1EB2EC84-2785-4000-AF66-ED13331ED3BA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7AD68E97-315E-4941-BD87-61D644F787F7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BCD1AD76-5809-4E4A-BF1A-96751D606781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DA378C4F-EA58-4FE7-BB94-F0C469963150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140</xdr:row>
      <xdr:rowOff>76200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6C364860-863D-415C-A134-B45CD980C09E}"/>
            </a:ext>
          </a:extLst>
        </xdr:cNvPr>
        <xdr:cNvSpPr txBox="1"/>
      </xdr:nvSpPr>
      <xdr:spPr>
        <a:xfrm>
          <a:off x="14658975" y="2603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26B13E30-7ECA-431B-935B-66C198D3A61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4591AAC7-2903-456F-935B-16B26AD11E2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854DCAA4-7DBB-4E1A-9BA4-80E9EFE9356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8BABF703-6731-49D0-8651-E69E8D530A2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4BC4B412-7905-443B-8B85-853664D2344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A7C681DD-EAA2-4262-A17C-394776C8730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5ED10E9F-3072-4862-BBD6-52101CD9E48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DABF262A-CC36-4237-B2EB-646538FACAB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F3DB505A-F677-499A-BE45-47E47AA9EC5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051A886E-0A33-45C2-8667-AD5D0C5FD37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3104E98E-B126-4703-A04B-B729846EC07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910DF964-53A9-4E51-8C8F-098F348776A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E4D0D8E5-2826-4F8E-B583-6129514FF99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65F93743-3B6A-4E32-8885-D5DA2A2CFD1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C869D67D-551B-4B55-9BE3-2CCE8935C05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007A63EA-047D-4F03-9804-E2D670BA5B7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BA63BFED-ADB2-4BAF-AFAC-D0AA90E4D82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898F6D52-3440-46E9-BAB7-4F07C12386F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EEF5CAEB-0C7E-4128-B9AD-08977971F64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A9310297-9AA9-4D93-8DCB-A68634C9322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606970B6-A600-46F4-AE25-D2F9D0DEFA6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667497E1-2B1F-4387-814A-61CB4EE4C98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32E002CE-153B-4963-A156-4882AC35845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669DE769-5FE0-4C1F-945B-4B13DC93984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57B50EEE-5551-443A-9A0A-F3F22C85E5B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DFDA2865-6105-4D97-B82A-11A4A50AB6B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4F12B851-D738-43C4-B75F-4931BDF8966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909EC5E3-E998-4C2D-B4DD-92FF498EB0F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958EC0E3-5258-4D79-BE15-C5F7CD58EB0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DA641B42-F23F-4566-8868-D818144A7A1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E4FE1045-984B-4D5A-A4BF-4EAED5590DE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530CC27B-8F08-4DFA-900F-2EBBC10A681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BE2B7B1C-D434-4104-A812-135D9847A66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F46027D0-E251-43B8-90BD-AD95A3E105A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8423D5F9-7F00-4AFB-A1F6-C4BEEC4B4A8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9B210C22-FCB0-4A8B-8FAA-ACBE3633746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A7EA9A73-62EC-4FC0-99AB-D6703E84422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EE6BE757-06B1-427C-951B-FA118A355E5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718EEB4E-5A4D-4056-BD0B-F2441A5BB6A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B64D4FAB-56F4-4AA6-B4DE-3D116994E4C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5F1E6D58-AF62-4C8C-9E85-F8EB184BB8E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34FEDBD5-9A65-4E96-979C-2BAD6220D13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F616F181-DA56-415C-86F7-D0F34CF1477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81FCCFFA-782A-42F5-AAE9-CEC532D76B5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630EE32C-5D4D-486B-841D-B3B3A29A4FC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03086E4A-EBF2-47A8-B15A-EB3E200DE6A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1725B97B-5761-4889-8339-050AC88472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B97A28EC-4246-4AA0-81B5-146B9BC5F32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B7785587-0575-4176-B726-CB7A680F9D5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AA423045-D243-4D2E-8891-64404A57E6A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7B13F52D-0D0E-40F2-B528-093729E88BD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B860E504-9A5B-4915-BEA7-F6B4C164A1D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076C7431-3E78-434E-9B70-1F515019561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01842E3E-80FA-4C98-9C1C-0DCEC1CDC4E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6EA2AA10-C594-4E9D-9093-C1167C1E9E7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C1171043-B923-4E95-82A8-0DBDF3FED93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00B1134C-436B-4528-8D0F-C53FDB94CAF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8DE48A93-674E-4FC4-8BC5-C2001DEE4AF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933E14CC-06BF-42AD-8F9B-E2497851B9A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5B9FDB40-629B-434F-9A29-DD8E6A39521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0425B032-848C-42EB-9372-7A0776DE5E6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F0B2CC4B-D447-48AA-A218-E2298CA28C5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A4EF6B1B-FCD8-4BEB-833E-E404A62D4F3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84557963-C2D1-49A5-86CD-B0540B12271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A5381AA7-5D47-4749-87AE-D1D9E538831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B09BD08F-68FA-4D35-8596-E96A673921D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C1F649F5-FC17-4610-BA00-71697DC15A1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73E6C5A5-C590-4AB0-A927-DDE99001F91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481D9BD6-0E67-4AEC-92DF-93C577F6D1B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2B881B10-BCDE-493B-8A67-487F13C9421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2DFBA081-A58F-4706-AB9F-CC8F17E5947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3B86A1F8-1D4E-483E-B6CD-CB20CC6156E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97420337-72B9-408A-8513-6A3E47B2E86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3F4FCAC3-BF1A-4316-878D-D52E32634B9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ADF3B6B2-DE99-4D56-B69F-B3B829B26F6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2895E75D-12D8-4173-9BCA-C1B4BB74129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88D3BF48-7519-478D-8D87-3B45C7C360A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EB9D2323-DECD-41A7-9717-965C5D06152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C9342D3B-262C-49F3-9374-268AFD1E60E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1C5DA2FA-DBB1-4BDB-B902-FC948731540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1A01E4EC-AB14-46C3-AADD-56F20FC36729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F0E053F3-5DA5-467F-B0EB-333D13DD54C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46826DA2-E3C7-4F1B-A299-9BB8C378A57F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87C4020C-762D-4A7F-B5CB-AD0FC659DE3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3EAA8D44-9CE3-4C05-B3EF-7BA1F66D51F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E3EAC49C-D185-4CD0-BF29-A448264BDD8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ABBCBBF7-94A3-4810-9FC1-D843877F7D9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221C624C-FEFC-42CF-A5B9-675AEDD5D9F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5F84868D-DE4D-49C9-8612-2BDED6609EF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4AC35446-5CF2-4719-A25F-8298F753295D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B2D3757F-9E2C-42A0-B747-067C8809CF9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7899282F-75BB-48DB-97F4-98BD6CF6647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D2A575A5-69A7-49FE-9153-2D064D61517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57E4FE47-8E58-45A4-B7EC-27A8294E657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F99B6C20-4E7A-47CA-8D57-ADA079A788B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FBEA24F0-7F83-44EE-96E5-5A2E454CC48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6765B44E-7FF8-4A11-916E-F27351F5F11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DDCD2338-9F9A-4884-ADB0-7CFA35E17B3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094614A4-AF36-4889-9172-A44DEFC02DD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F681D82D-6940-48EF-9273-3230DECB716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EF9F083D-7294-47D3-AB1B-7933D6D526C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D6FDB114-F27C-4BAA-8350-167B9476C91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DEA449F7-2834-4993-8BC4-8A10DBFB89D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207265FC-4346-4ADB-B64F-ECB2CAEB1F5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6AAAAD0B-294A-4A9B-B194-94566EFF8A2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241A11EE-0C60-4E97-B775-DE7742B80EF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8FFBDFAA-5890-479D-9610-AB99607C2F3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BCE28747-395C-4B2B-A495-8325300DBED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97F27FC9-4952-4E87-B8C3-B618B295DB9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3E6D62B7-5D21-4F52-9875-BCC32A38479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10AEBA11-4CB5-41B2-9ACD-19E72D0B044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8FC0A7FF-9213-4772-8B1B-74944239132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6981B750-7290-433B-BAD3-CE46CA29CD8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B75E2A29-7666-4AF3-BE93-87AD55FEF5D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9B47EFB8-D682-4AE8-8FFD-752A4DFFE71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39669A31-CBEA-4487-9EC4-68F1CE47E3A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B4F425A4-B792-4D79-B114-E31EFF8DC04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1089EDA5-5E75-4AAB-92B2-E47CCBA9F50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73C9185B-5993-4AF2-B389-0F20BEB5F43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68B6BA1E-73FD-49EE-97C1-D24F9B0C83F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047F086D-2F4E-4780-A7B1-75871AA51FE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600A1421-D439-4CB2-9857-65C5BF4501C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3083DF06-5703-4451-A102-F6B7576151A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D6EA5FA5-07BA-4192-B77F-A5F53F27404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263B31DF-70FD-4C2D-B579-5533B89E5D7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B9648565-78DC-493D-A763-5FBEB686E36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C51FA640-8826-4A65-9178-C1D92EDABBF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D1879481-8BA9-4B38-8288-224B9D099E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2BD6F812-C51B-4DB7-9A76-DCA5D185793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6B5722AC-A885-4E7A-81D0-FB331365F92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07B9FAE1-8E47-4C9E-A911-53614D3377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7B28B35C-856A-448F-9702-A8741F806BF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FFAF7C9C-111B-40FB-954E-66D0290089D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B8C0FE24-A80C-4E1B-B816-EBD47FFC053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542593A7-163A-474D-8F33-5B4AB218D37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51B3C777-F99C-45DB-B2DC-4157DC9322C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FBE7D591-1309-44CC-9CB2-4253832863C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C0C825E3-872E-41DA-A49C-14D5F107A02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AA95B012-8F83-4946-9751-08DDDF0D353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5DB4F0E4-34C5-4CE3-B760-A2E7BA90246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0DB7C950-7CE0-40E0-8B1F-610567BF803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349D5832-0B9B-4A38-A658-9C133096E7D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11C35A09-F7FC-4F74-91F0-BAC6666C90B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88C2C9E6-A91D-46E3-ACD9-20AC631991A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04CE6922-036B-499B-8172-4E183DE3398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E8D29C1C-B3F5-4019-AEBE-3FF7CD44FF4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E0EC802A-A93D-4D11-BCE9-BDE023A0BC8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3DFB7160-5AD8-4E9B-BB2B-D11FF4B8516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E29454D7-382A-4204-90F5-DBC160452A1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226C38B2-DCEA-47B4-B234-0234D4C1791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6FA55C25-FD98-481C-98A4-55BC88578E0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53AC0DFB-B03D-4177-B19F-BCC4E507155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832A3F28-11BD-4990-A547-FAA8985D62A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18170B2F-4DED-4446-B38F-E96ED3B822E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74D37476-C542-486F-8936-9EDC3B51EBB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5908EC8D-204B-46AC-AEE9-71B2C786343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FBA307C2-711D-416B-80AC-088D6E70C5D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8D21E284-2483-4611-A52D-6EC44DED834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02CB7BE6-A90E-4B44-B439-C9252413413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F6760389-AE4F-434C-B1D1-4D042BAF94A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38D13CE4-4E63-4299-A31E-C3F32270AF4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DAEA08BF-2DCC-4094-A596-41C3AD81D32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D07431B0-A548-41C6-B64A-52B2443A218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236615FA-4C18-480E-BE20-E9E87C7FCF8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79AEA027-1C32-46B0-8BB0-DCB113E30ED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057FDBE0-954F-429D-8351-6BCCB0D2208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1869912E-01F3-433C-8958-FF9FC0C95CA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2D49C277-AA8C-471B-9973-AC8409A6988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6F0014FA-887B-4C30-AED0-2A5D6BB268F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4EC1D1DC-8FF1-42FC-A432-21F1B955453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CC80956B-B6E6-4490-B673-648A515B612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5AE318BD-6920-44CA-AE90-9F2B0AD112A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AAEE5D7D-E24A-429C-94D8-5631E44E434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B1D5E077-A887-485F-93E8-E0B76F00CD1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91DE7F7A-F064-44A3-A4FE-A7821F123A4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17739F56-6B5F-40ED-A1AC-530C399F0CD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2AEC4F20-F890-4667-AEB4-CD3E1D2D208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5159C5DE-4FE0-418A-87E0-21E8726F9D7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BAEC58E5-DD77-44E5-A2FB-DCC3BF57DA9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18DEB1BC-FAA5-4FD6-848B-24A46C8821C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82A6D0F0-3FFB-4A3F-BFB0-C01DC8EF2F1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2999528C-AB50-4AAF-91CA-DAB2CDCDE54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487650D2-DC65-4C44-AA79-4DA9E7A0BBA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4EBEB526-653A-4B83-970D-AC16B63CFE9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47027E53-39BE-4E06-BFDF-89C2D4A43F2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E4B70B0A-E57E-4420-B2C8-C3CAD63A4BB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2285D5FD-AF76-4716-A46F-CE755B8D492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F72FA1B6-B42B-4492-9DF6-B945DB5B953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C2F2FB31-C9F3-493B-93DC-4CC7FAE6372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1E86A917-788A-491D-8255-F3C43C76464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9489CC3F-CDB1-47F1-940E-EFA25CD8466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E0F96CB8-A4CB-4AF5-8643-42C701E39E4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5E87CF1B-E3F7-4C77-9C9A-B72358286E5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EFF0C3EF-3BFD-42EA-A602-071B7A67D82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CB842157-BE2E-48B2-869D-397FC15379A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AD9DFE3E-C933-45C8-8FD0-08F58DC2F7F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F78EEF31-7A67-440D-923D-3569B232B20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46700D8E-71FA-453C-9E55-DC2C20CBD94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2620E723-6726-45CE-8DD1-CB7EC237D88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05680C8F-F1AA-4EC3-A5EF-B8725CD4C7E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D079587F-2C45-4643-AF06-C41FF977A79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DA989033-CDC4-473C-8BFA-B472502173F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A1B451BB-9DFF-4B12-BD9E-9438E6ECDCE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AE469AE8-F3B6-4D59-892A-077AE978C50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36BC6409-D3F8-4259-87E0-1B01B6051F2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3215833F-3DAC-46E5-BF19-7FB27CC5E02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0DD0C5D5-B260-461A-9771-A0094D7BB43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7786274E-0E35-43A7-8D7A-C59023A8E32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E2B96F82-D565-4B40-A010-03781A20461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EED001F5-3EF0-4E67-80E1-9BBAF1616D3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E181B202-5C98-462F-97D1-7652EE8F216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1F4187B8-8606-4F6E-9646-4A2E002177A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6399E7BA-DE3F-43E9-8014-E8D31731A7B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5862E529-0742-46EB-A687-6B9A4D4E901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C30E223B-D921-4829-8121-51212B17B02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ECA280A2-1AE1-4193-9A2F-CF6248A4F40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1DB4E70E-C815-4AA9-9B5D-A7DF18A7A80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1A83BE4C-84FB-499E-97E6-6F6B06B0BBB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F152312D-4089-4858-AD0B-C548598182C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5B2F74CC-80D1-4763-B9C3-697F41D51B4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664508DB-C8DC-494C-A24E-60CBE9B4C5A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A6B0DB67-4704-422E-9118-EABB36D1303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D12CAD52-B958-4DE7-9985-177E7375868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BF2D0D31-DA20-4473-B008-48162828E58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51BD0182-6DB4-4C40-8F15-9A08519A8157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15FB64E5-EBA8-41A5-BBA8-F7DBD27B95E7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BA43D754-1C2D-425B-B732-A5DB532E5C11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01B0B2E9-C66C-4B69-BEF0-22C4A24A83FD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1BE83CC9-E734-4A70-88A5-B075810B11F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7296FF26-BDD6-4A42-B144-C5F30DDD93A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70493993-043B-4C02-A891-392DB7FF3F33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0CC52AC3-DC02-4C0A-9F68-5CD3BC6A23EC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F79622AA-3E26-4036-BC3A-342913F6658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05E10F05-06FA-4444-B25E-9179269AD11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E1892B62-2552-45C3-8242-91CE0C3DC763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F161DE3C-1752-4880-8C36-04244217F41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6F9C3C33-9CE8-4820-B586-FA0405ACD144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B15CFE90-2D6A-4F87-8E44-6F3257C5F00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5BAD883F-068B-4EBC-82E4-D2CF6CAE65CD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08CBA3D1-3E33-4D9F-BE49-FEF29A94E70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C5817BE8-DC69-4AC2-B500-BC393B223A5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3F7F8DA9-0A75-456D-B996-6F52BC22D49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D836698B-86AC-4C1B-AD9E-23FD3771554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3A3D1D70-34FF-4296-A8BE-A3B9B9A472E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42D24C32-99D6-4983-8FFC-E6F71844CD6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D834130F-976B-403C-A16A-C70E004D723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883E7F2D-F259-4D62-8DEF-C564E9BDE4B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94720B68-6AEF-4A13-8FAF-9636996BAA8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4D10E8A7-4727-4D66-BED8-34088875C3D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B25C571B-85C9-44E7-A781-F35CCB29CE7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61909F91-6112-45D1-8B4B-3999DA01A5A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6F01E124-53BF-4069-9F32-69B7193A70E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33ECC357-E2ED-4055-876B-DF8429D0ADE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47F3282F-6166-40BF-8B57-D88C802243C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ED1279F1-08BE-43F5-AD4D-BD8B15D8E49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1B0005E2-C81D-4474-99E0-B796ED57821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96F0BB73-6668-4FE2-BD07-4CCB59C890D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49276769-EF48-44E1-958A-95A3DF1C8E5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8A0317EA-07A6-4ECA-81D3-0AC824EE949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32F5CA81-5F91-4A3B-A840-EAFC02C9C7E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6F204E48-4DAB-4FC5-9EC2-9AFAB513B5B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75552037-4610-47F2-9BA3-A0D1471577E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DFB98578-9057-40E7-9C55-26C99A3862E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8EEF7ACB-39C7-48A9-9E96-22A1B00B5FE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B56300CE-D30A-4A76-84F7-B570C19CC7A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9BEFB736-D818-4CCB-9A36-FB6E8DDF155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E84F34CE-4C3A-4018-90DB-8BBEF8FA537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90A0774F-5BD9-423B-AEF7-9B165667AC2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2D98E1ED-1B07-47DE-A4F6-212C5A2F356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C97DCC0A-5222-4E80-AD70-CF666D362B6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03B271E3-1818-4CA2-BDB5-7C1E6ED2E26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951D5018-7846-4B4D-B6C8-B4AE6091F23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662218C8-2088-4B9C-AEDA-76773B0BC64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844D3AA2-6FC1-4200-BD01-D44A4C522A0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800013E7-A3FB-4451-B9E5-68F53E3838D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10D4B216-5601-4016-9B1E-97C3FEF05C0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5E0533E7-07D3-40F5-A2D4-4984CFF3D5C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50360775-AFA0-430E-B61C-F6AC7639762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DEC02856-DAAF-4CB6-9AC9-D703A596074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5447BF2A-FD76-47AF-AD0E-049480A26FB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A76EE8E6-9A9E-4CAC-8C43-7E89F8CD127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9C71EA2E-949C-4B71-9F9D-096184B4108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F8137977-A86F-43A9-A129-6B8E6914332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22D48F6E-56B2-4ACC-BEBE-641A5AE5631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2C1C1F3C-DAE8-466D-8861-1DDA6C6A83E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91ECD03E-6EA9-4035-9E45-10238C761F5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5FF65A91-BB21-48E6-8786-C6E35C3AA88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021D9251-701E-4071-9760-13667BE7925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60DABB5D-C1EB-44C4-A491-8BBAAF3ED70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EA6CA969-4FFB-4392-89DE-D5624895B67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B6C83F10-8440-4B0D-9A66-AA9472211EB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65969EFB-32CA-4D98-ACBD-632B06BF20F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DD1131D-0B30-4BBA-A15D-28D2B146838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CD4E6F94-C70B-4134-877D-19B056ADE8B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5B891D6C-49DC-4BFA-9817-87249FEE1D2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B1AD0787-6709-4B2A-8E96-2830356900E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7F120C0D-BA8E-43D5-AF73-33149DF0D1C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0A59A7E3-B3BE-4129-A375-0D85A188F04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ADFFE00A-2621-4D4E-9619-542F8561BC9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0176D02D-370D-4F73-A251-33A920F13F0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C84D6FFE-346D-4659-94F0-A06D1F79B5A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3C61770F-8FE5-4DAF-9F35-6F4C02A8ECC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49F83897-A1F9-47DE-B6AF-DD528832C8B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74DEEBE7-D226-4163-AF25-3D0EAFE4D037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313F335C-D12A-4BE7-BFBD-8B2E93635003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B6253836-E252-48E2-86A6-CF242109AA2A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4E4DC589-9CCD-4788-9359-49022368116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28CCD274-D915-4344-A0D9-35ACDDDB2AE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26868AFA-26E1-44E7-B8B3-8448A3E29984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27150819-4922-46BD-B5F4-DD62DD7A312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6E3ADA92-F8D2-450D-92AE-8802E6708DEC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EB6AF8A6-5A29-468C-BF59-25089D8E503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97747C63-D897-4CA6-9559-4C0F530151D9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DF1B2C7E-2D25-4DD3-9833-8D3B6D823D6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967D03AF-D592-42DF-9781-4FF7E6860D19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CE5A9A99-CB2C-47EA-8C89-D04ECC9A7BB5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5B390678-D33A-4AFB-B951-CB1DB9B2CB5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A90599EB-CE0C-4FBD-A6EB-BE7BA09DC41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9FFEC32F-AC20-44A8-A719-862F35EEE4F0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AAD0A1D2-17DD-4A61-BBFE-A3CBB2D3EDAD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ECAFF507-8EBA-4ACF-BFD2-7CAC32243DB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FFC078D9-76E0-4F95-99DF-A37AE8BC32B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78253D8F-E90D-41C3-9DE3-13C82A60AC2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52429938-24DD-43FD-A391-1CF270913297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1E9E0C54-9B11-4E02-A1EA-EF55236690B7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E4B686E4-CB06-4E95-8422-37E2FFBD7AC2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13002ECE-6C11-46BE-B0F5-A35D1D43B3DE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39809085-7894-47F7-A1AF-75E7FA8346C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9E6A9905-56ED-4C74-AC2A-41C77674AFF1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444BA13C-26E3-4CE5-A81A-84019293961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8496F2F0-EFB2-4332-A508-3140F7AD80D8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A1948CDC-79EA-48B5-95D0-624386EEBA1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F0506326-A497-48E6-BCFA-00E4AE727B9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803F3BA0-876E-4AD3-B369-0A0D04D7E71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FAD3A034-82C3-4971-95C5-348AA415984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17ED7B3F-EC8B-464D-973C-3DDEA31A7BB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E682F9F9-41BA-4B3D-8835-3E4BDB1790D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EF253FA3-BA18-4736-BBD6-C02D365957B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7BD3AC42-7C5E-4214-86CA-3A630C3A240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60AB6504-4179-4EFD-9836-6B86439912B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9AEF8824-FEB1-4C9F-93BD-F7498C5E074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CBB545C7-2DA0-4903-A53F-97270E6FD22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F05C6DCB-C338-4E94-A0CC-937D3346557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C7955482-1BFB-43AE-88D5-9455A55A019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01B65759-9200-408D-BD8E-DDB1CB2CF73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8B762E7D-D8FB-4938-A4CD-954A5FF70E9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69F678F9-64E7-4319-AA88-21D5A6BF655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A078E1BA-58FE-4A3C-935B-420018CC260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437EBD25-70DA-4A39-B5AC-05F9ACEE04E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2852663F-6614-491F-8D7B-7F7E6B3514B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8D8B7598-E43B-488D-8D68-4A902E75400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FDC25CF1-D26B-44C3-959B-98DE5D68598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F10CF2F5-9AC8-4A44-8803-534B7520ABB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B563D34F-2626-40FF-93DA-A9DD0FE8D24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51AACC7D-44CF-4DAB-BCAE-FF54D4188BC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0BAD0063-DDB0-4183-845E-FA1666A0825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04321061-B88A-4F59-A1FC-39784391CBA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3DC518EB-4EAE-45DF-93C2-DD37638E6AC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B5163ACF-F4A4-4CDB-BA8A-AA1BC6B6CEF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A545920F-8DAA-47EE-B76F-EF934AC2448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7EC8F3AC-A670-4CDE-B2BE-46B3003B57F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0AF2F599-3387-480D-AC24-1745BAF9531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384D2AAA-3A7A-4446-AC6E-A6DF071CFF3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4C236FAC-B97F-4438-86EE-33F444E6164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8FEE9399-6BC4-4681-A5C0-A9F1BC24817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C31598F5-F8F8-4BA5-A665-9CA59020B74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B5DAD8C1-571D-4590-9C71-C94908BC3B6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B8242EAF-7B79-410C-8D3C-C540F8797ED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85FB1AE1-EE30-4AC5-9317-D4FC45E4B92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B0CA8EEC-8EAF-406F-98A6-F388A994450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7571316B-A8BE-49D2-A7F3-C52A08255DE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1AC2D67D-2289-4CA7-95B9-D711E64FAF0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F9F08CF0-C841-4883-B642-ECEA80BEFC6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E5CF9A40-5986-47AA-9F6F-4B5161ACF89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548EF46A-7653-459E-874D-272D77266E1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2CC11277-DBFC-4152-9A5E-E4A1D2864F6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F7FD0244-67F3-479A-BC10-A0A40FAC6FC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8F35F144-596C-49E6-8E0D-517D57E2129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40F415EE-2697-4D0A-B955-F39683E4FF8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2A0CBC9E-FD72-437D-9C06-D089D622264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DB005002-2A34-4779-9254-5170F34CB1B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8B9E64D5-391A-4207-88A2-FC5B5CB3703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1B6EA3AD-ADBD-41FE-9A15-EB78433BEC5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E0BA8CD2-BB5F-4F20-A848-7305556B8BD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9B42D6D3-7A09-45FA-85FE-44EEC856A0D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7AC546FE-059D-4369-9104-F03C9AD04C3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28679ABD-0124-485C-8232-DC2569182FD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2896D91C-04DB-4F6A-B600-A57D9DC67C7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5AD34107-764A-424A-8FE8-BB75CE1A5EB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8088A3D3-CA47-44EF-B70E-979A674B42D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367DB9D8-CF22-467C-B832-4FC9141352B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A5C67EA7-CC29-4F05-A1CA-EAA045A4F02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EB8377E0-9B24-4C73-A2F8-A4CC7876197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945D4912-47B8-40CC-8DD3-8D42580377B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8E4E4B3D-B876-4657-AAE9-ABB44DDB4F0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C8A335C6-63D6-44B9-9EF9-29491C10B3D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5465590D-1ADD-426E-9CA1-31519B7890E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3EDA3B84-8A08-41D7-8944-A2CF53E103C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F3C50040-1AD2-48F7-AE43-1A0007EA299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83C00965-ADC5-4E27-A93D-32576183110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90169425-8735-4500-9898-141AAEB0A48B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87BCEF29-4E39-4E4F-A14A-02E6E0319647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C91B377D-7255-4FC9-A574-41E0BAC0BD7A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CF828BDE-AFE5-41DD-9956-08A60AA3947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AC012756-76FB-4630-B141-677ECFA6A0A8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CF281AA3-1943-4111-8B38-DB8C51DB4365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526831F6-8494-492B-BCA2-A52F97668880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6FBE0494-F657-4F28-A16C-41245624CEC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89E79443-51E4-4B3F-95BE-18C4E119E163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127</xdr:row>
      <xdr:rowOff>76200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72AF564A-D1DC-4AB6-8917-4A446FAA94E4}"/>
            </a:ext>
          </a:extLst>
        </xdr:cNvPr>
        <xdr:cNvSpPr txBox="1"/>
      </xdr:nvSpPr>
      <xdr:spPr>
        <a:xfrm>
          <a:off x="14658975" y="2355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8E0B6029-F2DE-4264-9B97-0E667D222AE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8685F605-8DA7-4921-A80E-8E65CE97774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5DFB0F26-6926-4B05-BEDD-2E0FCD95E37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C6C18071-7A9C-4982-8A32-A623F087331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136BF186-0141-479E-9085-CC8531D9EE3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657B9B1A-067B-48E3-8A40-2A31C62C341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EBDA5B18-4980-4F23-95F9-9E3C6508FEC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3D67CE71-181C-429D-9C79-8C4068B49BBD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299AD8BA-BBCF-4F10-B26D-D475B8D63A8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3FEBC122-2052-48CA-8CC3-021DB1C4497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FF86C16E-096F-487D-A2F1-5DE29336812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C4E8F14D-71E1-4051-8524-EFE96421CDF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C91872DB-7F65-41B3-ADCF-A704F807977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D8505EBF-F141-45E2-949D-38DBD651DA4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A6A4E8BB-DCAC-4E3F-A400-FD3743F353D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3EB7DB63-C6F1-41F2-8E3D-F8E4F316B06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8566F93B-8D24-4AD9-B166-6412DDF29077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D0C01304-4067-4480-8A31-ECA4FEB3D8A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CA41A4BF-8DA0-4569-827A-C3E4B125C1D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3ABDF14C-3133-4343-B254-4BA429287E4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536AE5C4-837A-476D-AF27-747FB34FDEB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076EC6C9-A911-4845-852B-9E7712F1114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08483DF9-981A-4412-AD44-757F8D9B50C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62C0BF3C-50B3-4E0D-87A1-E41B15F538A0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30F23F82-2020-420F-9637-CB5BC6D5B9C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CC242919-6DCB-4B19-B0B6-FAD1E100D10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31B3C37B-7395-40EC-AC46-75B622E5F2C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8585137D-3B2B-408C-91B2-10CC81B5E36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64A0A824-0004-4557-AA07-5C2D2BFC2BCF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495EAA44-68C7-4945-9F8F-BF2F8291A2E6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1D4B0390-17F0-4E8F-A55C-1BFC205BA5B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1CDCC931-5368-49B3-A14A-B0F6723CA25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62AF48E6-A5F5-4D51-8937-D46F4E418C3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AC074B35-81CC-4D4E-8998-B05B0BA1E20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C520D6D3-C844-45DB-903B-2FD6152E819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D7A654AA-023E-4A29-B3C0-3F219BAF527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1084B452-C717-4AF0-AC6C-5A67AA1FD90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22BBDF4E-AEE9-430D-96A5-A4FA58D0858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3DD3A304-5FF2-4531-9EF1-BEE8A24DF97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9AFB8D20-C3E0-4FAE-AB73-CE8EF4E9AE8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CEDD42DD-4386-4DB8-81EC-2C8A8DB2873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6E990CE1-DB31-4347-B31A-94809BAFA64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EAFDF0BA-1658-4293-BD56-AAA416A8DF5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1DB1B7EC-AE0A-451B-A39F-CD0B33B4202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A180FEE3-4721-4060-9C06-D984DEEAD1C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05281F7E-E119-476D-8313-5D1C6F49F63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5232D610-76E5-4479-9702-81D447CC3AA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867B8570-16B7-41AE-AA6A-F0D7CE56186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7B679896-DC83-405F-A0E5-726C14D9E51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F091BD02-5611-4774-B7C3-E196B0EDCA2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D2E4DC50-083F-4176-AE70-D752B020A34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C34B3244-7113-4578-9CCF-B8954509D99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36E706D7-EE6B-4F83-AEEA-CE4A0864E22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434C5B85-31FB-4815-8B06-BB0C3DD33F8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1FA74A8E-5E0B-4AD3-A0DE-2983E47833E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F3F3F42E-E6A2-485F-AD4F-C20BA31FFC9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94A47573-415D-488A-9FE9-8259136C4E7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CAB99ACC-824E-4B93-9A32-2947E3E2A2D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AAA82987-A10A-4993-B09D-D736D22A123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97C3E77E-A6CF-4198-B91E-A5BC91A91E5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A19A351E-CE5E-435A-8B4D-4C43242801C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DF059FB5-1956-4DE3-A2EB-207C5F2B0A3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929E1DA3-D364-4346-8C52-9E025F5B075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7B617876-BC6D-4930-974D-916948BFC3C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D4879309-65F0-4CC1-A606-753A0212143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EB10948B-DD34-4082-9C76-F70FA3DD927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444C799F-4096-4C31-880C-BC3132956D3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321B1CFE-AB82-4385-A236-66281DBD37B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41B2B4DE-6767-44F7-80F8-5D5020B76FC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1B5F7282-D373-47A6-BA31-1572010ACB8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335F9DE9-7D29-427B-9999-5DA7406D6E5B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8A3BD923-869F-4A75-844B-6DFEF0F3C6B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0D46CEB0-7165-41CD-A39C-7466CCE253A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C7F9E662-DFD7-45C7-B221-9FCEBEB32F7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328CB126-3E29-4805-93CB-2907ECB075E1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E562AC2F-11D7-45C8-979B-66EB5329E984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08611763-1025-46C7-B8D6-F279E04D690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EBADE321-358D-4B9B-9211-D94813C43B2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33490B61-B9C5-4F95-9A49-64028231A836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0D02F6FE-66F7-4623-9ACC-D1AF60E122E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849FE094-18B2-4CE0-AC15-57029BCE294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BF254A38-15A8-4AB0-B82A-9D309FF2DCD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75CEDCE8-DBB2-4F9C-9A48-EBE5B741F61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7F79358D-CAB4-4BDC-B3F5-94A00FFEAEBD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56B9F1CB-0839-4AFF-AE56-9D75AC015FB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BDF4AAEF-3D7F-4B44-B59F-1A160E7D0B62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D4F53F61-0ED4-4923-9C2B-AF1F5B0AB60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1F120307-024A-499F-8601-574C285495B5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908BA2CE-8685-4C80-A3EE-D35574CA35C9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7323DB3A-74B8-4896-9E87-E4DBA2E444C4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AA4EF632-7066-47BA-B183-64CA3B3F535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5840EC57-C52C-4886-BFD4-1DE4E718AB6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3932F2E6-969D-4CF4-9744-66E407840D9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374B870B-1C41-4FE5-90A8-D50B0A2BEBA4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6455E761-F496-425C-B418-44E43C30C59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5F5F64B7-2F33-4289-BF7F-267C9B49BF6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62E96F3A-5B84-4A96-872B-638E0601467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C201DFBD-755D-4F52-9ACD-F3431CDF2D7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D7ED46CE-3B1B-43C1-9D35-952A0C897141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6C53202D-9860-45D7-A089-8D7A74D3EC5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87F77FF1-FC49-4B34-ACC8-E84B0DB7D31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D5513F88-58A0-4881-B92C-2A0758811E6C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B222DA4F-EF3F-415F-9C2D-5088985B2DE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943C9A8B-B042-4CC9-B76E-15F1DF5CD1C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F8E85D2F-C3AB-4047-A3EA-655943B5ABCE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0C9BDA43-D82E-4240-A268-92C1DB020FA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21E702A3-7CAF-41A6-8C0F-68322840F29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C76DFF98-E9F0-47B7-ADBE-C450A0426C0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6B768F77-8CFA-45C6-BF7C-7E2BF65AA71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9D401093-222B-4BC4-A160-24F0CA83CF3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905A5406-4A4C-4C43-959E-0350B2C1E3B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56B2BB80-7A2C-4A13-A8A9-DE0CE5CE577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DECD8815-0763-40E7-B110-38A571128DA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0DAC7341-8C9D-498F-BF50-0D38876A7E9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6C341B94-5599-4214-B3F4-75B4AECE670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51F0A4C2-0DCC-4C73-8F1F-4B8763FD541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17B34E97-136C-442C-A0E9-42EE976F0FF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91558BB7-51DD-4A35-BDB2-8A5D4B9C717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EE5F76F4-28FB-4E67-A143-FF482E8936A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F024D914-1606-4629-B17A-2E03668047E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63ADEC74-9174-493A-B94A-9FCBA9633FD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712AAD7F-7365-4382-A94C-FB12B1D4B7E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D764CFC2-EBCC-48DA-ACC6-20AB15E2C8F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D3AA52BB-BE05-48CF-A052-F8FFFD2767C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BD882AAD-E34B-456F-A6D0-B676FC6ECE5E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C276280F-952F-40E1-B772-2555F1EDE816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6E88C218-E4A0-41CA-9C89-D1C2D9444D1A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ED306748-2E44-4B39-9726-8775E5C64E61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0FC54995-18A2-4F74-A472-87C247DBB2E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1F773EB1-01A0-4898-A24C-70B294D1BB0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9C814168-B127-4DC1-B60E-719D3D954B4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94BDC1C5-09FD-4387-BF39-3E9249F629D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CBF33EEE-37ED-43C1-8C00-8264A6150D90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1AEA380E-5A51-4B32-AA9F-A7B8177AD4A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D9691680-7029-47D7-ABAC-6D09AEDD68D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31257EAB-6A4C-4837-9A64-A252CDE9A2F4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028C31A7-A5B8-4CB7-8770-A4EA4F393C71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B998C949-0853-4155-8B16-7941972813CA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17E72C94-D722-4958-B09A-6F15132A5EE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0DAA1E25-ECC3-4B90-82B2-AA11843B84B0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BC465E76-58BB-445E-9D5A-B4373BE2A491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FE117C12-FFE1-43B9-A783-9A46E03D6657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98309DEF-215A-472F-B0A3-2D6BE264B72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1FABBAC8-D2E2-48C3-B01C-63EAAF26438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F9B62334-95C4-4715-8D01-A639C4F89DC7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57809D82-79C9-46B0-9A0C-FE06BFD75925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7305F8A2-841D-4A33-8E7C-993C2156BE4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95E095F8-C5C6-41FC-93DB-84AFED76DAF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5621FC7A-17B9-44E4-9684-13F56B8D53D3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AFD4555B-41B3-45AE-BB3D-03439997A5C9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162FC505-92D2-4E03-8B34-2F7338D4987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770DFF88-ECF9-45B2-A930-973F8BBCD5C9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1F2128C7-7E79-4CA1-97BF-614C2253FB45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9A30553B-6699-4FEC-9FB4-DF7C65F0FC1A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8954E200-DD6E-48C1-93A2-220C4BC8F623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7D727EEA-ECC7-45FA-BC53-67B19B4BAB92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AE080908-9C33-40F0-9C62-2B931ED97027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2E1E988B-A891-479A-9BCA-315C8E3042AF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25687EFB-B7E3-4166-A75A-D6C7BCE0CBAC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128</xdr:row>
      <xdr:rowOff>76200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07E527A8-31A9-4156-A6EC-4ACD6A8F419E}"/>
            </a:ext>
          </a:extLst>
        </xdr:cNvPr>
        <xdr:cNvSpPr txBox="1"/>
      </xdr:nvSpPr>
      <xdr:spPr>
        <a:xfrm>
          <a:off x="14658975" y="2374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3ECE01FB-E1EC-4390-A1F9-C3B7CB88F3C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8BE243E4-BCF1-4808-86F4-4A1CA7F4C0EC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19FA2AC6-143B-42EA-A0DD-B744AAC8883A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01290DF2-4364-44D8-A7CF-A10F8631AB48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CD8434D7-9ABD-43D0-A1BF-9A052624A80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124B85A3-DAB4-462E-905C-1A7841C644B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BBE17611-F72F-4AC4-9152-2BF47C12CA3E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467D780F-EECE-40CE-8C51-8CF71D9375E1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38FA60B6-3BE7-453F-91A4-DD0501DC9E6B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129</xdr:row>
      <xdr:rowOff>76200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DFB24D92-B9AD-4317-984E-EFC903024293}"/>
            </a:ext>
          </a:extLst>
        </xdr:cNvPr>
        <xdr:cNvSpPr txBox="1"/>
      </xdr:nvSpPr>
      <xdr:spPr>
        <a:xfrm>
          <a:off x="14658975" y="2393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C5B38A2F-657E-45FA-B9EA-9EA2FCDB597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435B8FDD-793B-45E7-B8D4-FF5869716445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4330A994-58AF-4D24-B87B-667BF1CD2B82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1B8A9B10-C811-48C5-A7B8-49DD3991562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45D0515F-F163-4722-AD8F-4F1F1AAD1A46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F1E81D86-A145-4F7B-B6A7-19C6EC89A57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05338305-B74E-432D-A978-4BC072013A9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D4E30E2D-104F-4C54-B79E-4A77165C90D0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98D08BD1-22E7-4960-8DFF-D24986E139F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8C1D8976-3B9C-4CCF-9CBB-32125E7B225B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F0DB85F2-4DD8-4274-A5A7-B5C224B854AF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EDE32B2A-3095-4C97-B19B-58799BF4A0C3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27BBBEC0-627E-4932-B311-50ED86097F4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83CEB098-449C-4773-B919-4ECCE43E398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12BB73D1-6760-42C2-BEF8-AD4F65F766DA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274704E6-89EA-46FF-ACAA-22F5E85E1C8D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DF0F2559-010C-4F2A-A233-2FD3CED51899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39A6DF6B-BD3F-4A8D-9F41-1CAA80D56B1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20542769-C589-410C-BA1A-0EE43382BA88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130</xdr:row>
      <xdr:rowOff>76200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FE316F65-F365-404C-9600-BDD5DC6E2107}"/>
            </a:ext>
          </a:extLst>
        </xdr:cNvPr>
        <xdr:cNvSpPr txBox="1"/>
      </xdr:nvSpPr>
      <xdr:spPr>
        <a:xfrm>
          <a:off x="14658975" y="2412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92FE1A61-22F1-46F4-9530-430292B8F7F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66EF48D0-87E7-4AAF-BC9C-8127559363E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185E18BB-B5C8-460C-88CF-1DC49D8402A7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C896A97D-224C-4DA2-A5E0-1CFA9A5E442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AA24117E-E8E1-42E0-98CD-917B66B5B15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2A6F2EBC-B0F5-4D21-B141-1D8FD8F0030F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B539191B-2528-4798-9526-3C1F5232959B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E5BB21AF-0D20-4DE1-877C-7C4470C36C7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9C4C0464-A6E9-475A-9151-A376327C5DF9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B5E2A4C8-F633-47CD-8CA3-65B1AF16A03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E378BC4E-3014-4372-AED0-AED90A3F756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9CA949E8-B978-43CF-B0EE-BFFCFA869900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2FABD301-33CC-412B-B2B3-C815ACABF573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CDF4404E-53CE-41D9-99E6-260D8C684D4D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03503A2E-B70C-44BC-94B5-9A2DA56B86C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3AD841E3-070E-4DD4-A25F-87C5D7453672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3FFB2EED-99F4-4819-B2F8-0C34A0E86014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222212B6-B4F2-4A37-BFBB-A3D225E46408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E93583A8-EA15-42E2-B461-9F397283EAD5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131</xdr:row>
      <xdr:rowOff>76200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A7D9DD04-6DA1-44A5-B940-EB34024995DC}"/>
            </a:ext>
          </a:extLst>
        </xdr:cNvPr>
        <xdr:cNvSpPr txBox="1"/>
      </xdr:nvSpPr>
      <xdr:spPr>
        <a:xfrm>
          <a:off x="14658975" y="2431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A2C0EA45-B8C9-44A9-95B0-D1AE1832CD7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CBD438CF-3B95-4AD9-A0A5-10D0F1BE56E0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96D53E9C-15DF-4661-B3C6-AB08181A658D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DBD58F5B-1408-4633-912E-2F48CD58EE1D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3D242FE6-51FA-4551-80AD-0DC891C6CB42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56495B55-2ACA-4943-9F40-C09D74E623A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69056F9E-A58A-4CAD-857A-01329325A691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ED5E4AEA-16F2-4026-9E8E-F432FFCF6D4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CEB07D08-E11F-4385-9E15-37DEA00356F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BC19A97A-A245-401B-937F-34683CFE640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64981FA1-3D7D-4670-A052-7811C5D54B2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DC28316B-B687-4F68-B055-720D408E11F8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0D514178-F22A-4CEA-B644-0C79262D760C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81A0D29B-238C-45EA-A060-A59F48AC44E3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4355A82A-8E91-4265-B99D-7ED39D8A9054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E84A2E00-6667-4527-AB2B-5E39B47CD6E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836E4E48-BAE7-4D2D-A4CC-030D4CD86B8F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51874AC9-9D2E-4A6A-B295-A9977CEBF35B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77152F17-0FCC-4EEE-A68C-1A02F2D698EE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13</xdr:col>
      <xdr:colOff>0</xdr:colOff>
      <xdr:row>132</xdr:row>
      <xdr:rowOff>76200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E53BF8EC-AB92-4B85-9F0F-AB6E40523AC6}"/>
            </a:ext>
          </a:extLst>
        </xdr:cNvPr>
        <xdr:cNvSpPr txBox="1"/>
      </xdr:nvSpPr>
      <xdr:spPr>
        <a:xfrm>
          <a:off x="14658975" y="245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011367/Desktop/LEASING%20LO/Leasing-osobn&#237;%20auta+n&#225;jem%202022%20(002)%20&#8211;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2"/>
      <sheetName val="2-22"/>
      <sheetName val="3-22"/>
      <sheetName val="4-22"/>
      <sheetName val="5-22"/>
      <sheetName val="6-22"/>
      <sheetName val="7-22"/>
      <sheetName val="8-22"/>
      <sheetName val="9-22"/>
      <sheetName val="10-22"/>
      <sheetName val="11-22"/>
      <sheetName val="12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3">
          <cell r="F133">
            <v>44909</v>
          </cell>
        </row>
        <row r="134">
          <cell r="F134">
            <v>44909</v>
          </cell>
        </row>
        <row r="135">
          <cell r="F135">
            <v>44909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A118-3F4D-4E11-ABEF-6113C60A2C45}">
  <dimension ref="A1:Q466"/>
  <sheetViews>
    <sheetView topLeftCell="A399" workbookViewId="0">
      <selection activeCell="A399" sqref="A1:XFD1048576"/>
    </sheetView>
  </sheetViews>
  <sheetFormatPr defaultRowHeight="15" x14ac:dyDescent="0.25"/>
  <cols>
    <col min="1" max="2" width="7.28515625" customWidth="1"/>
    <col min="3" max="3" width="59.42578125" customWidth="1"/>
    <col min="4" max="4" width="18.28515625" bestFit="1" customWidth="1"/>
    <col min="5" max="5" width="12.7109375" customWidth="1"/>
    <col min="6" max="6" width="26.28515625" bestFit="1" customWidth="1"/>
    <col min="7" max="7" width="12.7109375" style="1" customWidth="1"/>
    <col min="8" max="8" width="12.140625" style="62" customWidth="1"/>
    <col min="9" max="9" width="11.28515625" style="8" customWidth="1"/>
    <col min="10" max="11" width="15" customWidth="1"/>
    <col min="12" max="12" width="7" customWidth="1"/>
    <col min="13" max="13" width="15.42578125" style="1" customWidth="1"/>
    <col min="14" max="14" width="11.42578125" style="1" bestFit="1" customWidth="1"/>
    <col min="15" max="15" width="11.85546875" style="1" bestFit="1" customWidth="1"/>
    <col min="16" max="16" width="11.42578125" style="1" bestFit="1" customWidth="1"/>
  </cols>
  <sheetData>
    <row r="1" spans="1:16" x14ac:dyDescent="0.25">
      <c r="A1" s="2"/>
      <c r="B1" s="2"/>
      <c r="C1" s="3" t="s">
        <v>669</v>
      </c>
      <c r="D1" s="4" t="s">
        <v>668</v>
      </c>
      <c r="E1" s="2"/>
      <c r="F1" s="5"/>
      <c r="G1" s="6"/>
      <c r="H1" s="59"/>
      <c r="I1" s="7"/>
      <c r="J1" s="2"/>
      <c r="K1" s="8"/>
      <c r="L1" s="2"/>
    </row>
    <row r="2" spans="1:16" x14ac:dyDescent="0.25">
      <c r="A2" s="2"/>
      <c r="B2" s="2"/>
      <c r="C2" s="9" t="s">
        <v>0</v>
      </c>
      <c r="D2" s="6"/>
      <c r="E2" s="2"/>
      <c r="F2" s="10"/>
      <c r="G2" s="6"/>
      <c r="H2" s="59"/>
      <c r="I2" s="7"/>
      <c r="J2" s="11"/>
      <c r="K2" s="8"/>
      <c r="L2" s="2"/>
    </row>
    <row r="3" spans="1:16" x14ac:dyDescent="0.25">
      <c r="A3" s="2"/>
      <c r="B3" s="2"/>
      <c r="C3" s="9"/>
      <c r="D3" s="6"/>
      <c r="E3" s="2"/>
      <c r="F3" s="10"/>
      <c r="G3" s="6"/>
      <c r="H3" s="59"/>
      <c r="I3" s="7"/>
      <c r="J3" s="2"/>
      <c r="K3" s="8"/>
      <c r="L3" s="2"/>
    </row>
    <row r="4" spans="1:16" x14ac:dyDescent="0.25">
      <c r="A4" s="12"/>
      <c r="B4" s="76"/>
      <c r="C4" s="13"/>
      <c r="D4" s="14"/>
      <c r="E4" s="12"/>
      <c r="F4" s="15"/>
      <c r="G4" s="14"/>
      <c r="H4" s="36"/>
      <c r="I4" s="16"/>
      <c r="J4" s="12"/>
      <c r="K4" s="17"/>
      <c r="L4" s="66"/>
    </row>
    <row r="5" spans="1:16" s="117" customFormat="1" x14ac:dyDescent="0.25">
      <c r="A5" s="109" t="s">
        <v>1</v>
      </c>
      <c r="B5" s="110"/>
      <c r="C5" s="110" t="s">
        <v>2</v>
      </c>
      <c r="D5" s="111" t="s">
        <v>3</v>
      </c>
      <c r="E5" s="109" t="s">
        <v>4</v>
      </c>
      <c r="F5" s="112" t="s">
        <v>5</v>
      </c>
      <c r="G5" s="113" t="s">
        <v>6</v>
      </c>
      <c r="H5" s="114" t="s">
        <v>7</v>
      </c>
      <c r="I5" s="115" t="s">
        <v>8</v>
      </c>
      <c r="J5" s="109" t="s">
        <v>9</v>
      </c>
      <c r="K5" s="116" t="s">
        <v>10</v>
      </c>
      <c r="L5" s="116" t="s">
        <v>11</v>
      </c>
      <c r="M5" s="63"/>
      <c r="N5" s="63"/>
      <c r="O5" s="63"/>
      <c r="P5" s="63"/>
    </row>
    <row r="6" spans="1:16" x14ac:dyDescent="0.25">
      <c r="A6" s="18"/>
      <c r="B6" s="77"/>
      <c r="C6" s="19"/>
      <c r="D6" s="20"/>
      <c r="E6" s="18"/>
      <c r="F6" s="21"/>
      <c r="G6" s="20" t="s">
        <v>12</v>
      </c>
      <c r="H6" s="60" t="s">
        <v>13</v>
      </c>
      <c r="I6" s="22" t="s">
        <v>13</v>
      </c>
      <c r="J6" s="18"/>
      <c r="K6" s="23"/>
      <c r="L6" s="67" t="s">
        <v>14</v>
      </c>
    </row>
    <row r="7" spans="1:16" x14ac:dyDescent="0.25">
      <c r="A7" s="24"/>
      <c r="B7" s="24"/>
      <c r="C7" s="25"/>
      <c r="D7" s="26"/>
      <c r="E7" s="24"/>
      <c r="F7" s="27"/>
      <c r="G7" s="26"/>
      <c r="H7" s="61"/>
      <c r="I7" s="28"/>
      <c r="J7" s="24"/>
      <c r="K7" s="25"/>
      <c r="L7" s="67"/>
    </row>
    <row r="8" spans="1:16" x14ac:dyDescent="0.25">
      <c r="A8" s="24">
        <v>4761</v>
      </c>
      <c r="B8" s="24"/>
      <c r="C8" s="25" t="s">
        <v>15</v>
      </c>
      <c r="D8" s="26">
        <v>8021000</v>
      </c>
      <c r="E8" s="24"/>
      <c r="F8" s="27" t="s">
        <v>16</v>
      </c>
      <c r="G8" s="26"/>
      <c r="H8" s="61"/>
      <c r="I8" s="28"/>
      <c r="J8" s="24"/>
      <c r="K8" s="24"/>
      <c r="L8" s="30"/>
    </row>
    <row r="9" spans="1:16" x14ac:dyDescent="0.25">
      <c r="A9" s="24">
        <v>4761</v>
      </c>
      <c r="B9" s="24"/>
      <c r="C9" s="25" t="s">
        <v>17</v>
      </c>
      <c r="D9" s="26">
        <v>6753670</v>
      </c>
      <c r="E9" s="24"/>
      <c r="F9" s="27" t="s">
        <v>16</v>
      </c>
      <c r="G9" s="26"/>
      <c r="H9" s="61"/>
      <c r="I9" s="28"/>
      <c r="J9" s="24"/>
      <c r="K9" s="24"/>
      <c r="L9" s="30"/>
    </row>
    <row r="10" spans="1:16" x14ac:dyDescent="0.25">
      <c r="A10" s="24">
        <v>4761</v>
      </c>
      <c r="B10" s="24"/>
      <c r="C10" s="25" t="s">
        <v>17</v>
      </c>
      <c r="D10" s="26">
        <v>4619600</v>
      </c>
      <c r="E10" s="24"/>
      <c r="F10" s="27" t="s">
        <v>16</v>
      </c>
      <c r="G10" s="26">
        <v>8400</v>
      </c>
      <c r="H10" s="61" t="s">
        <v>18</v>
      </c>
      <c r="I10" s="28" t="s">
        <v>160</v>
      </c>
      <c r="J10" s="24">
        <v>5148910</v>
      </c>
      <c r="K10" s="24">
        <v>4762</v>
      </c>
      <c r="L10" s="30"/>
    </row>
    <row r="11" spans="1:16" x14ac:dyDescent="0.25">
      <c r="A11" s="24"/>
      <c r="B11" s="24"/>
      <c r="C11" s="25"/>
      <c r="D11" s="29">
        <f>SUM(D8:D10)</f>
        <v>19394270</v>
      </c>
      <c r="E11" s="30"/>
      <c r="F11" s="27"/>
      <c r="G11" s="26"/>
      <c r="H11" s="61"/>
      <c r="I11" s="28"/>
      <c r="J11" s="24"/>
      <c r="K11" s="24"/>
      <c r="L11" s="30"/>
    </row>
    <row r="12" spans="1:16" x14ac:dyDescent="0.25">
      <c r="A12" s="30"/>
      <c r="B12" s="30"/>
      <c r="C12" s="25"/>
      <c r="D12" s="37"/>
      <c r="E12" s="30"/>
      <c r="F12" s="27"/>
      <c r="G12" s="37"/>
      <c r="H12" s="61"/>
      <c r="I12" s="28"/>
      <c r="J12" s="24"/>
      <c r="K12" s="24"/>
      <c r="L12" s="66"/>
    </row>
    <row r="13" spans="1:16" s="35" customFormat="1" x14ac:dyDescent="0.25">
      <c r="A13" s="31"/>
      <c r="B13" s="31"/>
      <c r="C13" s="93"/>
      <c r="D13" s="32"/>
      <c r="E13" s="90"/>
      <c r="F13" s="33"/>
      <c r="G13" s="32"/>
      <c r="H13" s="34"/>
      <c r="I13" s="81"/>
      <c r="J13" s="28"/>
      <c r="K13" s="24"/>
      <c r="L13" s="66"/>
      <c r="M13" s="68"/>
      <c r="N13" s="68"/>
      <c r="O13" s="68"/>
      <c r="P13" s="68"/>
    </row>
    <row r="14" spans="1:16" s="35" customFormat="1" x14ac:dyDescent="0.25">
      <c r="A14" s="31"/>
      <c r="B14" s="31"/>
      <c r="C14" s="93"/>
      <c r="D14" s="32"/>
      <c r="E14" s="91"/>
      <c r="F14" s="33"/>
      <c r="G14" s="32"/>
      <c r="H14" s="92"/>
      <c r="I14" s="81"/>
      <c r="J14" s="28"/>
      <c r="K14" s="24"/>
      <c r="L14" s="66"/>
      <c r="M14" s="68"/>
      <c r="N14" s="68"/>
      <c r="O14" s="68"/>
      <c r="P14" s="68"/>
    </row>
    <row r="15" spans="1:16" s="100" customFormat="1" x14ac:dyDescent="0.25">
      <c r="A15" s="24">
        <v>5811</v>
      </c>
      <c r="B15" s="30"/>
      <c r="C15" s="25" t="s">
        <v>678</v>
      </c>
      <c r="D15" s="26">
        <v>873893</v>
      </c>
      <c r="E15" s="24" t="s">
        <v>21</v>
      </c>
      <c r="F15" s="27" t="s">
        <v>22</v>
      </c>
      <c r="G15" s="37">
        <v>8927.2000000000007</v>
      </c>
      <c r="H15" s="28" t="s">
        <v>23</v>
      </c>
      <c r="I15" s="28" t="s">
        <v>358</v>
      </c>
      <c r="J15" s="28" t="s">
        <v>20</v>
      </c>
      <c r="K15" s="24">
        <v>5811</v>
      </c>
      <c r="L15" s="30">
        <v>60</v>
      </c>
      <c r="M15" s="99"/>
      <c r="N15" s="99"/>
      <c r="O15" s="99"/>
      <c r="P15" s="99"/>
    </row>
    <row r="16" spans="1:16" x14ac:dyDescent="0.25">
      <c r="A16" s="24">
        <v>5811</v>
      </c>
      <c r="B16" s="78"/>
      <c r="C16" s="95" t="s">
        <v>499</v>
      </c>
      <c r="D16" s="26">
        <v>800826.46</v>
      </c>
      <c r="E16" s="24" t="s">
        <v>24</v>
      </c>
      <c r="F16" s="52" t="s">
        <v>161</v>
      </c>
      <c r="G16" s="37">
        <v>12156.3</v>
      </c>
      <c r="H16" s="36">
        <v>43495</v>
      </c>
      <c r="I16" s="28" t="s">
        <v>540</v>
      </c>
      <c r="J16" s="28" t="s">
        <v>20</v>
      </c>
      <c r="K16" s="24">
        <v>5811</v>
      </c>
      <c r="L16" s="30">
        <v>60</v>
      </c>
    </row>
    <row r="17" spans="1:17" s="87" customFormat="1" x14ac:dyDescent="0.25">
      <c r="A17" s="24">
        <v>5811</v>
      </c>
      <c r="B17" s="94"/>
      <c r="C17" s="96" t="s">
        <v>342</v>
      </c>
      <c r="D17" s="108">
        <v>501710.73</v>
      </c>
      <c r="E17" s="83" t="s">
        <v>25</v>
      </c>
      <c r="F17" s="84" t="s">
        <v>22</v>
      </c>
      <c r="G17" s="85">
        <v>5400.3</v>
      </c>
      <c r="H17" s="88" t="s">
        <v>346</v>
      </c>
      <c r="I17" s="84" t="s">
        <v>343</v>
      </c>
      <c r="J17" s="84" t="s">
        <v>20</v>
      </c>
      <c r="K17" s="24">
        <v>5811</v>
      </c>
      <c r="L17" s="30">
        <v>72</v>
      </c>
      <c r="M17" s="86"/>
      <c r="N17" s="105"/>
      <c r="O17" s="105"/>
      <c r="P17" s="105"/>
      <c r="Q17" s="86"/>
    </row>
    <row r="18" spans="1:17" s="87" customFormat="1" ht="15.75" customHeight="1" x14ac:dyDescent="0.25">
      <c r="A18" s="24">
        <v>5811</v>
      </c>
      <c r="B18" s="94"/>
      <c r="C18" s="96" t="s">
        <v>541</v>
      </c>
      <c r="D18" s="84">
        <v>534859.49</v>
      </c>
      <c r="E18" s="83" t="s">
        <v>26</v>
      </c>
      <c r="F18" s="84" t="s">
        <v>22</v>
      </c>
      <c r="G18" s="85">
        <v>7351.2</v>
      </c>
      <c r="H18" s="89" t="s">
        <v>346</v>
      </c>
      <c r="I18" s="84" t="s">
        <v>343</v>
      </c>
      <c r="J18" s="84" t="s">
        <v>20</v>
      </c>
      <c r="K18" s="24">
        <v>5811</v>
      </c>
      <c r="L18" s="30">
        <v>72</v>
      </c>
      <c r="M18" s="86"/>
      <c r="N18" s="105"/>
      <c r="O18" s="105"/>
      <c r="P18" s="105"/>
      <c r="Q18" s="86"/>
    </row>
    <row r="19" spans="1:17" x14ac:dyDescent="0.25">
      <c r="A19" s="24">
        <v>5811</v>
      </c>
      <c r="B19" s="76"/>
      <c r="C19" s="97" t="s">
        <v>162</v>
      </c>
      <c r="D19" s="26">
        <v>510942.1</v>
      </c>
      <c r="E19" s="24" t="s">
        <v>146</v>
      </c>
      <c r="F19" s="27" t="s">
        <v>19</v>
      </c>
      <c r="G19" s="37">
        <v>7380.9</v>
      </c>
      <c r="H19" s="36">
        <v>43731</v>
      </c>
      <c r="I19" s="28" t="s">
        <v>542</v>
      </c>
      <c r="J19" s="28" t="s">
        <v>20</v>
      </c>
      <c r="K19" s="24">
        <v>5811</v>
      </c>
      <c r="L19" s="30">
        <v>60</v>
      </c>
    </row>
    <row r="20" spans="1:17" x14ac:dyDescent="0.25">
      <c r="A20" s="24">
        <v>5811</v>
      </c>
      <c r="B20" s="76"/>
      <c r="C20" s="97" t="s">
        <v>679</v>
      </c>
      <c r="D20" s="26">
        <v>309380.15999999997</v>
      </c>
      <c r="E20" s="24" t="s">
        <v>27</v>
      </c>
      <c r="F20" s="27" t="s">
        <v>22</v>
      </c>
      <c r="G20" s="37">
        <v>3672</v>
      </c>
      <c r="H20" s="28" t="s">
        <v>28</v>
      </c>
      <c r="I20" s="28" t="s">
        <v>29</v>
      </c>
      <c r="J20" s="28" t="s">
        <v>20</v>
      </c>
      <c r="K20" s="24">
        <v>5811</v>
      </c>
      <c r="L20" s="30">
        <v>72</v>
      </c>
    </row>
    <row r="21" spans="1:17" x14ac:dyDescent="0.25">
      <c r="A21" s="24">
        <v>5811</v>
      </c>
      <c r="B21" s="30"/>
      <c r="C21" s="25" t="s">
        <v>677</v>
      </c>
      <c r="D21" s="26">
        <v>309380.15999999997</v>
      </c>
      <c r="E21" s="24" t="s">
        <v>30</v>
      </c>
      <c r="F21" s="27" t="s">
        <v>22</v>
      </c>
      <c r="G21" s="37">
        <v>3672</v>
      </c>
      <c r="H21" s="28" t="s">
        <v>28</v>
      </c>
      <c r="I21" s="28" t="s">
        <v>29</v>
      </c>
      <c r="J21" s="28" t="s">
        <v>20</v>
      </c>
      <c r="K21" s="24">
        <v>5811</v>
      </c>
      <c r="L21" s="30">
        <v>72</v>
      </c>
    </row>
    <row r="22" spans="1:17" x14ac:dyDescent="0.25">
      <c r="A22" s="24">
        <v>5811</v>
      </c>
      <c r="B22" s="30"/>
      <c r="C22" s="25" t="s">
        <v>677</v>
      </c>
      <c r="D22" s="26">
        <v>309380.15999999997</v>
      </c>
      <c r="E22" s="24" t="s">
        <v>31</v>
      </c>
      <c r="F22" s="27" t="s">
        <v>22</v>
      </c>
      <c r="G22" s="37">
        <v>3672</v>
      </c>
      <c r="H22" s="28" t="s">
        <v>28</v>
      </c>
      <c r="I22" s="28" t="s">
        <v>29</v>
      </c>
      <c r="J22" s="28" t="s">
        <v>20</v>
      </c>
      <c r="K22" s="24">
        <v>5811</v>
      </c>
      <c r="L22" s="30">
        <v>72</v>
      </c>
    </row>
    <row r="23" spans="1:17" x14ac:dyDescent="0.25">
      <c r="A23" s="24">
        <v>5811</v>
      </c>
      <c r="B23" s="30"/>
      <c r="C23" s="25" t="s">
        <v>677</v>
      </c>
      <c r="D23" s="26">
        <v>309380.15999999997</v>
      </c>
      <c r="E23" s="24" t="s">
        <v>32</v>
      </c>
      <c r="F23" s="27" t="s">
        <v>22</v>
      </c>
      <c r="G23" s="37">
        <v>3672</v>
      </c>
      <c r="H23" s="28" t="s">
        <v>28</v>
      </c>
      <c r="I23" s="28" t="s">
        <v>29</v>
      </c>
      <c r="J23" s="28" t="s">
        <v>20</v>
      </c>
      <c r="K23" s="24">
        <v>5811</v>
      </c>
      <c r="L23" s="30">
        <v>72</v>
      </c>
    </row>
    <row r="24" spans="1:17" s="53" customFormat="1" x14ac:dyDescent="0.25">
      <c r="A24" s="24">
        <v>5811</v>
      </c>
      <c r="B24" s="30"/>
      <c r="C24" s="25" t="s">
        <v>680</v>
      </c>
      <c r="D24" s="26">
        <v>309380.15999999997</v>
      </c>
      <c r="E24" s="24" t="s">
        <v>33</v>
      </c>
      <c r="F24" s="27" t="s">
        <v>22</v>
      </c>
      <c r="G24" s="37">
        <v>3672</v>
      </c>
      <c r="H24" s="28" t="s">
        <v>28</v>
      </c>
      <c r="I24" s="28" t="s">
        <v>29</v>
      </c>
      <c r="J24" s="28" t="s">
        <v>20</v>
      </c>
      <c r="K24" s="24">
        <v>5811</v>
      </c>
      <c r="L24" s="30">
        <v>72</v>
      </c>
      <c r="M24" s="69"/>
      <c r="N24" s="69"/>
      <c r="O24" s="69"/>
      <c r="P24" s="69"/>
    </row>
    <row r="25" spans="1:17" x14ac:dyDescent="0.25">
      <c r="A25" s="24">
        <v>5811</v>
      </c>
      <c r="B25" s="30"/>
      <c r="C25" s="25" t="s">
        <v>681</v>
      </c>
      <c r="D25" s="26">
        <v>309380.15999999997</v>
      </c>
      <c r="E25" s="24" t="s">
        <v>34</v>
      </c>
      <c r="F25" s="27" t="s">
        <v>22</v>
      </c>
      <c r="G25" s="37">
        <v>3672</v>
      </c>
      <c r="H25" s="28" t="s">
        <v>28</v>
      </c>
      <c r="I25" s="28" t="s">
        <v>29</v>
      </c>
      <c r="J25" s="28" t="s">
        <v>20</v>
      </c>
      <c r="K25" s="24">
        <v>5811</v>
      </c>
      <c r="L25" s="30">
        <v>72</v>
      </c>
    </row>
    <row r="26" spans="1:17" x14ac:dyDescent="0.25">
      <c r="A26" s="24">
        <v>5811</v>
      </c>
      <c r="B26" s="30"/>
      <c r="C26" s="25" t="s">
        <v>679</v>
      </c>
      <c r="D26" s="26">
        <v>309380.15999999997</v>
      </c>
      <c r="E26" s="24" t="s">
        <v>35</v>
      </c>
      <c r="F26" s="27" t="s">
        <v>22</v>
      </c>
      <c r="G26" s="37">
        <v>3672</v>
      </c>
      <c r="H26" s="28" t="s">
        <v>28</v>
      </c>
      <c r="I26" s="28" t="s">
        <v>29</v>
      </c>
      <c r="J26" s="28" t="s">
        <v>20</v>
      </c>
      <c r="K26" s="24">
        <v>5811</v>
      </c>
      <c r="L26" s="30">
        <v>72</v>
      </c>
    </row>
    <row r="27" spans="1:17" x14ac:dyDescent="0.25">
      <c r="A27" s="24">
        <v>5811</v>
      </c>
      <c r="B27" s="30"/>
      <c r="C27" s="25" t="s">
        <v>679</v>
      </c>
      <c r="D27" s="26">
        <v>309380.15999999997</v>
      </c>
      <c r="E27" s="24" t="s">
        <v>36</v>
      </c>
      <c r="F27" s="27" t="s">
        <v>22</v>
      </c>
      <c r="G27" s="37">
        <v>3672</v>
      </c>
      <c r="H27" s="28" t="s">
        <v>28</v>
      </c>
      <c r="I27" s="28" t="s">
        <v>29</v>
      </c>
      <c r="J27" s="28" t="s">
        <v>20</v>
      </c>
      <c r="K27" s="24">
        <v>5811</v>
      </c>
      <c r="L27" s="30">
        <v>72</v>
      </c>
    </row>
    <row r="28" spans="1:17" x14ac:dyDescent="0.25">
      <c r="A28" s="24">
        <v>5811</v>
      </c>
      <c r="B28" s="76"/>
      <c r="C28" s="93" t="s">
        <v>682</v>
      </c>
      <c r="D28" s="26">
        <v>309380.15999999997</v>
      </c>
      <c r="E28" s="24" t="s">
        <v>37</v>
      </c>
      <c r="F28" s="27" t="s">
        <v>22</v>
      </c>
      <c r="G28" s="37">
        <v>3672</v>
      </c>
      <c r="H28" s="28" t="s">
        <v>28</v>
      </c>
      <c r="I28" s="28" t="s">
        <v>29</v>
      </c>
      <c r="J28" s="28" t="s">
        <v>20</v>
      </c>
      <c r="K28" s="24">
        <v>5811</v>
      </c>
      <c r="L28" s="30">
        <v>72</v>
      </c>
    </row>
    <row r="29" spans="1:17" x14ac:dyDescent="0.25">
      <c r="A29" s="24">
        <v>5811</v>
      </c>
      <c r="B29" s="24"/>
      <c r="C29" s="25" t="s">
        <v>679</v>
      </c>
      <c r="D29" s="26">
        <v>309380.15999999997</v>
      </c>
      <c r="E29" s="24" t="s">
        <v>38</v>
      </c>
      <c r="F29" s="27" t="s">
        <v>22</v>
      </c>
      <c r="G29" s="37">
        <v>3672</v>
      </c>
      <c r="H29" s="28" t="s">
        <v>28</v>
      </c>
      <c r="I29" s="28" t="s">
        <v>29</v>
      </c>
      <c r="J29" s="28" t="s">
        <v>20</v>
      </c>
      <c r="K29" s="24">
        <v>5811</v>
      </c>
      <c r="L29" s="30">
        <v>72</v>
      </c>
    </row>
    <row r="30" spans="1:17" x14ac:dyDescent="0.25">
      <c r="A30" s="24">
        <v>5811</v>
      </c>
      <c r="B30" s="24"/>
      <c r="C30" s="25" t="s">
        <v>677</v>
      </c>
      <c r="D30" s="26">
        <v>309380.15999999997</v>
      </c>
      <c r="E30" s="24" t="s">
        <v>39</v>
      </c>
      <c r="F30" s="27" t="s">
        <v>22</v>
      </c>
      <c r="G30" s="37">
        <v>3672</v>
      </c>
      <c r="H30" s="28" t="s">
        <v>28</v>
      </c>
      <c r="I30" s="28" t="s">
        <v>29</v>
      </c>
      <c r="J30" s="28" t="s">
        <v>20</v>
      </c>
      <c r="K30" s="24">
        <v>5811</v>
      </c>
      <c r="L30" s="30">
        <v>72</v>
      </c>
    </row>
    <row r="31" spans="1:17" x14ac:dyDescent="0.25">
      <c r="A31" s="24">
        <v>5811</v>
      </c>
      <c r="B31" s="24"/>
      <c r="C31" s="25" t="s">
        <v>677</v>
      </c>
      <c r="D31" s="26">
        <v>309380.15999999997</v>
      </c>
      <c r="E31" s="24" t="s">
        <v>40</v>
      </c>
      <c r="F31" s="27" t="s">
        <v>22</v>
      </c>
      <c r="G31" s="37">
        <v>3672</v>
      </c>
      <c r="H31" s="28" t="s">
        <v>28</v>
      </c>
      <c r="I31" s="28" t="s">
        <v>29</v>
      </c>
      <c r="J31" s="28" t="s">
        <v>20</v>
      </c>
      <c r="K31" s="24">
        <v>5811</v>
      </c>
      <c r="L31" s="30">
        <v>72</v>
      </c>
    </row>
    <row r="32" spans="1:17" x14ac:dyDescent="0.25">
      <c r="A32" s="24">
        <v>5811</v>
      </c>
      <c r="B32" s="24"/>
      <c r="C32" s="25" t="s">
        <v>677</v>
      </c>
      <c r="D32" s="26">
        <v>309380.15999999997</v>
      </c>
      <c r="E32" s="24" t="s">
        <v>41</v>
      </c>
      <c r="F32" s="27" t="s">
        <v>22</v>
      </c>
      <c r="G32" s="37">
        <v>3672</v>
      </c>
      <c r="H32" s="28" t="s">
        <v>28</v>
      </c>
      <c r="I32" s="28" t="s">
        <v>29</v>
      </c>
      <c r="J32" s="28" t="s">
        <v>20</v>
      </c>
      <c r="K32" s="24">
        <v>5811</v>
      </c>
      <c r="L32" s="30">
        <v>72</v>
      </c>
    </row>
    <row r="33" spans="1:16" x14ac:dyDescent="0.25">
      <c r="A33" s="24">
        <v>5811</v>
      </c>
      <c r="B33" s="24"/>
      <c r="C33" s="25" t="s">
        <v>683</v>
      </c>
      <c r="D33" s="26">
        <v>309380.15999999997</v>
      </c>
      <c r="E33" s="24" t="s">
        <v>42</v>
      </c>
      <c r="F33" s="27" t="s">
        <v>22</v>
      </c>
      <c r="G33" s="37">
        <v>3672</v>
      </c>
      <c r="H33" s="28" t="s">
        <v>28</v>
      </c>
      <c r="I33" s="28" t="s">
        <v>29</v>
      </c>
      <c r="J33" s="28" t="s">
        <v>20</v>
      </c>
      <c r="K33" s="24">
        <v>5811</v>
      </c>
      <c r="L33" s="30">
        <v>72</v>
      </c>
    </row>
    <row r="34" spans="1:16" x14ac:dyDescent="0.25">
      <c r="A34" s="24">
        <v>5811</v>
      </c>
      <c r="B34" s="24"/>
      <c r="C34" s="25" t="s">
        <v>677</v>
      </c>
      <c r="D34" s="26">
        <v>309380.15999999997</v>
      </c>
      <c r="E34" s="24" t="s">
        <v>43</v>
      </c>
      <c r="F34" s="27" t="s">
        <v>22</v>
      </c>
      <c r="G34" s="37">
        <v>3672</v>
      </c>
      <c r="H34" s="28" t="s">
        <v>28</v>
      </c>
      <c r="I34" s="28" t="s">
        <v>29</v>
      </c>
      <c r="J34" s="28" t="s">
        <v>20</v>
      </c>
      <c r="K34" s="24">
        <v>5811</v>
      </c>
      <c r="L34" s="30">
        <v>72</v>
      </c>
    </row>
    <row r="35" spans="1:16" x14ac:dyDescent="0.25">
      <c r="A35" s="24">
        <v>5811</v>
      </c>
      <c r="B35" s="24"/>
      <c r="C35" s="25" t="s">
        <v>684</v>
      </c>
      <c r="D35" s="26">
        <v>309380.15999999997</v>
      </c>
      <c r="E35" s="24" t="s">
        <v>44</v>
      </c>
      <c r="F35" s="27" t="s">
        <v>22</v>
      </c>
      <c r="G35" s="37">
        <v>3672</v>
      </c>
      <c r="H35" s="28" t="s">
        <v>28</v>
      </c>
      <c r="I35" s="28" t="s">
        <v>29</v>
      </c>
      <c r="J35" s="28" t="s">
        <v>20</v>
      </c>
      <c r="K35" s="24">
        <v>5811</v>
      </c>
      <c r="L35" s="30">
        <v>72</v>
      </c>
    </row>
    <row r="36" spans="1:16" x14ac:dyDescent="0.25">
      <c r="A36" s="24">
        <v>5811</v>
      </c>
      <c r="B36" s="24"/>
      <c r="C36" s="25" t="s">
        <v>677</v>
      </c>
      <c r="D36" s="26">
        <v>309380.15999999997</v>
      </c>
      <c r="E36" s="24" t="s">
        <v>45</v>
      </c>
      <c r="F36" s="27" t="s">
        <v>22</v>
      </c>
      <c r="G36" s="37">
        <v>3672</v>
      </c>
      <c r="H36" s="28" t="s">
        <v>28</v>
      </c>
      <c r="I36" s="28" t="s">
        <v>29</v>
      </c>
      <c r="J36" s="28" t="s">
        <v>20</v>
      </c>
      <c r="K36" s="24">
        <v>5811</v>
      </c>
      <c r="L36" s="30">
        <v>72</v>
      </c>
    </row>
    <row r="37" spans="1:16" x14ac:dyDescent="0.25">
      <c r="A37" s="24">
        <v>5811</v>
      </c>
      <c r="B37" s="24"/>
      <c r="C37" s="25" t="s">
        <v>685</v>
      </c>
      <c r="D37" s="26">
        <v>309380.15999999997</v>
      </c>
      <c r="E37" s="24" t="s">
        <v>46</v>
      </c>
      <c r="F37" s="27" t="s">
        <v>22</v>
      </c>
      <c r="G37" s="37">
        <v>3672</v>
      </c>
      <c r="H37" s="28" t="s">
        <v>28</v>
      </c>
      <c r="I37" s="28" t="s">
        <v>29</v>
      </c>
      <c r="J37" s="28" t="s">
        <v>20</v>
      </c>
      <c r="K37" s="24">
        <v>5811</v>
      </c>
      <c r="L37" s="30">
        <v>72</v>
      </c>
    </row>
    <row r="38" spans="1:16" x14ac:dyDescent="0.25">
      <c r="A38" s="24">
        <v>5811</v>
      </c>
      <c r="B38" s="24"/>
      <c r="C38" s="25" t="s">
        <v>686</v>
      </c>
      <c r="D38" s="26">
        <v>309380.15999999997</v>
      </c>
      <c r="E38" s="24" t="s">
        <v>47</v>
      </c>
      <c r="F38" s="27" t="s">
        <v>22</v>
      </c>
      <c r="G38" s="37">
        <v>3672</v>
      </c>
      <c r="H38" s="28" t="s">
        <v>28</v>
      </c>
      <c r="I38" s="28" t="s">
        <v>29</v>
      </c>
      <c r="J38" s="28" t="s">
        <v>20</v>
      </c>
      <c r="K38" s="24">
        <v>5811</v>
      </c>
      <c r="L38" s="30">
        <v>72</v>
      </c>
    </row>
    <row r="39" spans="1:16" x14ac:dyDescent="0.25">
      <c r="A39" s="24">
        <v>5811</v>
      </c>
      <c r="B39" s="24"/>
      <c r="C39" s="25" t="s">
        <v>687</v>
      </c>
      <c r="D39" s="26">
        <v>309380.15999999997</v>
      </c>
      <c r="E39" s="24" t="s">
        <v>48</v>
      </c>
      <c r="F39" s="27" t="s">
        <v>22</v>
      </c>
      <c r="G39" s="37">
        <v>3672</v>
      </c>
      <c r="H39" s="28" t="s">
        <v>28</v>
      </c>
      <c r="I39" s="28" t="s">
        <v>29</v>
      </c>
      <c r="J39" s="28" t="s">
        <v>20</v>
      </c>
      <c r="K39" s="24">
        <v>5811</v>
      </c>
      <c r="L39" s="30">
        <v>72</v>
      </c>
    </row>
    <row r="40" spans="1:16" x14ac:dyDescent="0.25">
      <c r="A40" s="24">
        <v>5811</v>
      </c>
      <c r="B40" s="24"/>
      <c r="C40" s="25" t="s">
        <v>679</v>
      </c>
      <c r="D40" s="26">
        <v>309380.15999999997</v>
      </c>
      <c r="E40" s="24" t="s">
        <v>49</v>
      </c>
      <c r="F40" s="27" t="s">
        <v>22</v>
      </c>
      <c r="G40" s="37">
        <v>3672</v>
      </c>
      <c r="H40" s="28" t="s">
        <v>28</v>
      </c>
      <c r="I40" s="28" t="s">
        <v>29</v>
      </c>
      <c r="J40" s="28" t="s">
        <v>20</v>
      </c>
      <c r="K40" s="24">
        <v>5811</v>
      </c>
      <c r="L40" s="30">
        <v>72</v>
      </c>
    </row>
    <row r="41" spans="1:16" x14ac:dyDescent="0.25">
      <c r="A41" s="24">
        <v>5811</v>
      </c>
      <c r="B41" s="24"/>
      <c r="C41" s="25" t="s">
        <v>688</v>
      </c>
      <c r="D41" s="26">
        <v>309380.15999999997</v>
      </c>
      <c r="E41" s="24" t="s">
        <v>50</v>
      </c>
      <c r="F41" s="27" t="s">
        <v>22</v>
      </c>
      <c r="G41" s="37">
        <v>3672</v>
      </c>
      <c r="H41" s="28" t="s">
        <v>28</v>
      </c>
      <c r="I41" s="28" t="s">
        <v>29</v>
      </c>
      <c r="J41" s="28" t="s">
        <v>20</v>
      </c>
      <c r="K41" s="24">
        <v>5811</v>
      </c>
      <c r="L41" s="30">
        <v>72</v>
      </c>
    </row>
    <row r="42" spans="1:16" x14ac:dyDescent="0.25">
      <c r="A42" s="24">
        <v>5811</v>
      </c>
      <c r="B42" s="24"/>
      <c r="C42" s="25" t="s">
        <v>689</v>
      </c>
      <c r="D42" s="26">
        <v>309380.15999999997</v>
      </c>
      <c r="E42" s="24" t="s">
        <v>51</v>
      </c>
      <c r="F42" s="27" t="s">
        <v>22</v>
      </c>
      <c r="G42" s="37">
        <v>3672</v>
      </c>
      <c r="H42" s="28" t="s">
        <v>28</v>
      </c>
      <c r="I42" s="28" t="s">
        <v>29</v>
      </c>
      <c r="J42" s="28" t="s">
        <v>20</v>
      </c>
      <c r="K42" s="24">
        <v>5811</v>
      </c>
      <c r="L42" s="30">
        <v>72</v>
      </c>
    </row>
    <row r="43" spans="1:16" x14ac:dyDescent="0.25">
      <c r="A43" s="24">
        <v>5811</v>
      </c>
      <c r="B43" s="24"/>
      <c r="C43" s="25" t="s">
        <v>690</v>
      </c>
      <c r="D43" s="26">
        <v>309380.15999999997</v>
      </c>
      <c r="E43" s="24" t="s">
        <v>52</v>
      </c>
      <c r="F43" s="27" t="s">
        <v>22</v>
      </c>
      <c r="G43" s="37">
        <v>3672</v>
      </c>
      <c r="H43" s="28" t="s">
        <v>28</v>
      </c>
      <c r="I43" s="28" t="s">
        <v>29</v>
      </c>
      <c r="J43" s="28" t="s">
        <v>20</v>
      </c>
      <c r="K43" s="24">
        <v>5811</v>
      </c>
      <c r="L43" s="30">
        <v>72</v>
      </c>
    </row>
    <row r="44" spans="1:16" x14ac:dyDescent="0.25">
      <c r="A44" s="24">
        <v>5811</v>
      </c>
      <c r="B44" s="24"/>
      <c r="C44" s="25" t="s">
        <v>677</v>
      </c>
      <c r="D44" s="26">
        <v>309380.15999999997</v>
      </c>
      <c r="E44" s="24" t="s">
        <v>53</v>
      </c>
      <c r="F44" s="27" t="s">
        <v>22</v>
      </c>
      <c r="G44" s="37">
        <v>3672</v>
      </c>
      <c r="H44" s="28" t="s">
        <v>28</v>
      </c>
      <c r="I44" s="28" t="s">
        <v>29</v>
      </c>
      <c r="J44" s="28" t="s">
        <v>20</v>
      </c>
      <c r="K44" s="24">
        <v>5811</v>
      </c>
      <c r="L44" s="30">
        <v>72</v>
      </c>
    </row>
    <row r="45" spans="1:16" s="8" customFormat="1" ht="12.75" x14ac:dyDescent="0.2">
      <c r="A45" s="12">
        <v>5811</v>
      </c>
      <c r="B45" s="12"/>
      <c r="C45" s="25" t="s">
        <v>691</v>
      </c>
      <c r="D45" s="26">
        <v>1193614.8799999999</v>
      </c>
      <c r="E45" s="24" t="s">
        <v>54</v>
      </c>
      <c r="F45" s="27" t="s">
        <v>22</v>
      </c>
      <c r="G45" s="26">
        <v>16020.04</v>
      </c>
      <c r="H45" s="28" t="s">
        <v>55</v>
      </c>
      <c r="I45" s="28" t="s">
        <v>56</v>
      </c>
      <c r="J45" s="16" t="s">
        <v>20</v>
      </c>
      <c r="K45" s="24">
        <v>5811</v>
      </c>
      <c r="L45" s="30">
        <v>60</v>
      </c>
      <c r="M45" s="70"/>
      <c r="N45" s="70"/>
      <c r="O45" s="70"/>
      <c r="P45" s="70"/>
    </row>
    <row r="46" spans="1:16" s="8" customFormat="1" ht="12.75" x14ac:dyDescent="0.2">
      <c r="A46" s="12">
        <v>5811</v>
      </c>
      <c r="B46" s="12"/>
      <c r="C46" s="25" t="s">
        <v>498</v>
      </c>
      <c r="D46" s="26">
        <v>1782751.24</v>
      </c>
      <c r="E46" s="24" t="s">
        <v>186</v>
      </c>
      <c r="F46" s="27" t="s">
        <v>22</v>
      </c>
      <c r="G46" s="26">
        <v>33678.94</v>
      </c>
      <c r="H46" s="28" t="s">
        <v>187</v>
      </c>
      <c r="I46" s="28" t="s">
        <v>188</v>
      </c>
      <c r="J46" s="16" t="s">
        <v>20</v>
      </c>
      <c r="K46" s="24">
        <v>5811</v>
      </c>
      <c r="L46" s="30">
        <v>60</v>
      </c>
      <c r="M46" s="70"/>
      <c r="N46" s="70"/>
      <c r="O46" s="70"/>
      <c r="P46" s="70"/>
    </row>
    <row r="47" spans="1:16" s="8" customFormat="1" ht="12.75" x14ac:dyDescent="0.2">
      <c r="A47" s="12">
        <v>5811</v>
      </c>
      <c r="B47" s="12"/>
      <c r="C47" s="25" t="s">
        <v>345</v>
      </c>
      <c r="D47" s="26">
        <v>295572.73</v>
      </c>
      <c r="E47" s="24" t="s">
        <v>190</v>
      </c>
      <c r="F47" s="24" t="s">
        <v>198</v>
      </c>
      <c r="G47" s="26">
        <v>3596.06</v>
      </c>
      <c r="H47" s="61">
        <v>44665</v>
      </c>
      <c r="I47" s="28" t="s">
        <v>201</v>
      </c>
      <c r="J47" s="16" t="s">
        <v>20</v>
      </c>
      <c r="K47" s="24">
        <v>5811</v>
      </c>
      <c r="L47" s="30">
        <v>72</v>
      </c>
      <c r="M47" s="71"/>
      <c r="N47" s="70"/>
      <c r="O47" s="70"/>
      <c r="P47" s="70"/>
    </row>
    <row r="48" spans="1:16" s="8" customFormat="1" ht="12.75" x14ac:dyDescent="0.2">
      <c r="A48" s="12">
        <v>5811</v>
      </c>
      <c r="B48" s="12"/>
      <c r="C48" s="25" t="s">
        <v>204</v>
      </c>
      <c r="D48" s="26">
        <v>295572.73</v>
      </c>
      <c r="E48" s="24" t="s">
        <v>191</v>
      </c>
      <c r="F48" s="24" t="s">
        <v>198</v>
      </c>
      <c r="G48" s="26">
        <v>3596.06</v>
      </c>
      <c r="H48" s="61">
        <v>44665</v>
      </c>
      <c r="I48" s="28" t="s">
        <v>201</v>
      </c>
      <c r="J48" s="16" t="s">
        <v>20</v>
      </c>
      <c r="K48" s="24">
        <v>5811</v>
      </c>
      <c r="L48" s="30">
        <v>72</v>
      </c>
      <c r="M48" s="70"/>
      <c r="N48" s="70"/>
      <c r="O48" s="70"/>
      <c r="P48" s="70"/>
    </row>
    <row r="49" spans="1:16" s="8" customFormat="1" ht="12.75" x14ac:dyDescent="0.2">
      <c r="A49" s="12">
        <v>5811</v>
      </c>
      <c r="B49" s="12"/>
      <c r="C49" s="25" t="s">
        <v>500</v>
      </c>
      <c r="D49" s="26">
        <v>295572.73</v>
      </c>
      <c r="E49" s="24" t="s">
        <v>192</v>
      </c>
      <c r="F49" s="24" t="s">
        <v>198</v>
      </c>
      <c r="G49" s="26">
        <v>3596.06</v>
      </c>
      <c r="H49" s="61">
        <v>44665</v>
      </c>
      <c r="I49" s="28" t="s">
        <v>201</v>
      </c>
      <c r="J49" s="16" t="s">
        <v>20</v>
      </c>
      <c r="K49" s="24">
        <v>5811</v>
      </c>
      <c r="L49" s="30">
        <v>72</v>
      </c>
      <c r="M49" s="70"/>
      <c r="N49" s="70"/>
      <c r="O49" s="70"/>
      <c r="P49" s="70"/>
    </row>
    <row r="50" spans="1:16" s="8" customFormat="1" ht="12.75" x14ac:dyDescent="0.2">
      <c r="A50" s="12">
        <v>5811</v>
      </c>
      <c r="B50" s="12"/>
      <c r="C50" s="25" t="s">
        <v>205</v>
      </c>
      <c r="D50" s="26">
        <v>295572.73</v>
      </c>
      <c r="E50" s="24" t="s">
        <v>193</v>
      </c>
      <c r="F50" s="24" t="s">
        <v>198</v>
      </c>
      <c r="G50" s="26">
        <v>3596.06</v>
      </c>
      <c r="H50" s="61">
        <v>44665</v>
      </c>
      <c r="I50" s="28" t="s">
        <v>201</v>
      </c>
      <c r="J50" s="16" t="s">
        <v>20</v>
      </c>
      <c r="K50" s="24">
        <v>5811</v>
      </c>
      <c r="L50" s="30">
        <v>72</v>
      </c>
      <c r="M50" s="70"/>
      <c r="N50" s="70"/>
      <c r="O50" s="70"/>
      <c r="P50" s="70"/>
    </row>
    <row r="51" spans="1:16" s="8" customFormat="1" ht="12.75" x14ac:dyDescent="0.2">
      <c r="A51" s="12">
        <v>5811</v>
      </c>
      <c r="B51" s="12"/>
      <c r="C51" s="25" t="s">
        <v>206</v>
      </c>
      <c r="D51" s="26">
        <v>295572.73</v>
      </c>
      <c r="E51" s="24" t="s">
        <v>194</v>
      </c>
      <c r="F51" s="24" t="s">
        <v>198</v>
      </c>
      <c r="G51" s="26">
        <v>3596.06</v>
      </c>
      <c r="H51" s="61">
        <v>44665</v>
      </c>
      <c r="I51" s="28" t="s">
        <v>201</v>
      </c>
      <c r="J51" s="16" t="s">
        <v>20</v>
      </c>
      <c r="K51" s="24">
        <v>5811</v>
      </c>
      <c r="L51" s="30">
        <v>72</v>
      </c>
      <c r="M51" s="70"/>
      <c r="N51" s="70"/>
      <c r="O51" s="70"/>
      <c r="P51" s="70"/>
    </row>
    <row r="52" spans="1:16" s="8" customFormat="1" ht="12.75" x14ac:dyDescent="0.2">
      <c r="A52" s="12">
        <v>5811</v>
      </c>
      <c r="B52" s="12"/>
      <c r="C52" s="25" t="s">
        <v>207</v>
      </c>
      <c r="D52" s="26">
        <v>295572.73</v>
      </c>
      <c r="E52" s="24" t="s">
        <v>195</v>
      </c>
      <c r="F52" s="24" t="s">
        <v>198</v>
      </c>
      <c r="G52" s="26">
        <v>3596.06</v>
      </c>
      <c r="H52" s="61">
        <v>44665</v>
      </c>
      <c r="I52" s="28" t="s">
        <v>201</v>
      </c>
      <c r="J52" s="16" t="s">
        <v>20</v>
      </c>
      <c r="K52" s="24">
        <v>5811</v>
      </c>
      <c r="L52" s="30">
        <v>72</v>
      </c>
      <c r="M52" s="70"/>
      <c r="N52" s="70"/>
      <c r="O52" s="70"/>
      <c r="P52" s="70"/>
    </row>
    <row r="53" spans="1:16" s="8" customFormat="1" ht="12.75" x14ac:dyDescent="0.2">
      <c r="A53" s="12">
        <v>5811</v>
      </c>
      <c r="B53" s="12"/>
      <c r="C53" s="25" t="s">
        <v>208</v>
      </c>
      <c r="D53" s="26">
        <v>295572.73</v>
      </c>
      <c r="E53" s="24" t="s">
        <v>196</v>
      </c>
      <c r="F53" s="24" t="s">
        <v>198</v>
      </c>
      <c r="G53" s="26">
        <v>3596.06</v>
      </c>
      <c r="H53" s="61">
        <v>44665</v>
      </c>
      <c r="I53" s="28" t="s">
        <v>201</v>
      </c>
      <c r="J53" s="16" t="s">
        <v>20</v>
      </c>
      <c r="K53" s="24">
        <v>5811</v>
      </c>
      <c r="L53" s="30">
        <v>72</v>
      </c>
      <c r="M53" s="70"/>
      <c r="N53" s="70"/>
      <c r="O53" s="70"/>
      <c r="P53" s="70"/>
    </row>
    <row r="54" spans="1:16" s="8" customFormat="1" ht="12.75" x14ac:dyDescent="0.2">
      <c r="A54" s="12">
        <v>5811</v>
      </c>
      <c r="B54" s="12"/>
      <c r="C54" s="25" t="s">
        <v>501</v>
      </c>
      <c r="D54" s="26">
        <v>901950.97</v>
      </c>
      <c r="E54" s="24" t="s">
        <v>197</v>
      </c>
      <c r="F54" s="24" t="s">
        <v>198</v>
      </c>
      <c r="G54" s="26">
        <v>12710.76</v>
      </c>
      <c r="H54" s="61">
        <v>44670</v>
      </c>
      <c r="I54" s="28" t="s">
        <v>200</v>
      </c>
      <c r="J54" s="16" t="s">
        <v>20</v>
      </c>
      <c r="K54" s="24">
        <v>5811</v>
      </c>
      <c r="L54" s="30">
        <v>72</v>
      </c>
      <c r="M54" s="70"/>
      <c r="N54" s="70"/>
      <c r="O54" s="70"/>
      <c r="P54" s="70"/>
    </row>
    <row r="55" spans="1:16" s="8" customFormat="1" ht="12.75" x14ac:dyDescent="0.2">
      <c r="A55" s="12">
        <v>5811</v>
      </c>
      <c r="B55" s="12"/>
      <c r="C55" s="25" t="s">
        <v>216</v>
      </c>
      <c r="D55" s="26">
        <v>295572.73</v>
      </c>
      <c r="E55" s="24" t="s">
        <v>203</v>
      </c>
      <c r="F55" s="24" t="s">
        <v>198</v>
      </c>
      <c r="G55" s="26">
        <v>3596.06</v>
      </c>
      <c r="H55" s="64">
        <v>44692</v>
      </c>
      <c r="I55" s="28" t="s">
        <v>209</v>
      </c>
      <c r="J55" s="16" t="s">
        <v>20</v>
      </c>
      <c r="K55" s="24">
        <v>5811</v>
      </c>
      <c r="L55" s="30">
        <v>72</v>
      </c>
      <c r="M55" s="71"/>
      <c r="N55" s="70"/>
      <c r="O55" s="70"/>
      <c r="P55" s="70"/>
    </row>
    <row r="56" spans="1:16" s="8" customFormat="1" ht="12.75" x14ac:dyDescent="0.2">
      <c r="A56" s="12">
        <v>5811</v>
      </c>
      <c r="B56" s="12"/>
      <c r="C56" s="25" t="s">
        <v>217</v>
      </c>
      <c r="D56" s="26">
        <v>312490.90999999997</v>
      </c>
      <c r="E56" s="24" t="s">
        <v>211</v>
      </c>
      <c r="F56" s="24" t="s">
        <v>198</v>
      </c>
      <c r="G56" s="26">
        <v>3664.24</v>
      </c>
      <c r="H56" s="65" t="s">
        <v>213</v>
      </c>
      <c r="I56" s="28" t="s">
        <v>214</v>
      </c>
      <c r="J56" s="16" t="s">
        <v>20</v>
      </c>
      <c r="K56" s="24">
        <v>5811</v>
      </c>
      <c r="L56" s="30">
        <v>72</v>
      </c>
      <c r="M56" s="70"/>
      <c r="N56" s="70"/>
      <c r="O56" s="70"/>
      <c r="P56" s="70"/>
    </row>
    <row r="57" spans="1:16" s="8" customFormat="1" ht="12.75" x14ac:dyDescent="0.2">
      <c r="A57" s="12">
        <v>5811</v>
      </c>
      <c r="B57" s="12"/>
      <c r="C57" s="25" t="s">
        <v>218</v>
      </c>
      <c r="D57" s="26">
        <v>312490.90999999997</v>
      </c>
      <c r="E57" s="24" t="s">
        <v>210</v>
      </c>
      <c r="F57" s="24" t="s">
        <v>198</v>
      </c>
      <c r="G57" s="26">
        <v>3664.24</v>
      </c>
      <c r="H57" s="65" t="s">
        <v>213</v>
      </c>
      <c r="I57" s="28" t="s">
        <v>214</v>
      </c>
      <c r="J57" s="16" t="s">
        <v>20</v>
      </c>
      <c r="K57" s="24">
        <v>5811</v>
      </c>
      <c r="L57" s="30">
        <v>72</v>
      </c>
      <c r="M57" s="70"/>
      <c r="N57" s="70"/>
      <c r="O57" s="70"/>
      <c r="P57" s="70"/>
    </row>
    <row r="58" spans="1:16" s="8" customFormat="1" ht="12.75" x14ac:dyDescent="0.2">
      <c r="A58" s="12">
        <v>5811</v>
      </c>
      <c r="B58" s="12"/>
      <c r="C58" s="25" t="s">
        <v>219</v>
      </c>
      <c r="D58" s="26">
        <v>312490.90999999997</v>
      </c>
      <c r="E58" s="24" t="s">
        <v>212</v>
      </c>
      <c r="F58" s="24" t="s">
        <v>198</v>
      </c>
      <c r="G58" s="26">
        <v>3664.24</v>
      </c>
      <c r="H58" s="65" t="s">
        <v>213</v>
      </c>
      <c r="I58" s="28" t="s">
        <v>214</v>
      </c>
      <c r="J58" s="16" t="s">
        <v>20</v>
      </c>
      <c r="K58" s="24">
        <v>5811</v>
      </c>
      <c r="L58" s="30">
        <v>72</v>
      </c>
      <c r="M58" s="70"/>
      <c r="N58" s="70"/>
      <c r="O58" s="70"/>
      <c r="P58" s="70"/>
    </row>
    <row r="59" spans="1:16" s="8" customFormat="1" ht="12.75" x14ac:dyDescent="0.2">
      <c r="A59" s="12">
        <v>5811</v>
      </c>
      <c r="B59" s="12"/>
      <c r="C59" s="25" t="s">
        <v>221</v>
      </c>
      <c r="D59" s="26">
        <v>312490.90999999997</v>
      </c>
      <c r="E59" s="24" t="s">
        <v>220</v>
      </c>
      <c r="F59" s="24" t="s">
        <v>198</v>
      </c>
      <c r="G59" s="26">
        <v>3664.24</v>
      </c>
      <c r="H59" s="61">
        <v>44706</v>
      </c>
      <c r="I59" s="28" t="s">
        <v>246</v>
      </c>
      <c r="J59" s="16" t="s">
        <v>20</v>
      </c>
      <c r="K59" s="24">
        <v>5811</v>
      </c>
      <c r="L59" s="30">
        <v>72</v>
      </c>
      <c r="M59" s="70"/>
      <c r="N59" s="70"/>
      <c r="O59" s="70"/>
      <c r="P59" s="70"/>
    </row>
    <row r="60" spans="1:16" s="8" customFormat="1" ht="12.75" x14ac:dyDescent="0.2">
      <c r="A60" s="12">
        <v>5811</v>
      </c>
      <c r="B60" s="12"/>
      <c r="C60" s="25" t="s">
        <v>222</v>
      </c>
      <c r="D60" s="26">
        <v>312490.90999999997</v>
      </c>
      <c r="E60" s="24" t="s">
        <v>224</v>
      </c>
      <c r="F60" s="24" t="s">
        <v>198</v>
      </c>
      <c r="G60" s="26">
        <v>3664.24</v>
      </c>
      <c r="H60" s="61">
        <v>44706</v>
      </c>
      <c r="I60" s="28" t="s">
        <v>246</v>
      </c>
      <c r="J60" s="16" t="s">
        <v>20</v>
      </c>
      <c r="K60" s="24">
        <v>5811</v>
      </c>
      <c r="L60" s="30">
        <v>72</v>
      </c>
      <c r="M60" s="70"/>
      <c r="N60" s="70"/>
      <c r="O60" s="70"/>
      <c r="P60" s="70"/>
    </row>
    <row r="61" spans="1:16" s="8" customFormat="1" ht="12.75" x14ac:dyDescent="0.2">
      <c r="A61" s="12">
        <v>5811</v>
      </c>
      <c r="B61" s="12"/>
      <c r="C61" s="25" t="s">
        <v>223</v>
      </c>
      <c r="D61" s="26">
        <v>312490.90999999997</v>
      </c>
      <c r="E61" s="24" t="s">
        <v>225</v>
      </c>
      <c r="F61" s="24" t="s">
        <v>198</v>
      </c>
      <c r="G61" s="26">
        <v>3664.24</v>
      </c>
      <c r="H61" s="61">
        <v>44706</v>
      </c>
      <c r="I61" s="28" t="s">
        <v>246</v>
      </c>
      <c r="J61" s="16" t="s">
        <v>20</v>
      </c>
      <c r="K61" s="24">
        <v>5811</v>
      </c>
      <c r="L61" s="30">
        <v>72</v>
      </c>
      <c r="M61" s="70"/>
      <c r="N61" s="70"/>
      <c r="O61" s="70"/>
      <c r="P61" s="70"/>
    </row>
    <row r="62" spans="1:16" s="8" customFormat="1" ht="12.75" x14ac:dyDescent="0.2">
      <c r="A62" s="12">
        <v>5811</v>
      </c>
      <c r="B62" s="12"/>
      <c r="C62" s="25" t="s">
        <v>248</v>
      </c>
      <c r="D62" s="26">
        <v>312490.90999999997</v>
      </c>
      <c r="E62" s="24" t="s">
        <v>227</v>
      </c>
      <c r="F62" s="24" t="s">
        <v>198</v>
      </c>
      <c r="G62" s="26">
        <v>3664.24</v>
      </c>
      <c r="H62" s="61">
        <v>44727</v>
      </c>
      <c r="I62" s="28" t="s">
        <v>243</v>
      </c>
      <c r="J62" s="16" t="s">
        <v>20</v>
      </c>
      <c r="K62" s="24">
        <v>5811</v>
      </c>
      <c r="L62" s="30">
        <v>72</v>
      </c>
      <c r="M62" s="70"/>
      <c r="N62" s="70"/>
      <c r="O62" s="70"/>
      <c r="P62" s="70"/>
    </row>
    <row r="63" spans="1:16" s="8" customFormat="1" ht="12.75" x14ac:dyDescent="0.2">
      <c r="A63" s="12">
        <v>5811</v>
      </c>
      <c r="B63" s="12"/>
      <c r="C63" s="25" t="s">
        <v>247</v>
      </c>
      <c r="D63" s="26">
        <v>312490.90999999997</v>
      </c>
      <c r="E63" s="24" t="s">
        <v>228</v>
      </c>
      <c r="F63" s="24" t="s">
        <v>198</v>
      </c>
      <c r="G63" s="26">
        <v>3664.24</v>
      </c>
      <c r="H63" s="61">
        <v>44727</v>
      </c>
      <c r="I63" s="28" t="s">
        <v>243</v>
      </c>
      <c r="J63" s="16" t="s">
        <v>20</v>
      </c>
      <c r="K63" s="24">
        <v>5811</v>
      </c>
      <c r="L63" s="30">
        <v>72</v>
      </c>
      <c r="M63" s="70"/>
      <c r="N63" s="70"/>
      <c r="O63" s="70"/>
      <c r="P63" s="70"/>
    </row>
    <row r="64" spans="1:16" s="8" customFormat="1" ht="12.75" x14ac:dyDescent="0.2">
      <c r="A64" s="12">
        <v>5811</v>
      </c>
      <c r="B64" s="12"/>
      <c r="C64" s="25" t="s">
        <v>249</v>
      </c>
      <c r="D64" s="26">
        <v>295572.73</v>
      </c>
      <c r="E64" s="24" t="s">
        <v>229</v>
      </c>
      <c r="F64" s="24" t="s">
        <v>198</v>
      </c>
      <c r="G64" s="26">
        <v>3596.06</v>
      </c>
      <c r="H64" s="61">
        <v>44727</v>
      </c>
      <c r="I64" s="28" t="s">
        <v>243</v>
      </c>
      <c r="J64" s="16" t="s">
        <v>20</v>
      </c>
      <c r="K64" s="24">
        <v>5811</v>
      </c>
      <c r="L64" s="30">
        <v>72</v>
      </c>
      <c r="M64" s="70"/>
      <c r="N64" s="70"/>
      <c r="O64" s="70"/>
      <c r="P64" s="70"/>
    </row>
    <row r="65" spans="1:16" s="8" customFormat="1" ht="12.75" x14ac:dyDescent="0.2">
      <c r="A65" s="12">
        <v>5811</v>
      </c>
      <c r="B65" s="12"/>
      <c r="C65" s="25" t="s">
        <v>561</v>
      </c>
      <c r="D65" s="26">
        <v>295572.73</v>
      </c>
      <c r="E65" s="24" t="s">
        <v>230</v>
      </c>
      <c r="F65" s="24" t="s">
        <v>198</v>
      </c>
      <c r="G65" s="26">
        <v>3596.06</v>
      </c>
      <c r="H65" s="61">
        <v>44727</v>
      </c>
      <c r="I65" s="28" t="s">
        <v>243</v>
      </c>
      <c r="J65" s="16" t="s">
        <v>20</v>
      </c>
      <c r="K65" s="24">
        <v>5811</v>
      </c>
      <c r="L65" s="30">
        <v>72</v>
      </c>
      <c r="M65" s="70"/>
      <c r="N65" s="70"/>
      <c r="O65" s="70"/>
      <c r="P65" s="70"/>
    </row>
    <row r="66" spans="1:16" s="8" customFormat="1" ht="12.75" x14ac:dyDescent="0.2">
      <c r="A66" s="12">
        <v>5811</v>
      </c>
      <c r="B66" s="12"/>
      <c r="C66" s="25" t="s">
        <v>250</v>
      </c>
      <c r="D66" s="26">
        <v>295572.73</v>
      </c>
      <c r="E66" s="24" t="s">
        <v>231</v>
      </c>
      <c r="F66" s="24" t="s">
        <v>198</v>
      </c>
      <c r="G66" s="26">
        <v>3596.06</v>
      </c>
      <c r="H66" s="61">
        <v>44727</v>
      </c>
      <c r="I66" s="28" t="s">
        <v>243</v>
      </c>
      <c r="J66" s="16" t="s">
        <v>20</v>
      </c>
      <c r="K66" s="24">
        <v>5811</v>
      </c>
      <c r="L66" s="30">
        <v>72</v>
      </c>
      <c r="M66" s="70"/>
      <c r="N66" s="70"/>
      <c r="O66" s="70"/>
      <c r="P66" s="70"/>
    </row>
    <row r="67" spans="1:16" s="8" customFormat="1" ht="12.75" x14ac:dyDescent="0.2">
      <c r="A67" s="12">
        <v>5811</v>
      </c>
      <c r="B67" s="12"/>
      <c r="C67" s="25" t="s">
        <v>251</v>
      </c>
      <c r="D67" s="26">
        <v>295572.73</v>
      </c>
      <c r="E67" s="24" t="s">
        <v>232</v>
      </c>
      <c r="F67" s="24" t="s">
        <v>198</v>
      </c>
      <c r="G67" s="26">
        <v>3596.06</v>
      </c>
      <c r="H67" s="61">
        <v>44727</v>
      </c>
      <c r="I67" s="28" t="s">
        <v>243</v>
      </c>
      <c r="J67" s="16" t="s">
        <v>20</v>
      </c>
      <c r="K67" s="24">
        <v>5811</v>
      </c>
      <c r="L67" s="30">
        <v>72</v>
      </c>
      <c r="M67" s="70"/>
      <c r="N67" s="70"/>
      <c r="O67" s="70"/>
      <c r="P67" s="70"/>
    </row>
    <row r="68" spans="1:16" s="8" customFormat="1" ht="12.75" x14ac:dyDescent="0.2">
      <c r="A68" s="12">
        <v>5811</v>
      </c>
      <c r="B68" s="12"/>
      <c r="C68" s="25" t="s">
        <v>252</v>
      </c>
      <c r="D68" s="26">
        <v>295572.73</v>
      </c>
      <c r="E68" s="24" t="s">
        <v>233</v>
      </c>
      <c r="F68" s="24" t="s">
        <v>198</v>
      </c>
      <c r="G68" s="26">
        <v>3596.06</v>
      </c>
      <c r="H68" s="61">
        <v>44727</v>
      </c>
      <c r="I68" s="28" t="s">
        <v>243</v>
      </c>
      <c r="J68" s="16" t="s">
        <v>20</v>
      </c>
      <c r="K68" s="24">
        <v>5811</v>
      </c>
      <c r="L68" s="30">
        <v>72</v>
      </c>
      <c r="M68" s="70"/>
      <c r="N68" s="70"/>
      <c r="O68" s="70"/>
      <c r="P68" s="70"/>
    </row>
    <row r="69" spans="1:16" s="8" customFormat="1" ht="12.75" x14ac:dyDescent="0.2">
      <c r="A69" s="12">
        <v>5811</v>
      </c>
      <c r="B69" s="12"/>
      <c r="C69" s="25" t="s">
        <v>253</v>
      </c>
      <c r="D69" s="26">
        <v>295572.73</v>
      </c>
      <c r="E69" s="24" t="s">
        <v>234</v>
      </c>
      <c r="F69" s="24" t="s">
        <v>198</v>
      </c>
      <c r="G69" s="26">
        <v>3596.06</v>
      </c>
      <c r="H69" s="61">
        <v>44727</v>
      </c>
      <c r="I69" s="28" t="s">
        <v>243</v>
      </c>
      <c r="J69" s="16" t="s">
        <v>20</v>
      </c>
      <c r="K69" s="24">
        <v>5811</v>
      </c>
      <c r="L69" s="30">
        <v>72</v>
      </c>
      <c r="M69" s="70"/>
      <c r="N69" s="70"/>
      <c r="O69" s="70"/>
      <c r="P69" s="70"/>
    </row>
    <row r="70" spans="1:16" s="8" customFormat="1" ht="12.75" x14ac:dyDescent="0.2">
      <c r="A70" s="12">
        <v>5811</v>
      </c>
      <c r="B70" s="12"/>
      <c r="C70" s="25" t="s">
        <v>254</v>
      </c>
      <c r="D70" s="26">
        <v>295572.73</v>
      </c>
      <c r="E70" s="24" t="s">
        <v>235</v>
      </c>
      <c r="F70" s="24" t="s">
        <v>198</v>
      </c>
      <c r="G70" s="26">
        <v>3596.06</v>
      </c>
      <c r="H70" s="61">
        <v>44727</v>
      </c>
      <c r="I70" s="28" t="s">
        <v>243</v>
      </c>
      <c r="J70" s="16" t="s">
        <v>20</v>
      </c>
      <c r="K70" s="24">
        <v>5811</v>
      </c>
      <c r="L70" s="30">
        <v>72</v>
      </c>
      <c r="M70" s="70"/>
      <c r="N70" s="70"/>
      <c r="O70" s="70"/>
      <c r="P70" s="70"/>
    </row>
    <row r="71" spans="1:16" s="8" customFormat="1" ht="12.75" x14ac:dyDescent="0.2">
      <c r="A71" s="12">
        <v>5811</v>
      </c>
      <c r="B71" s="12"/>
      <c r="C71" s="25" t="s">
        <v>255</v>
      </c>
      <c r="D71" s="26">
        <v>295572.73</v>
      </c>
      <c r="E71" s="24" t="s">
        <v>236</v>
      </c>
      <c r="F71" s="24" t="s">
        <v>198</v>
      </c>
      <c r="G71" s="26">
        <v>3596.06</v>
      </c>
      <c r="H71" s="61">
        <v>44727</v>
      </c>
      <c r="I71" s="28" t="s">
        <v>243</v>
      </c>
      <c r="J71" s="16" t="s">
        <v>20</v>
      </c>
      <c r="K71" s="24">
        <v>5811</v>
      </c>
      <c r="L71" s="30">
        <v>72</v>
      </c>
      <c r="M71" s="70"/>
      <c r="N71" s="70"/>
      <c r="O71" s="70"/>
      <c r="P71" s="70"/>
    </row>
    <row r="72" spans="1:16" s="8" customFormat="1" ht="12.75" x14ac:dyDescent="0.2">
      <c r="A72" s="12">
        <v>5811</v>
      </c>
      <c r="B72" s="12"/>
      <c r="C72" s="25" t="s">
        <v>256</v>
      </c>
      <c r="D72" s="26">
        <v>295572.73</v>
      </c>
      <c r="E72" s="24" t="s">
        <v>237</v>
      </c>
      <c r="F72" s="24" t="s">
        <v>198</v>
      </c>
      <c r="G72" s="26">
        <v>3596.06</v>
      </c>
      <c r="H72" s="61">
        <v>44729</v>
      </c>
      <c r="I72" s="28" t="s">
        <v>244</v>
      </c>
      <c r="J72" s="16" t="s">
        <v>20</v>
      </c>
      <c r="K72" s="24">
        <v>5811</v>
      </c>
      <c r="L72" s="30">
        <v>72</v>
      </c>
      <c r="M72" s="70"/>
      <c r="N72" s="70"/>
      <c r="O72" s="70"/>
      <c r="P72" s="70"/>
    </row>
    <row r="73" spans="1:16" s="8" customFormat="1" ht="12.75" x14ac:dyDescent="0.2">
      <c r="A73" s="12">
        <v>5811</v>
      </c>
      <c r="B73" s="12"/>
      <c r="C73" s="25" t="s">
        <v>257</v>
      </c>
      <c r="D73" s="26">
        <v>295572.73</v>
      </c>
      <c r="E73" s="24" t="s">
        <v>238</v>
      </c>
      <c r="F73" s="24" t="s">
        <v>198</v>
      </c>
      <c r="G73" s="26">
        <v>3596.06</v>
      </c>
      <c r="H73" s="61">
        <v>44729</v>
      </c>
      <c r="I73" s="28" t="s">
        <v>244</v>
      </c>
      <c r="J73" s="16" t="s">
        <v>20</v>
      </c>
      <c r="K73" s="24">
        <v>5811</v>
      </c>
      <c r="L73" s="30">
        <v>72</v>
      </c>
      <c r="M73" s="70"/>
      <c r="N73" s="70"/>
      <c r="O73" s="70"/>
      <c r="P73" s="70"/>
    </row>
    <row r="74" spans="1:16" s="8" customFormat="1" ht="12.75" x14ac:dyDescent="0.2">
      <c r="A74" s="12">
        <v>5811</v>
      </c>
      <c r="B74" s="12"/>
      <c r="C74" s="25" t="s">
        <v>258</v>
      </c>
      <c r="D74" s="26">
        <v>295572.73</v>
      </c>
      <c r="E74" s="24" t="s">
        <v>239</v>
      </c>
      <c r="F74" s="24" t="s">
        <v>198</v>
      </c>
      <c r="G74" s="26">
        <v>3596.06</v>
      </c>
      <c r="H74" s="61">
        <v>44729</v>
      </c>
      <c r="I74" s="28" t="s">
        <v>244</v>
      </c>
      <c r="J74" s="16" t="s">
        <v>20</v>
      </c>
      <c r="K74" s="24">
        <v>5811</v>
      </c>
      <c r="L74" s="30">
        <v>72</v>
      </c>
      <c r="M74" s="70"/>
      <c r="N74" s="70"/>
      <c r="O74" s="70"/>
      <c r="P74" s="70"/>
    </row>
    <row r="75" spans="1:16" s="8" customFormat="1" ht="12.75" x14ac:dyDescent="0.2">
      <c r="A75" s="12">
        <v>5811</v>
      </c>
      <c r="B75" s="12"/>
      <c r="C75" s="25" t="s">
        <v>259</v>
      </c>
      <c r="D75" s="26">
        <v>295572.73</v>
      </c>
      <c r="E75" s="24" t="s">
        <v>240</v>
      </c>
      <c r="F75" s="24" t="s">
        <v>198</v>
      </c>
      <c r="G75" s="26">
        <v>3596.06</v>
      </c>
      <c r="H75" s="61">
        <v>44729</v>
      </c>
      <c r="I75" s="28" t="s">
        <v>244</v>
      </c>
      <c r="J75" s="16" t="s">
        <v>20</v>
      </c>
      <c r="K75" s="24">
        <v>5811</v>
      </c>
      <c r="L75" s="30">
        <v>72</v>
      </c>
      <c r="M75" s="70"/>
      <c r="N75" s="70"/>
      <c r="O75" s="70"/>
      <c r="P75" s="70"/>
    </row>
    <row r="76" spans="1:16" s="8" customFormat="1" ht="12.75" x14ac:dyDescent="0.2">
      <c r="A76" s="12">
        <v>5811</v>
      </c>
      <c r="B76" s="12"/>
      <c r="C76" s="25" t="s">
        <v>260</v>
      </c>
      <c r="D76" s="26">
        <v>295572.73</v>
      </c>
      <c r="E76" s="24" t="s">
        <v>241</v>
      </c>
      <c r="F76" s="24" t="s">
        <v>198</v>
      </c>
      <c r="G76" s="26">
        <v>3596.06</v>
      </c>
      <c r="H76" s="61">
        <v>44729</v>
      </c>
      <c r="I76" s="28" t="s">
        <v>244</v>
      </c>
      <c r="J76" s="16" t="s">
        <v>20</v>
      </c>
      <c r="K76" s="24">
        <v>5811</v>
      </c>
      <c r="L76" s="30">
        <v>72</v>
      </c>
      <c r="M76" s="70"/>
      <c r="N76" s="70"/>
      <c r="O76" s="70"/>
      <c r="P76" s="70"/>
    </row>
    <row r="77" spans="1:16" x14ac:dyDescent="0.25">
      <c r="A77" s="12">
        <v>5811</v>
      </c>
      <c r="B77" s="12"/>
      <c r="C77" s="25" t="s">
        <v>568</v>
      </c>
      <c r="D77" s="26">
        <v>1165090.9099999999</v>
      </c>
      <c r="E77" s="24" t="s">
        <v>242</v>
      </c>
      <c r="F77" s="24" t="s">
        <v>198</v>
      </c>
      <c r="G77" s="26">
        <v>17771.03</v>
      </c>
      <c r="H77" s="61">
        <v>44742</v>
      </c>
      <c r="I77" s="28" t="s">
        <v>245</v>
      </c>
      <c r="J77" s="16" t="s">
        <v>20</v>
      </c>
      <c r="K77" s="24">
        <v>5811</v>
      </c>
      <c r="L77" s="30">
        <v>72</v>
      </c>
    </row>
    <row r="78" spans="1:16" x14ac:dyDescent="0.25">
      <c r="A78" s="12">
        <v>5811</v>
      </c>
      <c r="B78" s="12"/>
      <c r="C78" s="25" t="s">
        <v>268</v>
      </c>
      <c r="D78" s="26">
        <v>901455.11</v>
      </c>
      <c r="E78" s="24" t="s">
        <v>261</v>
      </c>
      <c r="F78" s="24" t="s">
        <v>198</v>
      </c>
      <c r="G78" s="26">
        <v>12710.76</v>
      </c>
      <c r="H78" s="61">
        <v>44755</v>
      </c>
      <c r="I78" s="28" t="s">
        <v>266</v>
      </c>
      <c r="J78" s="16" t="s">
        <v>20</v>
      </c>
      <c r="K78" s="24">
        <v>5811</v>
      </c>
      <c r="L78" s="30">
        <v>72</v>
      </c>
    </row>
    <row r="79" spans="1:16" x14ac:dyDescent="0.25">
      <c r="A79" s="12">
        <v>5811</v>
      </c>
      <c r="B79" s="12"/>
      <c r="C79" s="25" t="s">
        <v>269</v>
      </c>
      <c r="D79" s="26">
        <v>730359.79</v>
      </c>
      <c r="E79" s="24" t="s">
        <v>262</v>
      </c>
      <c r="F79" s="24" t="s">
        <v>198</v>
      </c>
      <c r="G79" s="26">
        <v>10685.91</v>
      </c>
      <c r="H79" s="61">
        <v>44755</v>
      </c>
      <c r="I79" s="28" t="s">
        <v>266</v>
      </c>
      <c r="J79" s="16" t="s">
        <v>20</v>
      </c>
      <c r="K79" s="24">
        <v>5811</v>
      </c>
      <c r="L79" s="30">
        <v>72</v>
      </c>
    </row>
    <row r="80" spans="1:16" x14ac:dyDescent="0.25">
      <c r="A80" s="12">
        <v>5811</v>
      </c>
      <c r="B80" s="12"/>
      <c r="C80" s="25" t="s">
        <v>270</v>
      </c>
      <c r="D80" s="26">
        <v>901455.11</v>
      </c>
      <c r="E80" s="24" t="s">
        <v>263</v>
      </c>
      <c r="F80" s="24" t="s">
        <v>198</v>
      </c>
      <c r="G80" s="26">
        <v>12710.76</v>
      </c>
      <c r="H80" s="61">
        <v>44764</v>
      </c>
      <c r="I80" s="28" t="s">
        <v>267</v>
      </c>
      <c r="J80" s="16" t="s">
        <v>20</v>
      </c>
      <c r="K80" s="24">
        <v>5811</v>
      </c>
      <c r="L80" s="30">
        <v>72</v>
      </c>
    </row>
    <row r="81" spans="1:16" x14ac:dyDescent="0.25">
      <c r="A81" s="12">
        <v>5811</v>
      </c>
      <c r="B81" s="12"/>
      <c r="C81" s="25" t="s">
        <v>271</v>
      </c>
      <c r="D81" s="26">
        <v>901455.11</v>
      </c>
      <c r="E81" s="24" t="s">
        <v>264</v>
      </c>
      <c r="F81" s="24" t="s">
        <v>198</v>
      </c>
      <c r="G81" s="26">
        <v>12710.76</v>
      </c>
      <c r="H81" s="61">
        <v>44764</v>
      </c>
      <c r="I81" s="28" t="s">
        <v>267</v>
      </c>
      <c r="J81" s="16" t="s">
        <v>20</v>
      </c>
      <c r="K81" s="24">
        <v>5811</v>
      </c>
      <c r="L81" s="30">
        <v>72</v>
      </c>
    </row>
    <row r="82" spans="1:16" x14ac:dyDescent="0.25">
      <c r="A82" s="12">
        <v>5811</v>
      </c>
      <c r="B82" s="12"/>
      <c r="C82" s="25" t="s">
        <v>272</v>
      </c>
      <c r="D82" s="26">
        <v>901455.11</v>
      </c>
      <c r="E82" s="24" t="s">
        <v>265</v>
      </c>
      <c r="F82" s="24" t="s">
        <v>198</v>
      </c>
      <c r="G82" s="26">
        <v>12710.76</v>
      </c>
      <c r="H82" s="61">
        <v>44764</v>
      </c>
      <c r="I82" s="28" t="s">
        <v>267</v>
      </c>
      <c r="J82" s="16" t="s">
        <v>20</v>
      </c>
      <c r="K82" s="24">
        <v>5811</v>
      </c>
      <c r="L82" s="30">
        <v>72</v>
      </c>
    </row>
    <row r="83" spans="1:16" x14ac:dyDescent="0.25">
      <c r="A83" s="12">
        <v>5811</v>
      </c>
      <c r="B83" s="12"/>
      <c r="C83" s="103" t="s">
        <v>273</v>
      </c>
      <c r="D83" s="26">
        <v>448221.7</v>
      </c>
      <c r="E83" s="24" t="s">
        <v>274</v>
      </c>
      <c r="F83" s="24" t="s">
        <v>198</v>
      </c>
      <c r="G83" s="26">
        <v>6054.76</v>
      </c>
      <c r="H83" s="61" t="s">
        <v>276</v>
      </c>
      <c r="I83" s="75" t="s">
        <v>277</v>
      </c>
      <c r="J83" s="16" t="s">
        <v>20</v>
      </c>
      <c r="K83" s="24">
        <v>5811</v>
      </c>
      <c r="L83" s="30">
        <v>72</v>
      </c>
    </row>
    <row r="84" spans="1:16" x14ac:dyDescent="0.25">
      <c r="A84" s="12">
        <v>5811</v>
      </c>
      <c r="B84" s="2"/>
      <c r="C84" s="104" t="s">
        <v>405</v>
      </c>
      <c r="D84" s="26">
        <v>448221.7</v>
      </c>
      <c r="E84" s="24" t="s">
        <v>275</v>
      </c>
      <c r="F84" s="24" t="s">
        <v>198</v>
      </c>
      <c r="G84" s="26">
        <v>6054.76</v>
      </c>
      <c r="H84" s="61" t="s">
        <v>276</v>
      </c>
      <c r="I84" s="75" t="s">
        <v>277</v>
      </c>
      <c r="J84" s="16" t="s">
        <v>20</v>
      </c>
      <c r="K84" s="24">
        <v>5811</v>
      </c>
      <c r="L84" s="30">
        <v>72</v>
      </c>
    </row>
    <row r="85" spans="1:16" x14ac:dyDescent="0.25">
      <c r="A85" s="12">
        <v>5811</v>
      </c>
      <c r="B85" s="12"/>
      <c r="C85" s="25" t="s">
        <v>282</v>
      </c>
      <c r="D85" s="26">
        <v>316635.62</v>
      </c>
      <c r="E85" s="24" t="s">
        <v>280</v>
      </c>
      <c r="F85" s="24" t="s">
        <v>198</v>
      </c>
      <c r="G85" s="26">
        <v>3716.32</v>
      </c>
      <c r="H85" s="61">
        <v>44854</v>
      </c>
      <c r="I85" s="98" t="s">
        <v>281</v>
      </c>
      <c r="J85" s="16" t="s">
        <v>20</v>
      </c>
      <c r="K85" s="24">
        <v>5811</v>
      </c>
      <c r="L85" s="30">
        <v>72</v>
      </c>
    </row>
    <row r="86" spans="1:16" x14ac:dyDescent="0.25">
      <c r="A86" s="12">
        <v>5811</v>
      </c>
      <c r="B86" s="12"/>
      <c r="C86" s="25" t="s">
        <v>284</v>
      </c>
      <c r="D86" s="26">
        <v>316635.62</v>
      </c>
      <c r="E86" s="24" t="s">
        <v>283</v>
      </c>
      <c r="F86" s="24" t="s">
        <v>198</v>
      </c>
      <c r="G86" s="26">
        <v>3716.32</v>
      </c>
      <c r="H86" s="61">
        <v>44854</v>
      </c>
      <c r="I86" s="98" t="s">
        <v>281</v>
      </c>
      <c r="J86" s="16" t="s">
        <v>20</v>
      </c>
      <c r="K86" s="24">
        <v>5811</v>
      </c>
      <c r="L86" s="30">
        <v>72</v>
      </c>
    </row>
    <row r="87" spans="1:16" x14ac:dyDescent="0.25">
      <c r="A87" s="12">
        <v>5811</v>
      </c>
      <c r="B87" s="12"/>
      <c r="C87" s="25" t="s">
        <v>310</v>
      </c>
      <c r="D87" s="26">
        <v>627694.28</v>
      </c>
      <c r="E87" s="24" t="s">
        <v>293</v>
      </c>
      <c r="F87" s="24" t="s">
        <v>309</v>
      </c>
      <c r="G87" s="26">
        <v>8797.9500000000007</v>
      </c>
      <c r="H87" s="26" t="s">
        <v>101</v>
      </c>
      <c r="I87" s="61" t="s">
        <v>302</v>
      </c>
      <c r="J87" s="16" t="s">
        <v>20</v>
      </c>
      <c r="K87" s="24">
        <v>5811</v>
      </c>
      <c r="L87" s="30" t="s">
        <v>308</v>
      </c>
    </row>
    <row r="88" spans="1:16" x14ac:dyDescent="0.25">
      <c r="A88" s="12">
        <v>5811</v>
      </c>
      <c r="B88" s="12"/>
      <c r="C88" s="25" t="s">
        <v>311</v>
      </c>
      <c r="D88" s="26">
        <v>627694.28</v>
      </c>
      <c r="E88" s="24" t="s">
        <v>294</v>
      </c>
      <c r="F88" s="24" t="s">
        <v>309</v>
      </c>
      <c r="G88" s="26">
        <v>8797.9500000000007</v>
      </c>
      <c r="H88" s="26" t="s">
        <v>101</v>
      </c>
      <c r="I88" s="61" t="s">
        <v>302</v>
      </c>
      <c r="J88" s="16" t="s">
        <v>20</v>
      </c>
      <c r="K88" s="24">
        <v>5811</v>
      </c>
      <c r="L88" s="30">
        <v>72</v>
      </c>
    </row>
    <row r="89" spans="1:16" x14ac:dyDescent="0.25">
      <c r="A89" s="12">
        <v>5811</v>
      </c>
      <c r="B89" s="12"/>
      <c r="C89" s="25" t="s">
        <v>312</v>
      </c>
      <c r="D89" s="26">
        <v>627694.28</v>
      </c>
      <c r="E89" s="24" t="s">
        <v>295</v>
      </c>
      <c r="F89" s="24" t="s">
        <v>309</v>
      </c>
      <c r="G89" s="26">
        <v>8797.9500000000007</v>
      </c>
      <c r="H89" s="26" t="s">
        <v>101</v>
      </c>
      <c r="I89" s="61" t="s">
        <v>302</v>
      </c>
      <c r="J89" s="16" t="s">
        <v>20</v>
      </c>
      <c r="K89" s="24">
        <v>5811</v>
      </c>
      <c r="L89" s="30">
        <v>72</v>
      </c>
    </row>
    <row r="90" spans="1:16" x14ac:dyDescent="0.25">
      <c r="A90" s="12">
        <v>5811</v>
      </c>
      <c r="B90" s="12"/>
      <c r="C90" s="25" t="s">
        <v>313</v>
      </c>
      <c r="D90" s="26">
        <v>890394.61</v>
      </c>
      <c r="E90" s="24" t="s">
        <v>296</v>
      </c>
      <c r="F90" s="24" t="s">
        <v>309</v>
      </c>
      <c r="G90" s="26">
        <v>14083</v>
      </c>
      <c r="H90" s="26" t="s">
        <v>102</v>
      </c>
      <c r="I90" s="61" t="s">
        <v>303</v>
      </c>
      <c r="J90" s="16" t="s">
        <v>20</v>
      </c>
      <c r="K90" s="24">
        <v>5811</v>
      </c>
      <c r="L90" s="30">
        <v>60</v>
      </c>
    </row>
    <row r="91" spans="1:16" x14ac:dyDescent="0.25">
      <c r="A91" s="12">
        <v>5811</v>
      </c>
      <c r="B91" s="12"/>
      <c r="C91" s="25" t="s">
        <v>502</v>
      </c>
      <c r="D91" s="26">
        <v>544058.42000000004</v>
      </c>
      <c r="E91" s="24" t="s">
        <v>297</v>
      </c>
      <c r="F91" s="24" t="s">
        <v>309</v>
      </c>
      <c r="G91" s="26">
        <v>7992</v>
      </c>
      <c r="H91" s="26" t="s">
        <v>102</v>
      </c>
      <c r="I91" s="61" t="s">
        <v>304</v>
      </c>
      <c r="J91" s="16" t="s">
        <v>20</v>
      </c>
      <c r="K91" s="24">
        <v>5811</v>
      </c>
      <c r="L91" s="30">
        <v>72</v>
      </c>
    </row>
    <row r="92" spans="1:16" x14ac:dyDescent="0.25">
      <c r="A92" s="12">
        <v>5811</v>
      </c>
      <c r="B92" s="12"/>
      <c r="C92" s="25" t="s">
        <v>314</v>
      </c>
      <c r="D92" s="26">
        <v>825305.77</v>
      </c>
      <c r="E92" s="24" t="s">
        <v>298</v>
      </c>
      <c r="F92" s="24" t="s">
        <v>309</v>
      </c>
      <c r="G92" s="26">
        <v>12350</v>
      </c>
      <c r="H92" s="26" t="s">
        <v>102</v>
      </c>
      <c r="I92" s="61" t="s">
        <v>303</v>
      </c>
      <c r="J92" s="16" t="s">
        <v>20</v>
      </c>
      <c r="K92" s="24">
        <v>5811</v>
      </c>
      <c r="L92" s="30">
        <v>60</v>
      </c>
    </row>
    <row r="93" spans="1:16" x14ac:dyDescent="0.25">
      <c r="A93" s="12">
        <v>5811</v>
      </c>
      <c r="B93" s="12"/>
      <c r="C93" s="25" t="s">
        <v>316</v>
      </c>
      <c r="D93" s="26">
        <v>818917.34</v>
      </c>
      <c r="E93" s="24" t="s">
        <v>299</v>
      </c>
      <c r="F93" s="24" t="s">
        <v>309</v>
      </c>
      <c r="G93" s="26">
        <v>12535</v>
      </c>
      <c r="H93" s="26" t="s">
        <v>102</v>
      </c>
      <c r="I93" s="61" t="s">
        <v>303</v>
      </c>
      <c r="J93" s="16" t="s">
        <v>20</v>
      </c>
      <c r="K93" s="24">
        <v>5811</v>
      </c>
      <c r="L93" s="30">
        <v>60</v>
      </c>
    </row>
    <row r="94" spans="1:16" x14ac:dyDescent="0.25">
      <c r="A94" s="12">
        <v>5811</v>
      </c>
      <c r="B94" s="12"/>
      <c r="C94" s="25" t="s">
        <v>543</v>
      </c>
      <c r="D94" s="26">
        <v>448221.78</v>
      </c>
      <c r="E94" s="24" t="s">
        <v>300</v>
      </c>
      <c r="F94" s="24" t="s">
        <v>309</v>
      </c>
      <c r="G94" s="26">
        <v>6323</v>
      </c>
      <c r="H94" s="26" t="s">
        <v>305</v>
      </c>
      <c r="I94" s="61" t="s">
        <v>306</v>
      </c>
      <c r="J94" s="16" t="s">
        <v>20</v>
      </c>
      <c r="K94" s="24">
        <v>5811</v>
      </c>
      <c r="L94" s="30">
        <v>72</v>
      </c>
    </row>
    <row r="95" spans="1:16" x14ac:dyDescent="0.25">
      <c r="A95" s="12">
        <v>5811</v>
      </c>
      <c r="B95" s="12"/>
      <c r="C95" s="25" t="s">
        <v>315</v>
      </c>
      <c r="D95" s="26">
        <v>720062.47</v>
      </c>
      <c r="E95" s="24" t="s">
        <v>301</v>
      </c>
      <c r="F95" s="24" t="s">
        <v>309</v>
      </c>
      <c r="G95" s="26">
        <v>10345</v>
      </c>
      <c r="H95" s="26" t="s">
        <v>305</v>
      </c>
      <c r="I95" s="61" t="s">
        <v>307</v>
      </c>
      <c r="J95" s="16" t="s">
        <v>20</v>
      </c>
      <c r="K95" s="24">
        <v>5811</v>
      </c>
      <c r="L95" s="30">
        <v>60</v>
      </c>
    </row>
    <row r="96" spans="1:16" s="80" customFormat="1" x14ac:dyDescent="0.25">
      <c r="A96" s="12">
        <v>5811</v>
      </c>
      <c r="B96" s="12"/>
      <c r="C96" s="25" t="s">
        <v>334</v>
      </c>
      <c r="D96" s="26">
        <v>1106951.3899999999</v>
      </c>
      <c r="E96" s="24" t="s">
        <v>327</v>
      </c>
      <c r="F96" s="24" t="s">
        <v>198</v>
      </c>
      <c r="G96" s="26">
        <v>16721.14</v>
      </c>
      <c r="H96" s="26" t="s">
        <v>331</v>
      </c>
      <c r="I96" s="61" t="s">
        <v>332</v>
      </c>
      <c r="J96" s="16" t="s">
        <v>20</v>
      </c>
      <c r="K96" s="24">
        <v>5811</v>
      </c>
      <c r="L96" s="30">
        <v>60</v>
      </c>
      <c r="M96" s="79"/>
      <c r="N96" s="79"/>
      <c r="O96" s="79"/>
      <c r="P96" s="79"/>
    </row>
    <row r="97" spans="1:16" s="80" customFormat="1" x14ac:dyDescent="0.25">
      <c r="A97" s="12">
        <v>5811</v>
      </c>
      <c r="B97" s="12"/>
      <c r="C97" s="25" t="s">
        <v>337</v>
      </c>
      <c r="D97" s="26">
        <v>326698.38</v>
      </c>
      <c r="E97" s="24" t="s">
        <v>328</v>
      </c>
      <c r="F97" s="24" t="s">
        <v>198</v>
      </c>
      <c r="G97" s="26">
        <v>4235.09</v>
      </c>
      <c r="H97" s="26" t="s">
        <v>331</v>
      </c>
      <c r="I97" s="61" t="s">
        <v>333</v>
      </c>
      <c r="J97" s="16" t="s">
        <v>20</v>
      </c>
      <c r="K97" s="24">
        <v>5811</v>
      </c>
      <c r="L97" s="30">
        <v>72</v>
      </c>
      <c r="M97" s="79"/>
      <c r="N97" s="79"/>
      <c r="O97" s="79"/>
      <c r="P97" s="79"/>
    </row>
    <row r="98" spans="1:16" s="80" customFormat="1" x14ac:dyDescent="0.25">
      <c r="A98" s="12">
        <v>5811</v>
      </c>
      <c r="B98" s="12"/>
      <c r="C98" s="25" t="s">
        <v>336</v>
      </c>
      <c r="D98" s="26">
        <v>326698.38</v>
      </c>
      <c r="E98" s="24" t="s">
        <v>329</v>
      </c>
      <c r="F98" s="24" t="s">
        <v>198</v>
      </c>
      <c r="G98" s="26">
        <v>4235.09</v>
      </c>
      <c r="H98" s="26" t="s">
        <v>331</v>
      </c>
      <c r="I98" s="61" t="s">
        <v>333</v>
      </c>
      <c r="J98" s="16" t="s">
        <v>20</v>
      </c>
      <c r="K98" s="24">
        <v>5811</v>
      </c>
      <c r="L98" s="30">
        <v>72</v>
      </c>
      <c r="M98" s="79"/>
      <c r="N98" s="79"/>
      <c r="O98" s="79"/>
      <c r="P98" s="79"/>
    </row>
    <row r="99" spans="1:16" s="80" customFormat="1" x14ac:dyDescent="0.25">
      <c r="A99" s="12">
        <v>5811</v>
      </c>
      <c r="B99" s="12"/>
      <c r="C99" s="25" t="s">
        <v>335</v>
      </c>
      <c r="D99" s="26">
        <v>326698.38</v>
      </c>
      <c r="E99" s="24" t="s">
        <v>330</v>
      </c>
      <c r="F99" s="24" t="s">
        <v>198</v>
      </c>
      <c r="G99" s="26">
        <v>4235.09</v>
      </c>
      <c r="H99" s="26" t="s">
        <v>331</v>
      </c>
      <c r="I99" s="61" t="s">
        <v>333</v>
      </c>
      <c r="J99" s="16" t="s">
        <v>20</v>
      </c>
      <c r="K99" s="24">
        <v>5811</v>
      </c>
      <c r="L99" s="30">
        <v>72</v>
      </c>
      <c r="M99" s="79"/>
      <c r="N99" s="79"/>
      <c r="O99" s="79"/>
      <c r="P99" s="79"/>
    </row>
    <row r="100" spans="1:16" x14ac:dyDescent="0.25">
      <c r="A100" s="12">
        <v>5811</v>
      </c>
      <c r="B100" s="12"/>
      <c r="C100" s="25" t="s">
        <v>383</v>
      </c>
      <c r="D100" s="26">
        <v>901454.72</v>
      </c>
      <c r="E100" s="24" t="s">
        <v>377</v>
      </c>
      <c r="F100" s="24" t="s">
        <v>198</v>
      </c>
      <c r="G100" s="26">
        <v>12710.76</v>
      </c>
      <c r="H100" s="61" t="s">
        <v>381</v>
      </c>
      <c r="I100" s="28" t="s">
        <v>382</v>
      </c>
      <c r="J100" s="16" t="s">
        <v>20</v>
      </c>
      <c r="K100" s="24">
        <v>5811</v>
      </c>
      <c r="L100" s="30">
        <v>72</v>
      </c>
      <c r="M100" s="63"/>
    </row>
    <row r="101" spans="1:16" x14ac:dyDescent="0.25">
      <c r="A101" s="12">
        <v>5811</v>
      </c>
      <c r="B101" s="12"/>
      <c r="C101" s="25" t="s">
        <v>384</v>
      </c>
      <c r="D101" s="26">
        <v>901454.72</v>
      </c>
      <c r="E101" s="24" t="s">
        <v>378</v>
      </c>
      <c r="F101" s="24" t="s">
        <v>198</v>
      </c>
      <c r="G101" s="26">
        <v>12710.76</v>
      </c>
      <c r="H101" s="61" t="s">
        <v>381</v>
      </c>
      <c r="I101" s="28" t="s">
        <v>382</v>
      </c>
      <c r="J101" s="16" t="s">
        <v>20</v>
      </c>
      <c r="K101" s="24">
        <v>5811</v>
      </c>
      <c r="L101" s="30">
        <v>72</v>
      </c>
    </row>
    <row r="102" spans="1:16" x14ac:dyDescent="0.25">
      <c r="A102" s="12">
        <v>5811</v>
      </c>
      <c r="B102" s="12"/>
      <c r="C102" s="25" t="s">
        <v>544</v>
      </c>
      <c r="D102" s="26">
        <v>901454.72</v>
      </c>
      <c r="E102" s="24" t="s">
        <v>379</v>
      </c>
      <c r="F102" s="24" t="s">
        <v>198</v>
      </c>
      <c r="G102" s="26">
        <v>12710.76</v>
      </c>
      <c r="H102" s="61" t="s">
        <v>381</v>
      </c>
      <c r="I102" s="28" t="s">
        <v>382</v>
      </c>
      <c r="J102" s="16" t="s">
        <v>20</v>
      </c>
      <c r="K102" s="24">
        <v>5811</v>
      </c>
      <c r="L102" s="30">
        <v>72</v>
      </c>
    </row>
    <row r="103" spans="1:16" x14ac:dyDescent="0.25">
      <c r="A103" s="12">
        <v>5811</v>
      </c>
      <c r="B103" s="12"/>
      <c r="C103" s="25" t="s">
        <v>385</v>
      </c>
      <c r="D103" s="26">
        <v>901454.72</v>
      </c>
      <c r="E103" s="24" t="s">
        <v>380</v>
      </c>
      <c r="F103" s="24" t="s">
        <v>198</v>
      </c>
      <c r="G103" s="26">
        <v>12710.76</v>
      </c>
      <c r="H103" s="61" t="s">
        <v>381</v>
      </c>
      <c r="I103" s="28" t="s">
        <v>382</v>
      </c>
      <c r="J103" s="16" t="s">
        <v>20</v>
      </c>
      <c r="K103" s="24">
        <v>5811</v>
      </c>
      <c r="L103" s="30">
        <v>72</v>
      </c>
    </row>
    <row r="104" spans="1:16" x14ac:dyDescent="0.25">
      <c r="A104" s="12">
        <v>5811</v>
      </c>
      <c r="B104" s="12"/>
      <c r="C104" s="25" t="s">
        <v>503</v>
      </c>
      <c r="D104" s="26">
        <v>896939.76</v>
      </c>
      <c r="E104" s="24" t="s">
        <v>406</v>
      </c>
      <c r="F104" s="24" t="s">
        <v>198</v>
      </c>
      <c r="G104" s="26">
        <v>12912.72</v>
      </c>
      <c r="H104" s="61" t="s">
        <v>409</v>
      </c>
      <c r="I104" s="28" t="s">
        <v>411</v>
      </c>
      <c r="J104" s="16" t="s">
        <v>20</v>
      </c>
      <c r="K104" s="24">
        <v>5811</v>
      </c>
      <c r="L104" s="30">
        <v>60</v>
      </c>
    </row>
    <row r="105" spans="1:16" x14ac:dyDescent="0.25">
      <c r="A105" s="12">
        <v>5811</v>
      </c>
      <c r="B105" s="12"/>
      <c r="C105" s="25" t="s">
        <v>415</v>
      </c>
      <c r="D105" s="26">
        <v>910000.58</v>
      </c>
      <c r="E105" s="24" t="s">
        <v>407</v>
      </c>
      <c r="F105" s="24" t="s">
        <v>198</v>
      </c>
      <c r="G105" s="26">
        <v>13085.56</v>
      </c>
      <c r="H105" s="61" t="s">
        <v>410</v>
      </c>
      <c r="I105" s="28" t="s">
        <v>412</v>
      </c>
      <c r="J105" s="16" t="s">
        <v>20</v>
      </c>
      <c r="K105" s="24">
        <v>5811</v>
      </c>
      <c r="L105" s="30">
        <v>60</v>
      </c>
    </row>
    <row r="106" spans="1:16" x14ac:dyDescent="0.25">
      <c r="A106" s="12">
        <v>5811</v>
      </c>
      <c r="B106" s="12"/>
      <c r="C106" s="25" t="s">
        <v>414</v>
      </c>
      <c r="D106" s="26">
        <v>901454.72</v>
      </c>
      <c r="E106" s="24" t="s">
        <v>408</v>
      </c>
      <c r="F106" s="24" t="s">
        <v>198</v>
      </c>
      <c r="G106" s="26">
        <v>12710.76</v>
      </c>
      <c r="H106" s="61" t="s">
        <v>410</v>
      </c>
      <c r="I106" s="28" t="s">
        <v>413</v>
      </c>
      <c r="J106" s="16" t="s">
        <v>20</v>
      </c>
      <c r="K106" s="24">
        <v>5811</v>
      </c>
      <c r="L106" s="30">
        <v>72</v>
      </c>
    </row>
    <row r="107" spans="1:16" x14ac:dyDescent="0.25">
      <c r="A107" s="12">
        <v>5811</v>
      </c>
      <c r="B107" s="12"/>
      <c r="C107" s="25" t="s">
        <v>504</v>
      </c>
      <c r="D107" s="26">
        <v>957236.18</v>
      </c>
      <c r="E107" s="24" t="s">
        <v>435</v>
      </c>
      <c r="F107" s="24" t="s">
        <v>198</v>
      </c>
      <c r="G107" s="26">
        <v>13710.24</v>
      </c>
      <c r="H107" s="61" t="s">
        <v>446</v>
      </c>
      <c r="I107" s="28" t="s">
        <v>447</v>
      </c>
      <c r="J107" s="16" t="s">
        <v>20</v>
      </c>
      <c r="K107" s="24">
        <v>5811</v>
      </c>
      <c r="L107" s="30">
        <v>60</v>
      </c>
    </row>
    <row r="108" spans="1:16" x14ac:dyDescent="0.25">
      <c r="A108" s="12">
        <v>5811</v>
      </c>
      <c r="B108" s="12"/>
      <c r="C108" s="25" t="s">
        <v>441</v>
      </c>
      <c r="D108" s="26">
        <v>957725.88</v>
      </c>
      <c r="E108" s="24" t="s">
        <v>436</v>
      </c>
      <c r="F108" s="24" t="s">
        <v>198</v>
      </c>
      <c r="G108" s="26">
        <v>13716.71</v>
      </c>
      <c r="H108" s="61" t="s">
        <v>446</v>
      </c>
      <c r="I108" s="28" t="s">
        <v>447</v>
      </c>
      <c r="J108" s="16" t="s">
        <v>20</v>
      </c>
      <c r="K108" s="24">
        <v>5811</v>
      </c>
      <c r="L108" s="30">
        <v>60</v>
      </c>
    </row>
    <row r="109" spans="1:16" x14ac:dyDescent="0.25">
      <c r="A109" s="12">
        <v>5811</v>
      </c>
      <c r="B109" s="12"/>
      <c r="C109" s="25" t="s">
        <v>442</v>
      </c>
      <c r="D109" s="26">
        <v>409634.13</v>
      </c>
      <c r="E109" s="24" t="s">
        <v>438</v>
      </c>
      <c r="F109" s="24" t="s">
        <v>198</v>
      </c>
      <c r="G109" s="26">
        <v>5368.17</v>
      </c>
      <c r="H109" s="61" t="s">
        <v>446</v>
      </c>
      <c r="I109" s="28" t="s">
        <v>448</v>
      </c>
      <c r="J109" s="16" t="s">
        <v>20</v>
      </c>
      <c r="K109" s="24">
        <v>5811</v>
      </c>
      <c r="L109" s="30">
        <v>72</v>
      </c>
    </row>
    <row r="110" spans="1:16" x14ac:dyDescent="0.25">
      <c r="A110" s="12">
        <v>5811</v>
      </c>
      <c r="B110" s="12"/>
      <c r="C110" s="25" t="s">
        <v>443</v>
      </c>
      <c r="D110" s="26">
        <v>925691.33</v>
      </c>
      <c r="E110" s="24" t="s">
        <v>437</v>
      </c>
      <c r="F110" s="24" t="s">
        <v>198</v>
      </c>
      <c r="G110" s="26">
        <v>13293.23</v>
      </c>
      <c r="H110" s="61" t="s">
        <v>449</v>
      </c>
      <c r="I110" s="28" t="s">
        <v>450</v>
      </c>
      <c r="J110" s="16" t="s">
        <v>20</v>
      </c>
      <c r="K110" s="24">
        <v>5811</v>
      </c>
      <c r="L110" s="30">
        <v>60</v>
      </c>
    </row>
    <row r="111" spans="1:16" x14ac:dyDescent="0.25">
      <c r="A111" s="12">
        <v>5811</v>
      </c>
      <c r="B111" s="12"/>
      <c r="C111" s="25" t="s">
        <v>444</v>
      </c>
      <c r="D111" s="26">
        <v>685230.78</v>
      </c>
      <c r="E111" s="24" t="s">
        <v>439</v>
      </c>
      <c r="F111" s="24" t="s">
        <v>198</v>
      </c>
      <c r="G111" s="26">
        <v>9795.93</v>
      </c>
      <c r="H111" s="61" t="s">
        <v>449</v>
      </c>
      <c r="I111" s="28" t="s">
        <v>451</v>
      </c>
      <c r="J111" s="16" t="s">
        <v>20</v>
      </c>
      <c r="K111" s="24">
        <v>5811</v>
      </c>
      <c r="L111" s="30">
        <v>72</v>
      </c>
    </row>
    <row r="112" spans="1:16" x14ac:dyDescent="0.25">
      <c r="A112" s="12">
        <v>5811</v>
      </c>
      <c r="B112" s="12"/>
      <c r="C112" s="25" t="s">
        <v>445</v>
      </c>
      <c r="D112" s="26">
        <v>654810.35</v>
      </c>
      <c r="E112" s="24" t="s">
        <v>440</v>
      </c>
      <c r="F112" s="24" t="s">
        <v>198</v>
      </c>
      <c r="G112" s="26">
        <v>8992.48</v>
      </c>
      <c r="H112" s="61" t="s">
        <v>452</v>
      </c>
      <c r="I112" s="28" t="s">
        <v>453</v>
      </c>
      <c r="J112" s="16" t="s">
        <v>20</v>
      </c>
      <c r="K112" s="24">
        <v>5811</v>
      </c>
      <c r="L112" s="30">
        <v>72</v>
      </c>
    </row>
    <row r="113" spans="1:13" x14ac:dyDescent="0.25">
      <c r="A113" s="12">
        <v>5811</v>
      </c>
      <c r="B113" s="12"/>
      <c r="C113" s="25" t="s">
        <v>477</v>
      </c>
      <c r="D113" s="26">
        <v>324793.67</v>
      </c>
      <c r="E113" s="24" t="s">
        <v>472</v>
      </c>
      <c r="F113" s="24" t="s">
        <v>198</v>
      </c>
      <c r="G113" s="26">
        <v>4272.92</v>
      </c>
      <c r="H113" s="61" t="s">
        <v>467</v>
      </c>
      <c r="I113" s="28" t="s">
        <v>468</v>
      </c>
      <c r="J113" s="16" t="s">
        <v>20</v>
      </c>
      <c r="K113" s="24">
        <v>5811</v>
      </c>
      <c r="L113" s="30">
        <v>72</v>
      </c>
    </row>
    <row r="114" spans="1:13" x14ac:dyDescent="0.25">
      <c r="A114" s="12">
        <v>5811</v>
      </c>
      <c r="B114" s="12"/>
      <c r="C114" s="25" t="s">
        <v>478</v>
      </c>
      <c r="D114" s="26">
        <v>324793.67</v>
      </c>
      <c r="E114" s="24" t="s">
        <v>473</v>
      </c>
      <c r="F114" s="24" t="s">
        <v>198</v>
      </c>
      <c r="G114" s="26">
        <v>4272.92</v>
      </c>
      <c r="H114" s="61" t="s">
        <v>467</v>
      </c>
      <c r="I114" s="28" t="s">
        <v>468</v>
      </c>
      <c r="J114" s="16" t="s">
        <v>20</v>
      </c>
      <c r="K114" s="24">
        <v>5811</v>
      </c>
      <c r="L114" s="30">
        <v>72</v>
      </c>
    </row>
    <row r="115" spans="1:13" x14ac:dyDescent="0.25">
      <c r="A115" s="12">
        <v>5811</v>
      </c>
      <c r="B115" s="12"/>
      <c r="C115" s="25" t="s">
        <v>545</v>
      </c>
      <c r="D115" s="26">
        <v>924341.38</v>
      </c>
      <c r="E115" s="24" t="s">
        <v>474</v>
      </c>
      <c r="F115" s="24" t="s">
        <v>198</v>
      </c>
      <c r="G115" s="26">
        <v>13622.11</v>
      </c>
      <c r="H115" s="61" t="s">
        <v>469</v>
      </c>
      <c r="I115" s="28" t="s">
        <v>470</v>
      </c>
      <c r="J115" s="16" t="s">
        <v>20</v>
      </c>
      <c r="K115" s="24">
        <v>5811</v>
      </c>
      <c r="L115" s="30">
        <v>60</v>
      </c>
    </row>
    <row r="116" spans="1:13" x14ac:dyDescent="0.25">
      <c r="A116" s="12">
        <v>5811</v>
      </c>
      <c r="B116" s="12"/>
      <c r="C116" s="25" t="s">
        <v>479</v>
      </c>
      <c r="D116" s="26">
        <v>941076.07</v>
      </c>
      <c r="E116" s="24" t="s">
        <v>475</v>
      </c>
      <c r="F116" s="24" t="s">
        <v>198</v>
      </c>
      <c r="G116" s="26">
        <v>13850.05</v>
      </c>
      <c r="H116" s="61" t="s">
        <v>469</v>
      </c>
      <c r="I116" s="28" t="s">
        <v>470</v>
      </c>
      <c r="J116" s="16" t="s">
        <v>20</v>
      </c>
      <c r="K116" s="24">
        <v>5811</v>
      </c>
      <c r="L116" s="30">
        <v>60</v>
      </c>
    </row>
    <row r="117" spans="1:13" x14ac:dyDescent="0.25">
      <c r="A117" s="12">
        <v>5811</v>
      </c>
      <c r="B117" s="12"/>
      <c r="C117" s="25" t="s">
        <v>480</v>
      </c>
      <c r="D117" s="26">
        <v>654810.35</v>
      </c>
      <c r="E117" s="24" t="s">
        <v>476</v>
      </c>
      <c r="F117" s="24" t="s">
        <v>198</v>
      </c>
      <c r="G117" s="26">
        <v>8992.48</v>
      </c>
      <c r="H117" s="61" t="s">
        <v>469</v>
      </c>
      <c r="I117" s="28" t="s">
        <v>471</v>
      </c>
      <c r="J117" s="16" t="s">
        <v>20</v>
      </c>
      <c r="K117" s="24">
        <v>5811</v>
      </c>
      <c r="L117" s="30">
        <v>72</v>
      </c>
    </row>
    <row r="118" spans="1:13" x14ac:dyDescent="0.25">
      <c r="A118" s="12">
        <v>5811</v>
      </c>
      <c r="B118" s="12"/>
      <c r="C118" s="25" t="s">
        <v>513</v>
      </c>
      <c r="D118" s="26">
        <v>944760.08</v>
      </c>
      <c r="E118" s="24" t="s">
        <v>505</v>
      </c>
      <c r="F118" s="24" t="s">
        <v>198</v>
      </c>
      <c r="G118" s="26">
        <v>13545.8</v>
      </c>
      <c r="H118" s="61" t="s">
        <v>508</v>
      </c>
      <c r="I118" s="28" t="s">
        <v>509</v>
      </c>
      <c r="J118" s="16" t="s">
        <v>20</v>
      </c>
      <c r="K118" s="24">
        <v>5811</v>
      </c>
      <c r="L118" s="30">
        <v>60</v>
      </c>
    </row>
    <row r="119" spans="1:13" x14ac:dyDescent="0.25">
      <c r="A119" s="12">
        <v>5811</v>
      </c>
      <c r="B119" s="12"/>
      <c r="C119" s="25" t="s">
        <v>514</v>
      </c>
      <c r="D119" s="26">
        <v>654810.35</v>
      </c>
      <c r="E119" s="24" t="s">
        <v>506</v>
      </c>
      <c r="F119" s="24" t="s">
        <v>198</v>
      </c>
      <c r="G119" s="26">
        <v>8992.48</v>
      </c>
      <c r="H119" s="61" t="s">
        <v>508</v>
      </c>
      <c r="I119" s="28" t="s">
        <v>510</v>
      </c>
      <c r="J119" s="16" t="s">
        <v>20</v>
      </c>
      <c r="K119" s="24">
        <v>5811</v>
      </c>
      <c r="L119" s="30">
        <v>72</v>
      </c>
    </row>
    <row r="120" spans="1:13" x14ac:dyDescent="0.25">
      <c r="A120" s="12">
        <v>5811</v>
      </c>
      <c r="B120" s="12"/>
      <c r="C120" s="25" t="s">
        <v>515</v>
      </c>
      <c r="D120" s="26">
        <v>924340.56</v>
      </c>
      <c r="E120" s="24" t="s">
        <v>507</v>
      </c>
      <c r="F120" s="24" t="s">
        <v>198</v>
      </c>
      <c r="G120" s="26">
        <v>13622.11</v>
      </c>
      <c r="H120" s="61" t="s">
        <v>511</v>
      </c>
      <c r="I120" s="28" t="s">
        <v>512</v>
      </c>
      <c r="J120" s="16" t="s">
        <v>20</v>
      </c>
      <c r="K120" s="24">
        <v>5811</v>
      </c>
      <c r="L120" s="30">
        <v>60</v>
      </c>
    </row>
    <row r="121" spans="1:13" x14ac:dyDescent="0.25">
      <c r="A121" s="12">
        <v>5811</v>
      </c>
      <c r="B121" s="12"/>
      <c r="C121" s="25" t="s">
        <v>546</v>
      </c>
      <c r="D121" s="26">
        <v>924341.38</v>
      </c>
      <c r="E121" s="24" t="s">
        <v>547</v>
      </c>
      <c r="F121" s="24" t="s">
        <v>198</v>
      </c>
      <c r="G121" s="26">
        <v>13622.11</v>
      </c>
      <c r="H121" s="61" t="s">
        <v>344</v>
      </c>
      <c r="I121" s="28" t="s">
        <v>548</v>
      </c>
      <c r="J121" s="16" t="s">
        <v>20</v>
      </c>
      <c r="K121" s="24">
        <v>5811</v>
      </c>
      <c r="L121" s="30">
        <v>60</v>
      </c>
    </row>
    <row r="122" spans="1:13" x14ac:dyDescent="0.25">
      <c r="A122" s="12"/>
      <c r="B122" s="12"/>
      <c r="C122" s="25"/>
      <c r="D122" s="26"/>
      <c r="E122" s="24"/>
      <c r="F122" s="24"/>
      <c r="G122" s="26"/>
      <c r="H122" s="61"/>
      <c r="I122" s="28"/>
      <c r="J122" s="16"/>
      <c r="K122" s="24"/>
      <c r="L122" s="30"/>
    </row>
    <row r="123" spans="1:13" x14ac:dyDescent="0.25">
      <c r="A123" s="12"/>
      <c r="B123" s="12"/>
      <c r="C123" s="25"/>
      <c r="D123" s="26"/>
      <c r="E123" s="24"/>
      <c r="F123" s="24"/>
      <c r="G123" s="26"/>
      <c r="H123" s="61"/>
      <c r="I123" s="28"/>
      <c r="J123" s="16"/>
      <c r="K123" s="24"/>
      <c r="L123" s="30"/>
    </row>
    <row r="124" spans="1:13" x14ac:dyDescent="0.25">
      <c r="A124" s="12"/>
      <c r="B124" s="12"/>
      <c r="C124" s="25"/>
      <c r="D124" s="26"/>
      <c r="E124" s="24"/>
      <c r="F124" s="24"/>
      <c r="G124" s="26"/>
      <c r="H124" s="61"/>
      <c r="I124" s="28"/>
      <c r="J124" s="16"/>
      <c r="K124" s="24"/>
      <c r="L124" s="30"/>
    </row>
    <row r="125" spans="1:13" x14ac:dyDescent="0.25">
      <c r="A125" s="24"/>
      <c r="B125" s="24"/>
      <c r="C125" s="25"/>
      <c r="D125" s="29">
        <f>SUM(D13:D124)</f>
        <v>56312693.120000042</v>
      </c>
      <c r="E125" s="24"/>
      <c r="F125" s="27"/>
      <c r="G125" s="29">
        <f>SUM(G13:G124)</f>
        <v>767769.04000000015</v>
      </c>
      <c r="H125" s="61"/>
      <c r="I125" s="28"/>
      <c r="J125" s="24"/>
      <c r="K125" s="24"/>
      <c r="L125" s="30"/>
      <c r="M125" s="63"/>
    </row>
    <row r="126" spans="1:13" x14ac:dyDescent="0.25">
      <c r="A126" s="24"/>
      <c r="B126" s="24"/>
      <c r="C126" s="25"/>
      <c r="D126" s="29"/>
      <c r="E126" s="24"/>
      <c r="F126" s="27"/>
      <c r="G126" s="26"/>
      <c r="H126" s="61"/>
      <c r="I126" s="28"/>
      <c r="J126" s="24"/>
      <c r="K126" s="24"/>
      <c r="L126" s="30"/>
    </row>
    <row r="127" spans="1:13" x14ac:dyDescent="0.25">
      <c r="A127" s="24">
        <v>5720</v>
      </c>
      <c r="B127" s="24"/>
      <c r="C127" s="25" t="s">
        <v>163</v>
      </c>
      <c r="D127" s="26">
        <v>23000000</v>
      </c>
      <c r="E127" s="24"/>
      <c r="F127" s="27" t="s">
        <v>57</v>
      </c>
      <c r="G127" s="26">
        <v>235647.45</v>
      </c>
      <c r="H127" s="28" t="s">
        <v>58</v>
      </c>
      <c r="I127" s="28" t="s">
        <v>59</v>
      </c>
      <c r="J127" s="24">
        <v>5148610</v>
      </c>
      <c r="K127" s="24">
        <v>5720</v>
      </c>
      <c r="L127" s="30">
        <v>120</v>
      </c>
    </row>
    <row r="128" spans="1:13" x14ac:dyDescent="0.25">
      <c r="A128" s="24">
        <v>5720</v>
      </c>
      <c r="B128" s="24"/>
      <c r="C128" s="25" t="s">
        <v>164</v>
      </c>
      <c r="D128" s="26">
        <v>23000000</v>
      </c>
      <c r="E128" s="24"/>
      <c r="F128" s="27" t="s">
        <v>57</v>
      </c>
      <c r="G128" s="26">
        <v>235647.45</v>
      </c>
      <c r="H128" s="28" t="s">
        <v>60</v>
      </c>
      <c r="I128" s="28" t="s">
        <v>61</v>
      </c>
      <c r="J128" s="24">
        <v>5148610</v>
      </c>
      <c r="K128" s="24">
        <v>5720</v>
      </c>
      <c r="L128" s="30">
        <v>120</v>
      </c>
    </row>
    <row r="129" spans="1:12" x14ac:dyDescent="0.25">
      <c r="A129" s="24">
        <v>5720</v>
      </c>
      <c r="B129" s="24"/>
      <c r="C129" s="25" t="s">
        <v>165</v>
      </c>
      <c r="D129" s="26">
        <v>23000000</v>
      </c>
      <c r="E129" s="24"/>
      <c r="F129" s="27" t="s">
        <v>57</v>
      </c>
      <c r="G129" s="26">
        <v>235647.45</v>
      </c>
      <c r="H129" s="28" t="s">
        <v>62</v>
      </c>
      <c r="I129" s="28" t="s">
        <v>63</v>
      </c>
      <c r="J129" s="24">
        <v>5148610</v>
      </c>
      <c r="K129" s="24">
        <v>5720</v>
      </c>
      <c r="L129" s="30">
        <v>120</v>
      </c>
    </row>
    <row r="130" spans="1:12" x14ac:dyDescent="0.25">
      <c r="A130" s="24">
        <v>5720</v>
      </c>
      <c r="B130" s="24"/>
      <c r="C130" s="25" t="s">
        <v>166</v>
      </c>
      <c r="D130" s="26">
        <v>23000000</v>
      </c>
      <c r="E130" s="24"/>
      <c r="F130" s="27" t="s">
        <v>57</v>
      </c>
      <c r="G130" s="26">
        <v>235647.45</v>
      </c>
      <c r="H130" s="28" t="s">
        <v>64</v>
      </c>
      <c r="I130" s="28" t="s">
        <v>65</v>
      </c>
      <c r="J130" s="24">
        <v>5148610</v>
      </c>
      <c r="K130" s="24">
        <v>5720</v>
      </c>
      <c r="L130" s="30">
        <v>120</v>
      </c>
    </row>
    <row r="131" spans="1:12" x14ac:dyDescent="0.25">
      <c r="A131" s="24">
        <v>5720</v>
      </c>
      <c r="B131" s="24"/>
      <c r="C131" s="25" t="s">
        <v>167</v>
      </c>
      <c r="D131" s="26">
        <v>23000000</v>
      </c>
      <c r="E131" s="24"/>
      <c r="F131" s="27" t="s">
        <v>57</v>
      </c>
      <c r="G131" s="26">
        <v>235647.45</v>
      </c>
      <c r="H131" s="28" t="s">
        <v>66</v>
      </c>
      <c r="I131" s="28" t="s">
        <v>67</v>
      </c>
      <c r="J131" s="24">
        <v>5148610</v>
      </c>
      <c r="K131" s="24">
        <v>5720</v>
      </c>
      <c r="L131" s="30">
        <v>120</v>
      </c>
    </row>
    <row r="132" spans="1:12" x14ac:dyDescent="0.25">
      <c r="A132" s="24">
        <v>5720</v>
      </c>
      <c r="B132" s="24"/>
      <c r="C132" s="25" t="s">
        <v>168</v>
      </c>
      <c r="D132" s="26">
        <v>23000000</v>
      </c>
      <c r="E132" s="24"/>
      <c r="F132" s="27" t="s">
        <v>57</v>
      </c>
      <c r="G132" s="26">
        <v>235647.45</v>
      </c>
      <c r="H132" s="28" t="s">
        <v>68</v>
      </c>
      <c r="I132" s="28" t="s">
        <v>69</v>
      </c>
      <c r="J132" s="24">
        <v>5148610</v>
      </c>
      <c r="K132" s="24">
        <v>5720</v>
      </c>
      <c r="L132" s="30">
        <v>120</v>
      </c>
    </row>
    <row r="133" spans="1:12" x14ac:dyDescent="0.25">
      <c r="A133" s="24">
        <v>5720</v>
      </c>
      <c r="B133" s="24"/>
      <c r="C133" s="25" t="s">
        <v>169</v>
      </c>
      <c r="D133" s="26">
        <v>23000000</v>
      </c>
      <c r="E133" s="24"/>
      <c r="F133" s="27" t="s">
        <v>57</v>
      </c>
      <c r="G133" s="26">
        <v>235647.45</v>
      </c>
      <c r="H133" s="28" t="s">
        <v>70</v>
      </c>
      <c r="I133" s="28" t="s">
        <v>71</v>
      </c>
      <c r="J133" s="24">
        <v>5148610</v>
      </c>
      <c r="K133" s="24">
        <v>5720</v>
      </c>
      <c r="L133" s="30">
        <v>120</v>
      </c>
    </row>
    <row r="134" spans="1:12" x14ac:dyDescent="0.25">
      <c r="A134" s="24">
        <v>5720</v>
      </c>
      <c r="B134" s="24"/>
      <c r="C134" s="25" t="s">
        <v>170</v>
      </c>
      <c r="D134" s="26">
        <v>23000000</v>
      </c>
      <c r="E134" s="24"/>
      <c r="F134" s="27" t="s">
        <v>57</v>
      </c>
      <c r="G134" s="26">
        <v>235647.45</v>
      </c>
      <c r="H134" s="28" t="s">
        <v>72</v>
      </c>
      <c r="I134" s="28" t="s">
        <v>73</v>
      </c>
      <c r="J134" s="24">
        <v>5148610</v>
      </c>
      <c r="K134" s="24">
        <v>5720</v>
      </c>
      <c r="L134" s="30">
        <v>120</v>
      </c>
    </row>
    <row r="135" spans="1:12" x14ac:dyDescent="0.25">
      <c r="A135" s="24">
        <v>5720</v>
      </c>
      <c r="B135" s="24"/>
      <c r="C135" s="25" t="s">
        <v>171</v>
      </c>
      <c r="D135" s="26">
        <v>23000000</v>
      </c>
      <c r="E135" s="24"/>
      <c r="F135" s="27" t="s">
        <v>57</v>
      </c>
      <c r="G135" s="26">
        <v>235647.45</v>
      </c>
      <c r="H135" s="28" t="s">
        <v>72</v>
      </c>
      <c r="I135" s="28" t="s">
        <v>73</v>
      </c>
      <c r="J135" s="24">
        <v>5148610</v>
      </c>
      <c r="K135" s="24">
        <v>5720</v>
      </c>
      <c r="L135" s="30">
        <v>120</v>
      </c>
    </row>
    <row r="136" spans="1:12" x14ac:dyDescent="0.25">
      <c r="A136" s="24">
        <v>5720</v>
      </c>
      <c r="B136" s="24"/>
      <c r="C136" s="25" t="s">
        <v>172</v>
      </c>
      <c r="D136" s="26">
        <v>23000000</v>
      </c>
      <c r="E136" s="24"/>
      <c r="F136" s="27" t="s">
        <v>57</v>
      </c>
      <c r="G136" s="26">
        <v>235647.45</v>
      </c>
      <c r="H136" s="28" t="s">
        <v>74</v>
      </c>
      <c r="I136" s="28" t="s">
        <v>75</v>
      </c>
      <c r="J136" s="24">
        <v>5148610</v>
      </c>
      <c r="K136" s="24">
        <v>5720</v>
      </c>
      <c r="L136" s="30">
        <v>120</v>
      </c>
    </row>
    <row r="137" spans="1:12" x14ac:dyDescent="0.25">
      <c r="A137" s="24">
        <v>5720</v>
      </c>
      <c r="B137" s="24"/>
      <c r="C137" s="25" t="s">
        <v>173</v>
      </c>
      <c r="D137" s="26">
        <v>23000000</v>
      </c>
      <c r="E137" s="24"/>
      <c r="F137" s="27" t="s">
        <v>57</v>
      </c>
      <c r="G137" s="26">
        <v>235647.45</v>
      </c>
      <c r="H137" s="28" t="s">
        <v>74</v>
      </c>
      <c r="I137" s="28" t="s">
        <v>75</v>
      </c>
      <c r="J137" s="24">
        <v>5148610</v>
      </c>
      <c r="K137" s="24">
        <v>5720</v>
      </c>
      <c r="L137" s="30">
        <v>120</v>
      </c>
    </row>
    <row r="138" spans="1:12" x14ac:dyDescent="0.25">
      <c r="A138" s="24">
        <v>5720</v>
      </c>
      <c r="B138" s="24"/>
      <c r="C138" s="25" t="s">
        <v>174</v>
      </c>
      <c r="D138" s="26">
        <v>23000000</v>
      </c>
      <c r="E138" s="24"/>
      <c r="F138" s="27" t="s">
        <v>57</v>
      </c>
      <c r="G138" s="26">
        <v>235647.45</v>
      </c>
      <c r="H138" s="28" t="s">
        <v>76</v>
      </c>
      <c r="I138" s="28" t="s">
        <v>77</v>
      </c>
      <c r="J138" s="24">
        <v>5148610</v>
      </c>
      <c r="K138" s="24">
        <v>5720</v>
      </c>
      <c r="L138" s="30">
        <v>120</v>
      </c>
    </row>
    <row r="139" spans="1:12" x14ac:dyDescent="0.25">
      <c r="A139" s="24">
        <v>5720</v>
      </c>
      <c r="B139" s="24"/>
      <c r="C139" s="25" t="s">
        <v>175</v>
      </c>
      <c r="D139" s="26">
        <v>23000000</v>
      </c>
      <c r="E139" s="24"/>
      <c r="F139" s="27" t="s">
        <v>57</v>
      </c>
      <c r="G139" s="26">
        <v>235647.45</v>
      </c>
      <c r="H139" s="28" t="s">
        <v>78</v>
      </c>
      <c r="I139" s="28" t="s">
        <v>79</v>
      </c>
      <c r="J139" s="24">
        <v>5148610</v>
      </c>
      <c r="K139" s="24">
        <v>5720</v>
      </c>
      <c r="L139" s="30">
        <v>120</v>
      </c>
    </row>
    <row r="140" spans="1:12" x14ac:dyDescent="0.25">
      <c r="A140" s="24">
        <v>5720</v>
      </c>
      <c r="B140" s="24"/>
      <c r="C140" s="25" t="s">
        <v>176</v>
      </c>
      <c r="D140" s="26">
        <v>23000000</v>
      </c>
      <c r="E140" s="24"/>
      <c r="F140" s="27" t="s">
        <v>57</v>
      </c>
      <c r="G140" s="26">
        <v>235647.45</v>
      </c>
      <c r="H140" s="28" t="s">
        <v>80</v>
      </c>
      <c r="I140" s="28" t="s">
        <v>81</v>
      </c>
      <c r="J140" s="24">
        <v>5148610</v>
      </c>
      <c r="K140" s="24">
        <v>5720</v>
      </c>
      <c r="L140" s="30">
        <v>120</v>
      </c>
    </row>
    <row r="141" spans="1:12" x14ac:dyDescent="0.25">
      <c r="A141" s="24">
        <v>5720</v>
      </c>
      <c r="B141" s="24"/>
      <c r="C141" s="25" t="s">
        <v>177</v>
      </c>
      <c r="D141" s="26">
        <v>23000000</v>
      </c>
      <c r="E141" s="24"/>
      <c r="F141" s="27" t="s">
        <v>57</v>
      </c>
      <c r="G141" s="26">
        <v>235647.45</v>
      </c>
      <c r="H141" s="28" t="s">
        <v>80</v>
      </c>
      <c r="I141" s="28" t="s">
        <v>81</v>
      </c>
      <c r="J141" s="24">
        <v>5148610</v>
      </c>
      <c r="K141" s="24">
        <v>5720</v>
      </c>
      <c r="L141" s="30">
        <v>120</v>
      </c>
    </row>
    <row r="142" spans="1:12" x14ac:dyDescent="0.25">
      <c r="A142" s="24">
        <v>5720</v>
      </c>
      <c r="B142" s="24"/>
      <c r="C142" s="25" t="s">
        <v>178</v>
      </c>
      <c r="D142" s="26">
        <v>23000000</v>
      </c>
      <c r="E142" s="24"/>
      <c r="F142" s="27" t="s">
        <v>57</v>
      </c>
      <c r="G142" s="26">
        <v>235647.45</v>
      </c>
      <c r="H142" s="28" t="s">
        <v>80</v>
      </c>
      <c r="I142" s="28" t="s">
        <v>81</v>
      </c>
      <c r="J142" s="24">
        <v>5148610</v>
      </c>
      <c r="K142" s="24">
        <v>5720</v>
      </c>
      <c r="L142" s="30">
        <v>120</v>
      </c>
    </row>
    <row r="143" spans="1:12" x14ac:dyDescent="0.25">
      <c r="A143" s="24">
        <v>5720</v>
      </c>
      <c r="B143" s="24"/>
      <c r="C143" s="25" t="s">
        <v>179</v>
      </c>
      <c r="D143" s="26">
        <v>23000000</v>
      </c>
      <c r="E143" s="24"/>
      <c r="F143" s="27" t="s">
        <v>57</v>
      </c>
      <c r="G143" s="26">
        <v>235647.45</v>
      </c>
      <c r="H143" s="28" t="s">
        <v>82</v>
      </c>
      <c r="I143" s="28" t="s">
        <v>83</v>
      </c>
      <c r="J143" s="24">
        <v>5148610</v>
      </c>
      <c r="K143" s="24">
        <v>5720</v>
      </c>
      <c r="L143" s="30">
        <v>120</v>
      </c>
    </row>
    <row r="144" spans="1:12" x14ac:dyDescent="0.25">
      <c r="A144" s="24">
        <v>5720</v>
      </c>
      <c r="B144" s="24"/>
      <c r="C144" s="25" t="s">
        <v>180</v>
      </c>
      <c r="D144" s="26">
        <v>23000000</v>
      </c>
      <c r="E144" s="24"/>
      <c r="F144" s="27" t="s">
        <v>57</v>
      </c>
      <c r="G144" s="26">
        <v>235647.45</v>
      </c>
      <c r="H144" s="28" t="s">
        <v>82</v>
      </c>
      <c r="I144" s="28" t="s">
        <v>83</v>
      </c>
      <c r="J144" s="24">
        <v>5148610</v>
      </c>
      <c r="K144" s="24">
        <v>5720</v>
      </c>
      <c r="L144" s="30">
        <v>120</v>
      </c>
    </row>
    <row r="145" spans="1:13" x14ac:dyDescent="0.25">
      <c r="A145" s="24">
        <v>5720</v>
      </c>
      <c r="B145" s="24"/>
      <c r="C145" s="25" t="s">
        <v>181</v>
      </c>
      <c r="D145" s="26">
        <v>23000000</v>
      </c>
      <c r="E145" s="24"/>
      <c r="F145" s="27" t="s">
        <v>57</v>
      </c>
      <c r="G145" s="26">
        <v>235647.45</v>
      </c>
      <c r="H145" s="28" t="s">
        <v>84</v>
      </c>
      <c r="I145" s="28" t="s">
        <v>85</v>
      </c>
      <c r="J145" s="24">
        <v>5148610</v>
      </c>
      <c r="K145" s="24">
        <v>5720</v>
      </c>
      <c r="L145" s="30">
        <v>120</v>
      </c>
    </row>
    <row r="146" spans="1:13" x14ac:dyDescent="0.25">
      <c r="A146" s="24">
        <v>5720</v>
      </c>
      <c r="B146" s="24"/>
      <c r="C146" s="25" t="s">
        <v>182</v>
      </c>
      <c r="D146" s="26">
        <v>23000000</v>
      </c>
      <c r="E146" s="24"/>
      <c r="F146" s="27" t="s">
        <v>57</v>
      </c>
      <c r="G146" s="26">
        <v>231683.34</v>
      </c>
      <c r="H146" s="28" t="s">
        <v>84</v>
      </c>
      <c r="I146" s="28" t="s">
        <v>85</v>
      </c>
      <c r="J146" s="24">
        <v>5148610</v>
      </c>
      <c r="K146" s="24">
        <v>5720</v>
      </c>
      <c r="L146" s="30">
        <v>120</v>
      </c>
    </row>
    <row r="147" spans="1:13" x14ac:dyDescent="0.25">
      <c r="A147" s="24">
        <v>5720</v>
      </c>
      <c r="B147" s="24"/>
      <c r="C147" s="25" t="s">
        <v>183</v>
      </c>
      <c r="D147" s="26">
        <v>17000000</v>
      </c>
      <c r="E147" s="24"/>
      <c r="F147" s="27" t="s">
        <v>57</v>
      </c>
      <c r="G147" s="26">
        <v>122622.39999999999</v>
      </c>
      <c r="H147" s="28" t="s">
        <v>28</v>
      </c>
      <c r="I147" s="28"/>
      <c r="J147" s="24">
        <v>5148610</v>
      </c>
      <c r="K147" s="24">
        <v>5720</v>
      </c>
      <c r="L147" s="30">
        <v>89</v>
      </c>
    </row>
    <row r="148" spans="1:13" x14ac:dyDescent="0.25">
      <c r="A148" s="24">
        <v>5720</v>
      </c>
      <c r="B148" s="24"/>
      <c r="C148" s="25" t="s">
        <v>184</v>
      </c>
      <c r="D148" s="26">
        <v>17000000</v>
      </c>
      <c r="E148" s="24"/>
      <c r="F148" s="27" t="s">
        <v>57</v>
      </c>
      <c r="G148" s="26">
        <v>122622.39999999999</v>
      </c>
      <c r="H148" s="28" t="s">
        <v>86</v>
      </c>
      <c r="I148" s="28"/>
      <c r="J148" s="24">
        <v>5148610</v>
      </c>
      <c r="K148" s="24">
        <v>5720</v>
      </c>
      <c r="L148" s="30"/>
    </row>
    <row r="149" spans="1:13" x14ac:dyDescent="0.25">
      <c r="A149" s="24">
        <v>5720</v>
      </c>
      <c r="B149" s="24"/>
      <c r="C149" s="25" t="s">
        <v>199</v>
      </c>
      <c r="D149" s="26">
        <v>17000000</v>
      </c>
      <c r="E149" s="24"/>
      <c r="F149" s="27" t="s">
        <v>57</v>
      </c>
      <c r="G149" s="26">
        <v>192239</v>
      </c>
      <c r="H149" s="61">
        <v>44665</v>
      </c>
      <c r="I149" s="28"/>
      <c r="J149" s="24"/>
      <c r="K149" s="24">
        <v>5720</v>
      </c>
      <c r="L149" s="30">
        <v>120</v>
      </c>
    </row>
    <row r="150" spans="1:13" x14ac:dyDescent="0.25">
      <c r="A150" s="24"/>
      <c r="B150" s="24"/>
      <c r="C150" s="25"/>
      <c r="D150" s="29">
        <f>SUM(D127:D149)</f>
        <v>511000000</v>
      </c>
      <c r="E150" s="24"/>
      <c r="F150" s="27"/>
      <c r="G150" s="29">
        <f>SUM(G127:G149)</f>
        <v>5146468.6900000023</v>
      </c>
      <c r="H150" s="61"/>
      <c r="I150" s="28"/>
      <c r="J150" s="24"/>
      <c r="K150" s="24"/>
      <c r="L150" s="30"/>
    </row>
    <row r="151" spans="1:13" x14ac:dyDescent="0.25">
      <c r="A151" s="24"/>
      <c r="B151" s="24"/>
      <c r="C151" s="25"/>
      <c r="D151" s="29"/>
      <c r="E151" s="24"/>
      <c r="F151" s="27"/>
      <c r="G151" s="26"/>
      <c r="H151" s="61"/>
      <c r="I151" s="28"/>
      <c r="J151" s="24"/>
      <c r="K151" s="24"/>
      <c r="L151" s="30"/>
    </row>
    <row r="152" spans="1:13" x14ac:dyDescent="0.25">
      <c r="A152" s="24">
        <v>5710</v>
      </c>
      <c r="B152" s="24"/>
      <c r="C152" s="25" t="s">
        <v>87</v>
      </c>
      <c r="D152" s="26">
        <v>16000000</v>
      </c>
      <c r="E152" s="24"/>
      <c r="F152" s="27" t="s">
        <v>88</v>
      </c>
      <c r="G152" s="26">
        <v>186000</v>
      </c>
      <c r="H152" s="61" t="s">
        <v>89</v>
      </c>
      <c r="I152" s="28" t="s">
        <v>90</v>
      </c>
      <c r="J152" s="24">
        <v>5148610</v>
      </c>
      <c r="K152" s="24">
        <v>5710</v>
      </c>
      <c r="L152" s="30">
        <v>60</v>
      </c>
      <c r="M152" s="1" t="s">
        <v>91</v>
      </c>
    </row>
    <row r="153" spans="1:13" x14ac:dyDescent="0.25">
      <c r="A153" s="24">
        <v>5710</v>
      </c>
      <c r="B153" s="24"/>
      <c r="C153" s="25" t="s">
        <v>92</v>
      </c>
      <c r="D153" s="26">
        <v>15000000</v>
      </c>
      <c r="E153" s="24"/>
      <c r="F153" s="27" t="s">
        <v>88</v>
      </c>
      <c r="G153" s="26">
        <v>66360</v>
      </c>
      <c r="H153" s="61" t="s">
        <v>89</v>
      </c>
      <c r="I153" s="28" t="s">
        <v>90</v>
      </c>
      <c r="J153" s="24">
        <v>5148610</v>
      </c>
      <c r="K153" s="24">
        <v>5710</v>
      </c>
      <c r="L153" s="30">
        <v>60</v>
      </c>
      <c r="M153" s="1" t="s">
        <v>93</v>
      </c>
    </row>
    <row r="154" spans="1:13" x14ac:dyDescent="0.25">
      <c r="A154" s="24">
        <v>5710</v>
      </c>
      <c r="B154" s="24"/>
      <c r="C154" s="25" t="s">
        <v>94</v>
      </c>
      <c r="D154" s="26">
        <v>7000000</v>
      </c>
      <c r="E154" s="24"/>
      <c r="F154" s="27" t="s">
        <v>88</v>
      </c>
      <c r="G154" s="26">
        <v>198000</v>
      </c>
      <c r="H154" s="61" t="s">
        <v>89</v>
      </c>
      <c r="I154" s="28" t="s">
        <v>90</v>
      </c>
      <c r="J154" s="24">
        <v>5148610</v>
      </c>
      <c r="K154" s="24">
        <v>5710</v>
      </c>
      <c r="L154" s="30">
        <v>60</v>
      </c>
    </row>
    <row r="155" spans="1:13" x14ac:dyDescent="0.25">
      <c r="A155" s="24"/>
      <c r="B155" s="24"/>
      <c r="C155" s="25"/>
      <c r="D155" s="29">
        <f>SUM(D152:D154)</f>
        <v>38000000</v>
      </c>
      <c r="E155" s="24"/>
      <c r="F155" s="27"/>
      <c r="G155" s="26">
        <f>SUM(G152:G154)</f>
        <v>450360</v>
      </c>
      <c r="H155" s="61"/>
      <c r="I155" s="28"/>
      <c r="J155" s="24"/>
      <c r="K155" s="24"/>
      <c r="L155" s="30"/>
    </row>
    <row r="156" spans="1:13" x14ac:dyDescent="0.25">
      <c r="A156" s="24"/>
      <c r="B156" s="24"/>
      <c r="C156" s="25"/>
      <c r="D156" s="26"/>
      <c r="E156" s="24"/>
      <c r="F156" s="27"/>
      <c r="G156" s="26"/>
      <c r="H156" s="61"/>
      <c r="I156" s="28"/>
      <c r="J156" s="24"/>
      <c r="K156" s="24"/>
      <c r="L156" s="30"/>
    </row>
    <row r="157" spans="1:13" x14ac:dyDescent="0.25">
      <c r="A157" s="24"/>
      <c r="B157" s="24"/>
      <c r="C157" s="25"/>
      <c r="D157" s="26"/>
      <c r="E157" s="24"/>
      <c r="F157" s="27"/>
      <c r="G157" s="26"/>
      <c r="H157" s="61"/>
      <c r="I157" s="28"/>
      <c r="J157" s="24"/>
      <c r="K157" s="24"/>
      <c r="L157" s="30"/>
    </row>
    <row r="158" spans="1:13" x14ac:dyDescent="0.25">
      <c r="A158" s="24">
        <v>5841</v>
      </c>
      <c r="B158" s="24"/>
      <c r="C158" s="25" t="s">
        <v>676</v>
      </c>
      <c r="D158" s="26">
        <f>12130883.09-1387966.1-230186.48-265001.43-548354.34-1234911.22</f>
        <v>8464463.5199999996</v>
      </c>
      <c r="E158" s="24"/>
      <c r="F158" s="27" t="s">
        <v>400</v>
      </c>
      <c r="G158" s="26"/>
      <c r="H158" s="61"/>
      <c r="I158" s="28"/>
      <c r="J158" s="24">
        <v>5148610</v>
      </c>
      <c r="K158" s="24">
        <v>5841</v>
      </c>
      <c r="L158" s="30"/>
    </row>
    <row r="159" spans="1:13" x14ac:dyDescent="0.25">
      <c r="A159" s="24">
        <v>5841</v>
      </c>
      <c r="B159" s="24"/>
      <c r="C159" s="25" t="s">
        <v>399</v>
      </c>
      <c r="D159" s="26">
        <v>694083.74199999997</v>
      </c>
      <c r="E159" s="24"/>
      <c r="F159" s="27" t="s">
        <v>400</v>
      </c>
      <c r="G159" s="26"/>
      <c r="H159" s="61"/>
      <c r="I159" s="28"/>
      <c r="J159" s="24">
        <v>5148610</v>
      </c>
      <c r="K159" s="24">
        <v>5841</v>
      </c>
      <c r="L159" s="30"/>
    </row>
    <row r="160" spans="1:13" x14ac:dyDescent="0.25">
      <c r="A160" s="24">
        <v>5841</v>
      </c>
      <c r="B160" s="24"/>
      <c r="C160" s="25" t="s">
        <v>534</v>
      </c>
      <c r="D160" s="26">
        <v>3616450</v>
      </c>
      <c r="E160" s="24" t="s">
        <v>401</v>
      </c>
      <c r="F160" s="27" t="s">
        <v>400</v>
      </c>
      <c r="G160" s="26">
        <v>44736</v>
      </c>
      <c r="H160" s="28" t="s">
        <v>403</v>
      </c>
      <c r="I160" s="28" t="s">
        <v>404</v>
      </c>
      <c r="J160" s="24">
        <v>5148610</v>
      </c>
      <c r="K160" s="24">
        <v>5841</v>
      </c>
      <c r="L160" s="30">
        <v>72</v>
      </c>
    </row>
    <row r="161" spans="1:12" x14ac:dyDescent="0.25">
      <c r="A161" s="24">
        <v>5841</v>
      </c>
      <c r="B161" s="24"/>
      <c r="C161" s="25" t="s">
        <v>534</v>
      </c>
      <c r="D161" s="26">
        <v>3616450</v>
      </c>
      <c r="E161" s="24" t="s">
        <v>402</v>
      </c>
      <c r="F161" s="27" t="s">
        <v>400</v>
      </c>
      <c r="G161" s="26">
        <v>44736</v>
      </c>
      <c r="H161" s="28" t="s">
        <v>403</v>
      </c>
      <c r="I161" s="28" t="s">
        <v>404</v>
      </c>
      <c r="J161" s="24">
        <v>5148610</v>
      </c>
      <c r="K161" s="24">
        <v>5841</v>
      </c>
      <c r="L161" s="30">
        <v>72</v>
      </c>
    </row>
    <row r="162" spans="1:12" x14ac:dyDescent="0.25">
      <c r="A162" s="24">
        <v>5841</v>
      </c>
      <c r="B162" s="24"/>
      <c r="C162" s="25" t="s">
        <v>535</v>
      </c>
      <c r="D162" s="26">
        <v>800985</v>
      </c>
      <c r="E162" s="24" t="s">
        <v>538</v>
      </c>
      <c r="F162" s="27" t="s">
        <v>400</v>
      </c>
      <c r="G162" s="26">
        <v>10104</v>
      </c>
      <c r="H162" s="28" t="s">
        <v>536</v>
      </c>
      <c r="I162" s="28" t="s">
        <v>537</v>
      </c>
      <c r="J162" s="24">
        <v>5148610</v>
      </c>
      <c r="K162" s="24">
        <v>5841</v>
      </c>
      <c r="L162" s="30">
        <v>72</v>
      </c>
    </row>
    <row r="163" spans="1:12" x14ac:dyDescent="0.25">
      <c r="A163" s="24">
        <v>5841</v>
      </c>
      <c r="B163" s="24"/>
      <c r="C163" s="25" t="s">
        <v>535</v>
      </c>
      <c r="D163" s="26">
        <v>800985</v>
      </c>
      <c r="E163" s="24" t="s">
        <v>539</v>
      </c>
      <c r="F163" s="27" t="s">
        <v>400</v>
      </c>
      <c r="G163" s="26">
        <v>10104</v>
      </c>
      <c r="H163" s="28" t="s">
        <v>536</v>
      </c>
      <c r="I163" s="28" t="s">
        <v>537</v>
      </c>
      <c r="J163" s="24">
        <v>5148610</v>
      </c>
      <c r="K163" s="24">
        <v>5841</v>
      </c>
      <c r="L163" s="30">
        <v>72</v>
      </c>
    </row>
    <row r="164" spans="1:12" x14ac:dyDescent="0.25">
      <c r="A164" s="24">
        <v>5841</v>
      </c>
      <c r="B164" s="24"/>
      <c r="C164" s="25" t="s">
        <v>535</v>
      </c>
      <c r="D164" s="26">
        <v>816730</v>
      </c>
      <c r="E164" s="24" t="s">
        <v>562</v>
      </c>
      <c r="F164" s="27" t="s">
        <v>400</v>
      </c>
      <c r="G164" s="26">
        <v>10104</v>
      </c>
      <c r="H164" s="28" t="s">
        <v>566</v>
      </c>
      <c r="I164" s="28" t="s">
        <v>567</v>
      </c>
      <c r="J164" s="24">
        <v>5148610</v>
      </c>
      <c r="K164" s="24">
        <v>5841</v>
      </c>
      <c r="L164" s="30">
        <v>72</v>
      </c>
    </row>
    <row r="165" spans="1:12" x14ac:dyDescent="0.25">
      <c r="A165" s="24">
        <v>5841</v>
      </c>
      <c r="B165" s="24"/>
      <c r="C165" s="25" t="s">
        <v>535</v>
      </c>
      <c r="D165" s="26">
        <v>816730</v>
      </c>
      <c r="E165" s="24" t="s">
        <v>563</v>
      </c>
      <c r="F165" s="27" t="s">
        <v>400</v>
      </c>
      <c r="G165" s="26">
        <v>10104</v>
      </c>
      <c r="H165" s="28" t="s">
        <v>566</v>
      </c>
      <c r="I165" s="28" t="s">
        <v>567</v>
      </c>
      <c r="J165" s="24">
        <v>5148610</v>
      </c>
      <c r="K165" s="24">
        <v>5841</v>
      </c>
      <c r="L165" s="30">
        <v>72</v>
      </c>
    </row>
    <row r="166" spans="1:12" x14ac:dyDescent="0.25">
      <c r="A166" s="24">
        <v>5841</v>
      </c>
      <c r="B166" s="24"/>
      <c r="C166" s="25" t="s">
        <v>535</v>
      </c>
      <c r="D166" s="26">
        <v>816730</v>
      </c>
      <c r="E166" s="24" t="s">
        <v>564</v>
      </c>
      <c r="F166" s="27" t="s">
        <v>400</v>
      </c>
      <c r="G166" s="26">
        <v>10104</v>
      </c>
      <c r="H166" s="28" t="s">
        <v>566</v>
      </c>
      <c r="I166" s="28" t="s">
        <v>567</v>
      </c>
      <c r="J166" s="24">
        <v>5148610</v>
      </c>
      <c r="K166" s="24">
        <v>5841</v>
      </c>
      <c r="L166" s="30">
        <v>72</v>
      </c>
    </row>
    <row r="167" spans="1:12" x14ac:dyDescent="0.25">
      <c r="A167" s="24">
        <v>5841</v>
      </c>
      <c r="B167" s="24"/>
      <c r="C167" s="25" t="s">
        <v>535</v>
      </c>
      <c r="D167" s="26">
        <v>883775</v>
      </c>
      <c r="E167" s="24" t="s">
        <v>565</v>
      </c>
      <c r="F167" s="27" t="s">
        <v>400</v>
      </c>
      <c r="G167" s="26">
        <v>10848</v>
      </c>
      <c r="H167" s="28" t="s">
        <v>566</v>
      </c>
      <c r="I167" s="28" t="s">
        <v>567</v>
      </c>
      <c r="J167" s="24">
        <v>5148610</v>
      </c>
      <c r="K167" s="24">
        <v>5841</v>
      </c>
      <c r="L167" s="30">
        <v>72</v>
      </c>
    </row>
    <row r="168" spans="1:12" x14ac:dyDescent="0.25">
      <c r="A168" s="24">
        <v>5841</v>
      </c>
      <c r="B168" s="24"/>
      <c r="C168" s="25" t="s">
        <v>569</v>
      </c>
      <c r="D168" s="26">
        <v>887009.38</v>
      </c>
      <c r="E168" s="24" t="s">
        <v>570</v>
      </c>
      <c r="F168" s="27" t="s">
        <v>400</v>
      </c>
      <c r="G168" s="26">
        <v>11616</v>
      </c>
      <c r="H168" s="28" t="s">
        <v>571</v>
      </c>
      <c r="I168" s="28" t="s">
        <v>576</v>
      </c>
      <c r="J168" s="24">
        <v>5148610</v>
      </c>
      <c r="K168" s="24">
        <v>5841</v>
      </c>
      <c r="L168" s="30">
        <v>72</v>
      </c>
    </row>
    <row r="169" spans="1:12" x14ac:dyDescent="0.25">
      <c r="A169" s="24">
        <v>5841</v>
      </c>
      <c r="B169" s="24"/>
      <c r="C169" s="25" t="s">
        <v>569</v>
      </c>
      <c r="D169" s="26">
        <v>946374.1</v>
      </c>
      <c r="E169" s="24" t="s">
        <v>572</v>
      </c>
      <c r="F169" s="27" t="s">
        <v>400</v>
      </c>
      <c r="G169" s="26">
        <v>11472</v>
      </c>
      <c r="H169" s="28" t="s">
        <v>571</v>
      </c>
      <c r="I169" s="28" t="s">
        <v>576</v>
      </c>
      <c r="J169" s="24">
        <v>5148610</v>
      </c>
      <c r="K169" s="24">
        <v>5841</v>
      </c>
      <c r="L169" s="30">
        <v>72</v>
      </c>
    </row>
    <row r="170" spans="1:12" x14ac:dyDescent="0.25">
      <c r="A170" s="24">
        <v>5841</v>
      </c>
      <c r="B170" s="24"/>
      <c r="C170" s="25" t="s">
        <v>573</v>
      </c>
      <c r="D170" s="26">
        <v>1126223.75</v>
      </c>
      <c r="E170" s="24" t="s">
        <v>575</v>
      </c>
      <c r="F170" s="27" t="s">
        <v>400</v>
      </c>
      <c r="G170" s="26">
        <v>14736</v>
      </c>
      <c r="H170" s="28" t="s">
        <v>571</v>
      </c>
      <c r="I170" s="28" t="s">
        <v>576</v>
      </c>
      <c r="J170" s="24">
        <v>5148610</v>
      </c>
      <c r="K170" s="24">
        <v>5841</v>
      </c>
      <c r="L170" s="30">
        <v>72</v>
      </c>
    </row>
    <row r="171" spans="1:12" x14ac:dyDescent="0.25">
      <c r="A171" s="24">
        <v>5841</v>
      </c>
      <c r="B171" s="24"/>
      <c r="C171" s="25" t="s">
        <v>573</v>
      </c>
      <c r="D171" s="26">
        <v>1126223.75</v>
      </c>
      <c r="E171" s="24" t="s">
        <v>574</v>
      </c>
      <c r="F171" s="27" t="s">
        <v>400</v>
      </c>
      <c r="G171" s="26">
        <v>14736</v>
      </c>
      <c r="H171" s="28" t="s">
        <v>571</v>
      </c>
      <c r="I171" s="28" t="s">
        <v>576</v>
      </c>
      <c r="J171" s="24">
        <v>5148610</v>
      </c>
      <c r="K171" s="24">
        <v>5841</v>
      </c>
      <c r="L171" s="30">
        <v>72</v>
      </c>
    </row>
    <row r="172" spans="1:12" x14ac:dyDescent="0.25">
      <c r="A172" s="24"/>
      <c r="B172" s="24"/>
      <c r="C172" s="25"/>
      <c r="D172" s="26"/>
      <c r="E172" s="24"/>
      <c r="F172" s="27"/>
      <c r="G172" s="26"/>
      <c r="H172" s="28"/>
      <c r="I172" s="28"/>
      <c r="J172" s="24"/>
      <c r="K172" s="24"/>
      <c r="L172" s="30"/>
    </row>
    <row r="173" spans="1:12" x14ac:dyDescent="0.25">
      <c r="A173" s="24"/>
      <c r="B173" s="24"/>
      <c r="C173" s="25"/>
      <c r="D173" s="26"/>
      <c r="E173" s="24"/>
      <c r="F173" s="27"/>
      <c r="G173" s="26"/>
      <c r="H173" s="28"/>
      <c r="I173" s="28"/>
      <c r="J173" s="24"/>
      <c r="K173" s="24"/>
      <c r="L173" s="30"/>
    </row>
    <row r="174" spans="1:12" x14ac:dyDescent="0.25">
      <c r="A174" s="24"/>
      <c r="B174" s="24"/>
      <c r="C174" s="25"/>
      <c r="D174" s="29">
        <f>SUM(D158:D173)</f>
        <v>25413213.242000002</v>
      </c>
      <c r="E174" s="24"/>
      <c r="F174" s="27"/>
      <c r="G174" s="29">
        <f>SUM(G158:G173)</f>
        <v>203400</v>
      </c>
      <c r="H174" s="61"/>
      <c r="I174" s="28"/>
      <c r="J174" s="24"/>
      <c r="K174" s="24"/>
      <c r="L174" s="30"/>
    </row>
    <row r="175" spans="1:12" x14ac:dyDescent="0.25">
      <c r="A175" s="24"/>
      <c r="B175" s="24"/>
      <c r="C175" s="25"/>
      <c r="D175" s="29"/>
      <c r="E175" s="24"/>
      <c r="F175" s="27"/>
      <c r="G175" s="26"/>
      <c r="H175" s="61"/>
      <c r="I175" s="28"/>
      <c r="J175" s="24"/>
      <c r="K175" s="24"/>
      <c r="L175" s="30"/>
    </row>
    <row r="176" spans="1:12" x14ac:dyDescent="0.25">
      <c r="A176" s="24">
        <v>5841</v>
      </c>
      <c r="B176" s="24"/>
      <c r="C176" s="25" t="s">
        <v>95</v>
      </c>
      <c r="D176" s="26">
        <v>2759822.92</v>
      </c>
      <c r="E176" s="24" t="s">
        <v>96</v>
      </c>
      <c r="F176" s="27" t="s">
        <v>97</v>
      </c>
      <c r="G176" s="26">
        <v>36295</v>
      </c>
      <c r="H176" s="28" t="s">
        <v>98</v>
      </c>
      <c r="I176" s="28" t="s">
        <v>99</v>
      </c>
      <c r="J176" s="24">
        <v>5148610</v>
      </c>
      <c r="K176" s="24">
        <v>5841</v>
      </c>
      <c r="L176" s="30">
        <v>72</v>
      </c>
    </row>
    <row r="177" spans="1:13" x14ac:dyDescent="0.25">
      <c r="A177" s="24"/>
      <c r="B177" s="24"/>
      <c r="C177" s="25"/>
      <c r="D177" s="29">
        <f>SUM(D176:D176)</f>
        <v>2759822.92</v>
      </c>
      <c r="E177" s="24"/>
      <c r="F177" s="27"/>
      <c r="G177" s="26">
        <f>SUM(G176:G176)</f>
        <v>36295</v>
      </c>
      <c r="H177" s="61"/>
      <c r="I177" s="28"/>
      <c r="J177" s="24"/>
      <c r="K177" s="24"/>
      <c r="L177" s="30"/>
    </row>
    <row r="178" spans="1:13" x14ac:dyDescent="0.25">
      <c r="A178" s="24"/>
      <c r="B178" s="24"/>
      <c r="C178" s="25"/>
      <c r="D178" s="26"/>
      <c r="E178" s="24"/>
      <c r="F178" s="27"/>
      <c r="G178" s="26"/>
      <c r="H178" s="61"/>
      <c r="I178" s="28"/>
      <c r="J178" s="24"/>
      <c r="K178" s="24"/>
      <c r="L178" s="30"/>
    </row>
    <row r="179" spans="1:13" x14ac:dyDescent="0.25">
      <c r="A179" s="24">
        <v>5812</v>
      </c>
      <c r="B179" s="24"/>
      <c r="C179" s="25" t="s">
        <v>426</v>
      </c>
      <c r="D179" s="26">
        <v>849933.17</v>
      </c>
      <c r="E179" s="24" t="s">
        <v>427</v>
      </c>
      <c r="F179" s="24" t="s">
        <v>434</v>
      </c>
      <c r="G179" s="26">
        <v>10619.28</v>
      </c>
      <c r="H179" s="61">
        <v>45035</v>
      </c>
      <c r="I179" s="61">
        <v>47226</v>
      </c>
      <c r="J179" s="24">
        <v>5148610</v>
      </c>
      <c r="K179" s="24">
        <v>5812</v>
      </c>
      <c r="L179" s="30">
        <v>72</v>
      </c>
      <c r="M179" s="1" t="s">
        <v>495</v>
      </c>
    </row>
    <row r="180" spans="1:13" x14ac:dyDescent="0.25">
      <c r="A180" s="24">
        <v>5812</v>
      </c>
      <c r="B180" s="24"/>
      <c r="C180" s="25" t="s">
        <v>426</v>
      </c>
      <c r="D180" s="26">
        <v>849933.17</v>
      </c>
      <c r="E180" s="24" t="s">
        <v>428</v>
      </c>
      <c r="F180" s="27" t="s">
        <v>434</v>
      </c>
      <c r="G180" s="26">
        <v>10619.28</v>
      </c>
      <c r="H180" s="61">
        <v>45035</v>
      </c>
      <c r="I180" s="61">
        <v>47226</v>
      </c>
      <c r="J180" s="24">
        <v>5148610</v>
      </c>
      <c r="K180" s="24">
        <v>5812</v>
      </c>
      <c r="L180" s="30">
        <v>72</v>
      </c>
    </row>
    <row r="181" spans="1:13" x14ac:dyDescent="0.25">
      <c r="A181" s="24">
        <v>5812</v>
      </c>
      <c r="B181" s="24"/>
      <c r="C181" s="25" t="s">
        <v>426</v>
      </c>
      <c r="D181" s="26">
        <v>849933.17</v>
      </c>
      <c r="E181" s="24" t="s">
        <v>429</v>
      </c>
      <c r="F181" s="27" t="s">
        <v>434</v>
      </c>
      <c r="G181" s="26">
        <v>10619.28</v>
      </c>
      <c r="H181" s="61">
        <v>45035</v>
      </c>
      <c r="I181" s="61">
        <v>47226</v>
      </c>
      <c r="J181" s="24">
        <v>5148610</v>
      </c>
      <c r="K181" s="24">
        <v>5812</v>
      </c>
      <c r="L181" s="30">
        <v>72</v>
      </c>
    </row>
    <row r="182" spans="1:13" x14ac:dyDescent="0.25">
      <c r="A182" s="24">
        <v>5812</v>
      </c>
      <c r="B182" s="24"/>
      <c r="C182" s="25" t="s">
        <v>426</v>
      </c>
      <c r="D182" s="26">
        <v>849933.17</v>
      </c>
      <c r="E182" s="24" t="s">
        <v>430</v>
      </c>
      <c r="F182" s="27" t="s">
        <v>434</v>
      </c>
      <c r="G182" s="26">
        <v>10619.28</v>
      </c>
      <c r="H182" s="61">
        <v>45035</v>
      </c>
      <c r="I182" s="61">
        <v>47226</v>
      </c>
      <c r="J182" s="24">
        <v>5148610</v>
      </c>
      <c r="K182" s="24">
        <v>5812</v>
      </c>
      <c r="L182" s="30">
        <v>72</v>
      </c>
    </row>
    <row r="183" spans="1:13" x14ac:dyDescent="0.25">
      <c r="A183" s="24">
        <v>5812</v>
      </c>
      <c r="B183" s="24"/>
      <c r="C183" s="25" t="s">
        <v>426</v>
      </c>
      <c r="D183" s="26">
        <v>849933.17</v>
      </c>
      <c r="E183" s="24" t="s">
        <v>431</v>
      </c>
      <c r="F183" s="27" t="s">
        <v>434</v>
      </c>
      <c r="G183" s="26">
        <v>10619.28</v>
      </c>
      <c r="H183" s="61">
        <v>45035</v>
      </c>
      <c r="I183" s="61">
        <v>47226</v>
      </c>
      <c r="J183" s="24">
        <v>5148610</v>
      </c>
      <c r="K183" s="24">
        <v>5812</v>
      </c>
      <c r="L183" s="30">
        <v>72</v>
      </c>
    </row>
    <row r="184" spans="1:13" x14ac:dyDescent="0.25">
      <c r="A184" s="24">
        <v>5812</v>
      </c>
      <c r="B184" s="24"/>
      <c r="C184" s="25" t="s">
        <v>426</v>
      </c>
      <c r="D184" s="26">
        <v>849933.17</v>
      </c>
      <c r="E184" s="24" t="s">
        <v>432</v>
      </c>
      <c r="F184" s="27" t="s">
        <v>434</v>
      </c>
      <c r="G184" s="26">
        <v>10619.28</v>
      </c>
      <c r="H184" s="61">
        <v>45035</v>
      </c>
      <c r="I184" s="61">
        <v>47226</v>
      </c>
      <c r="J184" s="24">
        <v>5148610</v>
      </c>
      <c r="K184" s="24">
        <v>5812</v>
      </c>
      <c r="L184" s="30">
        <v>72</v>
      </c>
    </row>
    <row r="185" spans="1:13" x14ac:dyDescent="0.25">
      <c r="A185" s="24">
        <v>5812</v>
      </c>
      <c r="B185" s="24"/>
      <c r="C185" s="25" t="s">
        <v>426</v>
      </c>
      <c r="D185" s="26">
        <v>849933.17</v>
      </c>
      <c r="E185" s="24" t="s">
        <v>433</v>
      </c>
      <c r="F185" s="27" t="s">
        <v>434</v>
      </c>
      <c r="G185" s="26">
        <v>10619.28</v>
      </c>
      <c r="H185" s="61">
        <v>45035</v>
      </c>
      <c r="I185" s="61">
        <v>47226</v>
      </c>
      <c r="J185" s="24">
        <v>5148610</v>
      </c>
      <c r="K185" s="24">
        <v>5812</v>
      </c>
      <c r="L185" s="30">
        <v>72</v>
      </c>
    </row>
    <row r="186" spans="1:13" x14ac:dyDescent="0.25">
      <c r="A186" s="24">
        <v>5812</v>
      </c>
      <c r="B186" s="24"/>
      <c r="C186" s="25" t="s">
        <v>426</v>
      </c>
      <c r="D186" s="26">
        <v>849933.17</v>
      </c>
      <c r="E186" s="24" t="s">
        <v>483</v>
      </c>
      <c r="F186" s="27" t="s">
        <v>434</v>
      </c>
      <c r="G186" s="26">
        <v>10571.05</v>
      </c>
      <c r="H186" s="61">
        <v>45051</v>
      </c>
      <c r="I186" s="61">
        <v>47242</v>
      </c>
      <c r="J186" s="24">
        <v>5148610</v>
      </c>
      <c r="K186" s="24">
        <v>5812</v>
      </c>
      <c r="L186" s="30">
        <v>72</v>
      </c>
      <c r="M186" s="63"/>
    </row>
    <row r="187" spans="1:13" x14ac:dyDescent="0.25">
      <c r="A187" s="24">
        <v>5812</v>
      </c>
      <c r="B187" s="24"/>
      <c r="C187" s="25" t="s">
        <v>426</v>
      </c>
      <c r="D187" s="26">
        <v>849933.17</v>
      </c>
      <c r="E187" s="24" t="s">
        <v>484</v>
      </c>
      <c r="F187" s="27" t="s">
        <v>434</v>
      </c>
      <c r="G187" s="26">
        <v>10619.28</v>
      </c>
      <c r="H187" s="61">
        <v>45051</v>
      </c>
      <c r="I187" s="61">
        <v>47242</v>
      </c>
      <c r="J187" s="24">
        <v>5148610</v>
      </c>
      <c r="K187" s="24">
        <v>5812</v>
      </c>
      <c r="L187" s="30">
        <v>72</v>
      </c>
    </row>
    <row r="188" spans="1:13" x14ac:dyDescent="0.25">
      <c r="A188" s="24">
        <v>5812</v>
      </c>
      <c r="B188" s="24"/>
      <c r="C188" s="25" t="s">
        <v>426</v>
      </c>
      <c r="D188" s="26">
        <v>849933.17</v>
      </c>
      <c r="E188" s="24" t="s">
        <v>485</v>
      </c>
      <c r="F188" s="27" t="s">
        <v>434</v>
      </c>
      <c r="G188" s="26">
        <v>10619.28</v>
      </c>
      <c r="H188" s="61">
        <v>45051</v>
      </c>
      <c r="I188" s="61">
        <v>47242</v>
      </c>
      <c r="J188" s="24">
        <v>5148610</v>
      </c>
      <c r="K188" s="24">
        <v>5812</v>
      </c>
      <c r="L188" s="30">
        <v>72</v>
      </c>
    </row>
    <row r="189" spans="1:13" x14ac:dyDescent="0.25">
      <c r="A189" s="24">
        <v>5812</v>
      </c>
      <c r="B189" s="24"/>
      <c r="C189" s="25" t="s">
        <v>426</v>
      </c>
      <c r="D189" s="26">
        <v>849933.17</v>
      </c>
      <c r="E189" s="24" t="s">
        <v>486</v>
      </c>
      <c r="F189" s="27" t="s">
        <v>434</v>
      </c>
      <c r="G189" s="26">
        <v>10619.28</v>
      </c>
      <c r="H189" s="61">
        <v>45051</v>
      </c>
      <c r="I189" s="61">
        <v>47242</v>
      </c>
      <c r="J189" s="24">
        <v>5148610</v>
      </c>
      <c r="K189" s="24">
        <v>5812</v>
      </c>
      <c r="L189" s="30">
        <v>72</v>
      </c>
    </row>
    <row r="190" spans="1:13" x14ac:dyDescent="0.25">
      <c r="A190" s="24">
        <v>5812</v>
      </c>
      <c r="B190" s="24"/>
      <c r="C190" s="25" t="s">
        <v>426</v>
      </c>
      <c r="D190" s="26">
        <v>849933.17</v>
      </c>
      <c r="E190" s="24" t="s">
        <v>487</v>
      </c>
      <c r="F190" s="27" t="s">
        <v>434</v>
      </c>
      <c r="G190" s="26">
        <v>10619.28</v>
      </c>
      <c r="H190" s="61">
        <v>45051</v>
      </c>
      <c r="I190" s="61">
        <v>47242</v>
      </c>
      <c r="J190" s="24">
        <v>5148610</v>
      </c>
      <c r="K190" s="24">
        <v>5812</v>
      </c>
      <c r="L190" s="30">
        <v>72</v>
      </c>
    </row>
    <row r="191" spans="1:13" x14ac:dyDescent="0.25">
      <c r="A191" s="24">
        <v>5812</v>
      </c>
      <c r="B191" s="24"/>
      <c r="C191" s="25" t="s">
        <v>481</v>
      </c>
      <c r="D191" s="26">
        <v>977573.87</v>
      </c>
      <c r="E191" s="24" t="s">
        <v>488</v>
      </c>
      <c r="F191" s="27" t="s">
        <v>434</v>
      </c>
      <c r="G191" s="26">
        <v>12158.54</v>
      </c>
      <c r="H191" s="61">
        <v>45051</v>
      </c>
      <c r="I191" s="61">
        <v>47242</v>
      </c>
      <c r="J191" s="24">
        <v>5148610</v>
      </c>
      <c r="K191" s="24">
        <v>5812</v>
      </c>
      <c r="L191" s="30">
        <v>72</v>
      </c>
    </row>
    <row r="192" spans="1:13" x14ac:dyDescent="0.25">
      <c r="A192" s="24">
        <v>5812</v>
      </c>
      <c r="B192" s="24"/>
      <c r="C192" s="25" t="s">
        <v>482</v>
      </c>
      <c r="D192" s="26">
        <v>848438.04</v>
      </c>
      <c r="E192" s="24" t="s">
        <v>489</v>
      </c>
      <c r="F192" s="27" t="s">
        <v>434</v>
      </c>
      <c r="G192" s="26">
        <v>10552.48</v>
      </c>
      <c r="H192" s="61">
        <v>45063</v>
      </c>
      <c r="I192" s="61">
        <v>47254</v>
      </c>
      <c r="J192" s="24">
        <v>5148610</v>
      </c>
      <c r="K192" s="24">
        <v>5812</v>
      </c>
      <c r="L192" s="30">
        <v>72</v>
      </c>
    </row>
    <row r="193" spans="1:12" x14ac:dyDescent="0.25">
      <c r="A193" s="24">
        <v>5812</v>
      </c>
      <c r="B193" s="24"/>
      <c r="C193" s="25" t="s">
        <v>482</v>
      </c>
      <c r="D193" s="26">
        <v>867344.2</v>
      </c>
      <c r="E193" s="24" t="s">
        <v>490</v>
      </c>
      <c r="F193" s="27" t="s">
        <v>434</v>
      </c>
      <c r="G193" s="26">
        <v>10787.6</v>
      </c>
      <c r="H193" s="61">
        <v>45063</v>
      </c>
      <c r="I193" s="61">
        <v>47254</v>
      </c>
      <c r="J193" s="24">
        <v>5148610</v>
      </c>
      <c r="K193" s="24">
        <v>5812</v>
      </c>
      <c r="L193" s="30">
        <v>72</v>
      </c>
    </row>
    <row r="194" spans="1:12" x14ac:dyDescent="0.25">
      <c r="A194" s="24">
        <v>5812</v>
      </c>
      <c r="B194" s="24"/>
      <c r="C194" s="25" t="s">
        <v>482</v>
      </c>
      <c r="D194" s="26">
        <v>848438.04</v>
      </c>
      <c r="E194" s="24" t="s">
        <v>491</v>
      </c>
      <c r="F194" s="27" t="s">
        <v>434</v>
      </c>
      <c r="G194" s="26">
        <v>10552.48</v>
      </c>
      <c r="H194" s="61">
        <v>45063</v>
      </c>
      <c r="I194" s="61">
        <v>47254</v>
      </c>
      <c r="J194" s="24">
        <v>5148610</v>
      </c>
      <c r="K194" s="24">
        <v>5812</v>
      </c>
      <c r="L194" s="30">
        <v>72</v>
      </c>
    </row>
    <row r="195" spans="1:12" x14ac:dyDescent="0.25">
      <c r="A195" s="24">
        <v>5812</v>
      </c>
      <c r="B195" s="24"/>
      <c r="C195" s="25" t="s">
        <v>426</v>
      </c>
      <c r="D195" s="26">
        <v>854804.4</v>
      </c>
      <c r="E195" s="24" t="s">
        <v>492</v>
      </c>
      <c r="F195" s="27" t="s">
        <v>434</v>
      </c>
      <c r="G195" s="26">
        <v>10631.58</v>
      </c>
      <c r="H195" s="61">
        <v>45070</v>
      </c>
      <c r="I195" s="61">
        <v>45069</v>
      </c>
      <c r="J195" s="24">
        <v>5148610</v>
      </c>
      <c r="K195" s="24">
        <v>5812</v>
      </c>
      <c r="L195" s="30">
        <v>72</v>
      </c>
    </row>
    <row r="196" spans="1:12" x14ac:dyDescent="0.25">
      <c r="A196" s="24">
        <v>5812</v>
      </c>
      <c r="B196" s="24"/>
      <c r="C196" s="25" t="s">
        <v>426</v>
      </c>
      <c r="D196" s="26">
        <v>851717.68</v>
      </c>
      <c r="E196" s="24" t="s">
        <v>493</v>
      </c>
      <c r="F196" s="27" t="s">
        <v>434</v>
      </c>
      <c r="G196" s="26">
        <v>10593.24</v>
      </c>
      <c r="H196" s="61">
        <v>45070</v>
      </c>
      <c r="I196" s="61">
        <v>45069</v>
      </c>
      <c r="J196" s="24">
        <v>5148610</v>
      </c>
      <c r="K196" s="24">
        <v>5812</v>
      </c>
      <c r="L196" s="30">
        <v>72</v>
      </c>
    </row>
    <row r="197" spans="1:12" x14ac:dyDescent="0.25">
      <c r="A197" s="24">
        <v>5812</v>
      </c>
      <c r="B197" s="24"/>
      <c r="C197" s="25" t="s">
        <v>481</v>
      </c>
      <c r="D197" s="26">
        <v>977573.87</v>
      </c>
      <c r="E197" s="24" t="s">
        <v>494</v>
      </c>
      <c r="F197" s="27" t="s">
        <v>434</v>
      </c>
      <c r="G197" s="26">
        <v>12158.54</v>
      </c>
      <c r="H197" s="61">
        <v>45070</v>
      </c>
      <c r="I197" s="61">
        <v>45069</v>
      </c>
      <c r="J197" s="24">
        <v>5148610</v>
      </c>
      <c r="K197" s="24">
        <v>5812</v>
      </c>
      <c r="L197" s="30">
        <v>72</v>
      </c>
    </row>
    <row r="198" spans="1:12" x14ac:dyDescent="0.25">
      <c r="A198" s="24">
        <v>5812</v>
      </c>
      <c r="B198" s="24"/>
      <c r="C198" s="25" t="s">
        <v>482</v>
      </c>
      <c r="D198" s="26">
        <v>848438.04</v>
      </c>
      <c r="E198" s="24" t="s">
        <v>518</v>
      </c>
      <c r="F198" s="27" t="s">
        <v>434</v>
      </c>
      <c r="G198" s="26">
        <v>10552.48</v>
      </c>
      <c r="H198" s="61">
        <v>45078</v>
      </c>
      <c r="I198" s="61">
        <v>47269</v>
      </c>
      <c r="J198" s="24">
        <v>5148610</v>
      </c>
      <c r="K198" s="24">
        <v>5812</v>
      </c>
      <c r="L198" s="30">
        <v>72</v>
      </c>
    </row>
    <row r="199" spans="1:12" x14ac:dyDescent="0.25">
      <c r="A199" s="24">
        <v>5812</v>
      </c>
      <c r="B199" s="24"/>
      <c r="C199" s="25" t="s">
        <v>482</v>
      </c>
      <c r="D199" s="26">
        <v>848438.04</v>
      </c>
      <c r="E199" s="24" t="s">
        <v>519</v>
      </c>
      <c r="F199" s="27" t="s">
        <v>434</v>
      </c>
      <c r="G199" s="26">
        <v>10552.48</v>
      </c>
      <c r="H199" s="61">
        <v>45078</v>
      </c>
      <c r="I199" s="61">
        <v>47269</v>
      </c>
      <c r="J199" s="24">
        <v>5148610</v>
      </c>
      <c r="K199" s="24">
        <v>5812</v>
      </c>
      <c r="L199" s="30">
        <v>72</v>
      </c>
    </row>
    <row r="200" spans="1:12" x14ac:dyDescent="0.25">
      <c r="A200" s="24">
        <v>5812</v>
      </c>
      <c r="B200" s="24"/>
      <c r="C200" s="25" t="s">
        <v>426</v>
      </c>
      <c r="D200" s="26">
        <v>851717.68</v>
      </c>
      <c r="E200" s="24" t="s">
        <v>520</v>
      </c>
      <c r="F200" s="27" t="s">
        <v>434</v>
      </c>
      <c r="G200" s="26">
        <v>10593.24</v>
      </c>
      <c r="H200" s="61">
        <v>45089</v>
      </c>
      <c r="I200" s="61">
        <v>47280</v>
      </c>
      <c r="J200" s="24">
        <v>5148610</v>
      </c>
      <c r="K200" s="24">
        <v>5812</v>
      </c>
      <c r="L200" s="30">
        <v>72</v>
      </c>
    </row>
    <row r="201" spans="1:12" x14ac:dyDescent="0.25">
      <c r="A201" s="24">
        <v>5812</v>
      </c>
      <c r="B201" s="24"/>
      <c r="C201" s="25" t="s">
        <v>482</v>
      </c>
      <c r="D201" s="26">
        <v>848438.04</v>
      </c>
      <c r="E201" s="24" t="s">
        <v>521</v>
      </c>
      <c r="F201" s="27" t="s">
        <v>434</v>
      </c>
      <c r="G201" s="26">
        <v>10552.48</v>
      </c>
      <c r="H201" s="61">
        <v>45089</v>
      </c>
      <c r="I201" s="61">
        <v>47280</v>
      </c>
      <c r="J201" s="24">
        <v>5148610</v>
      </c>
      <c r="K201" s="24">
        <v>5812</v>
      </c>
      <c r="L201" s="30">
        <v>72</v>
      </c>
    </row>
    <row r="202" spans="1:12" x14ac:dyDescent="0.25">
      <c r="A202" s="24">
        <v>5812</v>
      </c>
      <c r="B202" s="24"/>
      <c r="C202" s="25" t="s">
        <v>481</v>
      </c>
      <c r="D202" s="26">
        <v>977573.87</v>
      </c>
      <c r="E202" s="24" t="s">
        <v>522</v>
      </c>
      <c r="F202" s="27" t="s">
        <v>434</v>
      </c>
      <c r="G202" s="26">
        <v>12158.54</v>
      </c>
      <c r="H202" s="61">
        <v>45089</v>
      </c>
      <c r="I202" s="61">
        <v>47280</v>
      </c>
      <c r="J202" s="24">
        <v>5148610</v>
      </c>
      <c r="K202" s="24">
        <v>5812</v>
      </c>
      <c r="L202" s="30">
        <v>72</v>
      </c>
    </row>
    <row r="203" spans="1:12" x14ac:dyDescent="0.25">
      <c r="A203" s="24">
        <v>5812</v>
      </c>
      <c r="B203" s="24"/>
      <c r="C203" s="25" t="s">
        <v>481</v>
      </c>
      <c r="D203" s="26">
        <v>977573.87</v>
      </c>
      <c r="E203" s="24" t="s">
        <v>523</v>
      </c>
      <c r="F203" s="27" t="s">
        <v>434</v>
      </c>
      <c r="G203" s="26">
        <v>12158.54</v>
      </c>
      <c r="H203" s="61">
        <v>45089</v>
      </c>
      <c r="I203" s="61">
        <v>47280</v>
      </c>
      <c r="J203" s="24">
        <v>5148610</v>
      </c>
      <c r="K203" s="24">
        <v>5812</v>
      </c>
      <c r="L203" s="30">
        <v>72</v>
      </c>
    </row>
    <row r="204" spans="1:12" x14ac:dyDescent="0.25">
      <c r="A204" s="24">
        <v>5812</v>
      </c>
      <c r="B204" s="24"/>
      <c r="C204" s="25" t="s">
        <v>482</v>
      </c>
      <c r="D204" s="26">
        <v>847015.26</v>
      </c>
      <c r="E204" s="24" t="s">
        <v>524</v>
      </c>
      <c r="F204" s="27" t="s">
        <v>434</v>
      </c>
      <c r="G204" s="26">
        <v>10534.88</v>
      </c>
      <c r="H204" s="61">
        <v>45096</v>
      </c>
      <c r="I204" s="61">
        <v>47287</v>
      </c>
      <c r="J204" s="24">
        <v>5148610</v>
      </c>
      <c r="K204" s="24">
        <v>5812</v>
      </c>
      <c r="L204" s="30">
        <v>72</v>
      </c>
    </row>
    <row r="205" spans="1:12" x14ac:dyDescent="0.25">
      <c r="A205" s="24">
        <v>5812</v>
      </c>
      <c r="B205" s="24"/>
      <c r="C205" s="25" t="s">
        <v>516</v>
      </c>
      <c r="D205" s="26">
        <v>960693.37</v>
      </c>
      <c r="E205" s="24" t="s">
        <v>525</v>
      </c>
      <c r="F205" s="27" t="s">
        <v>434</v>
      </c>
      <c r="G205" s="26">
        <v>11948.74</v>
      </c>
      <c r="H205" s="61">
        <v>45096</v>
      </c>
      <c r="I205" s="61">
        <v>47287</v>
      </c>
      <c r="J205" s="24">
        <v>5148610</v>
      </c>
      <c r="K205" s="24">
        <v>5812</v>
      </c>
      <c r="L205" s="30">
        <v>72</v>
      </c>
    </row>
    <row r="206" spans="1:12" x14ac:dyDescent="0.25">
      <c r="A206" s="24">
        <v>5812</v>
      </c>
      <c r="B206" s="24"/>
      <c r="C206" s="25" t="s">
        <v>517</v>
      </c>
      <c r="D206" s="26">
        <v>959415.27</v>
      </c>
      <c r="E206" s="24" t="s">
        <v>526</v>
      </c>
      <c r="F206" s="27" t="s">
        <v>434</v>
      </c>
      <c r="G206" s="26">
        <v>11932.83</v>
      </c>
      <c r="H206" s="61">
        <v>45096</v>
      </c>
      <c r="I206" s="61">
        <v>47287</v>
      </c>
      <c r="J206" s="24">
        <v>5148610</v>
      </c>
      <c r="K206" s="24">
        <v>5812</v>
      </c>
      <c r="L206" s="30">
        <v>72</v>
      </c>
    </row>
    <row r="207" spans="1:12" x14ac:dyDescent="0.25">
      <c r="A207" s="24">
        <v>5812</v>
      </c>
      <c r="B207" s="24"/>
      <c r="C207" s="25" t="s">
        <v>527</v>
      </c>
      <c r="D207" s="26">
        <v>990837.12</v>
      </c>
      <c r="E207" s="24" t="s">
        <v>528</v>
      </c>
      <c r="F207" s="27" t="s">
        <v>434</v>
      </c>
      <c r="G207" s="26">
        <v>12323.49</v>
      </c>
      <c r="H207" s="61">
        <v>45104</v>
      </c>
      <c r="I207" s="61">
        <v>47295</v>
      </c>
      <c r="J207" s="24">
        <v>5148610</v>
      </c>
      <c r="K207" s="24">
        <v>5812</v>
      </c>
      <c r="L207" s="30">
        <v>72</v>
      </c>
    </row>
    <row r="208" spans="1:12" x14ac:dyDescent="0.25">
      <c r="A208" s="24">
        <v>5812</v>
      </c>
      <c r="B208" s="24"/>
      <c r="C208" s="25" t="s">
        <v>527</v>
      </c>
      <c r="D208" s="26">
        <v>990837.12</v>
      </c>
      <c r="E208" s="24" t="s">
        <v>529</v>
      </c>
      <c r="F208" s="27" t="s">
        <v>434</v>
      </c>
      <c r="G208" s="26">
        <v>12323.49</v>
      </c>
      <c r="H208" s="61">
        <v>45104</v>
      </c>
      <c r="I208" s="61">
        <v>47295</v>
      </c>
      <c r="J208" s="24">
        <v>5148610</v>
      </c>
      <c r="K208" s="24">
        <v>5812</v>
      </c>
      <c r="L208" s="30">
        <v>72</v>
      </c>
    </row>
    <row r="209" spans="1:14" x14ac:dyDescent="0.25">
      <c r="A209" s="24">
        <v>5812</v>
      </c>
      <c r="B209" s="24"/>
      <c r="C209" s="25" t="s">
        <v>517</v>
      </c>
      <c r="D209" s="26">
        <v>959415.27</v>
      </c>
      <c r="E209" s="24" t="s">
        <v>530</v>
      </c>
      <c r="F209" s="27" t="s">
        <v>434</v>
      </c>
      <c r="G209" s="26">
        <v>11932.83</v>
      </c>
      <c r="H209" s="61">
        <v>45104</v>
      </c>
      <c r="I209" s="61">
        <v>47295</v>
      </c>
      <c r="J209" s="24">
        <v>5148610</v>
      </c>
      <c r="K209" s="24">
        <v>5812</v>
      </c>
      <c r="L209" s="30">
        <v>72</v>
      </c>
    </row>
    <row r="210" spans="1:14" x14ac:dyDescent="0.25">
      <c r="A210" s="24">
        <v>5812</v>
      </c>
      <c r="B210" s="24"/>
      <c r="C210" s="25" t="s">
        <v>517</v>
      </c>
      <c r="D210" s="26">
        <v>956617.93</v>
      </c>
      <c r="E210" s="24" t="s">
        <v>531</v>
      </c>
      <c r="F210" s="27" t="s">
        <v>434</v>
      </c>
      <c r="G210" s="26">
        <v>11897.86</v>
      </c>
      <c r="H210" s="61">
        <v>45131</v>
      </c>
      <c r="I210" s="61">
        <v>47322</v>
      </c>
      <c r="J210" s="24">
        <v>5148610</v>
      </c>
      <c r="K210" s="24">
        <v>5812</v>
      </c>
      <c r="L210" s="30">
        <v>72</v>
      </c>
    </row>
    <row r="211" spans="1:14" x14ac:dyDescent="0.25">
      <c r="A211" s="24">
        <v>5812</v>
      </c>
      <c r="B211" s="24"/>
      <c r="C211" s="25" t="s">
        <v>517</v>
      </c>
      <c r="D211" s="26">
        <v>956617.93</v>
      </c>
      <c r="E211" s="24" t="s">
        <v>532</v>
      </c>
      <c r="F211" s="27" t="s">
        <v>434</v>
      </c>
      <c r="G211" s="26">
        <v>11897.86</v>
      </c>
      <c r="H211" s="61">
        <v>45131</v>
      </c>
      <c r="I211" s="61">
        <v>47322</v>
      </c>
      <c r="J211" s="24">
        <v>5148610</v>
      </c>
      <c r="K211" s="24">
        <v>5812</v>
      </c>
      <c r="L211" s="30">
        <v>72</v>
      </c>
    </row>
    <row r="212" spans="1:14" x14ac:dyDescent="0.25">
      <c r="A212" s="24">
        <v>5812</v>
      </c>
      <c r="B212" s="24"/>
      <c r="C212" s="25" t="s">
        <v>527</v>
      </c>
      <c r="D212" s="26">
        <v>986424.07</v>
      </c>
      <c r="E212" s="24" t="s">
        <v>533</v>
      </c>
      <c r="F212" s="27" t="s">
        <v>434</v>
      </c>
      <c r="G212" s="26">
        <v>12268.75</v>
      </c>
      <c r="H212" s="61">
        <v>45131</v>
      </c>
      <c r="I212" s="61">
        <v>47322</v>
      </c>
      <c r="J212" s="24">
        <v>5148610</v>
      </c>
      <c r="K212" s="24">
        <v>5812</v>
      </c>
      <c r="L212" s="30">
        <v>72</v>
      </c>
    </row>
    <row r="213" spans="1:14" x14ac:dyDescent="0.25">
      <c r="A213" s="24">
        <v>5812</v>
      </c>
      <c r="B213" s="24"/>
      <c r="C213" s="25" t="s">
        <v>549</v>
      </c>
      <c r="D213" s="26">
        <v>959077.66</v>
      </c>
      <c r="E213" s="24" t="s">
        <v>553</v>
      </c>
      <c r="F213" s="27" t="s">
        <v>434</v>
      </c>
      <c r="G213" s="26">
        <v>11928.48</v>
      </c>
      <c r="H213" s="34">
        <v>45135</v>
      </c>
      <c r="I213" s="81">
        <v>47326</v>
      </c>
      <c r="J213" s="24">
        <v>5148610</v>
      </c>
      <c r="K213" s="24">
        <v>5812</v>
      </c>
      <c r="L213" s="30">
        <v>72</v>
      </c>
    </row>
    <row r="214" spans="1:14" x14ac:dyDescent="0.25">
      <c r="A214" s="24">
        <v>5812</v>
      </c>
      <c r="B214" s="24"/>
      <c r="C214" s="25" t="s">
        <v>516</v>
      </c>
      <c r="D214" s="26">
        <v>982710.36</v>
      </c>
      <c r="E214" s="24" t="s">
        <v>554</v>
      </c>
      <c r="F214" s="27" t="s">
        <v>434</v>
      </c>
      <c r="G214" s="26">
        <v>12222.45</v>
      </c>
      <c r="H214" s="34">
        <v>45135</v>
      </c>
      <c r="I214" s="81">
        <v>47326</v>
      </c>
      <c r="J214" s="24">
        <v>5148610</v>
      </c>
      <c r="K214" s="24">
        <v>5812</v>
      </c>
      <c r="L214" s="30">
        <v>72</v>
      </c>
    </row>
    <row r="215" spans="1:14" x14ac:dyDescent="0.25">
      <c r="A215" s="24">
        <v>5812</v>
      </c>
      <c r="B215" s="24"/>
      <c r="C215" s="25" t="s">
        <v>550</v>
      </c>
      <c r="D215" s="26">
        <v>1028094.79</v>
      </c>
      <c r="E215" s="24" t="s">
        <v>555</v>
      </c>
      <c r="F215" s="27" t="s">
        <v>434</v>
      </c>
      <c r="G215" s="26">
        <v>12786.98</v>
      </c>
      <c r="H215" s="34">
        <v>45135</v>
      </c>
      <c r="I215" s="81">
        <v>47326</v>
      </c>
      <c r="J215" s="24">
        <v>5148610</v>
      </c>
      <c r="K215" s="24">
        <v>5812</v>
      </c>
      <c r="L215" s="30">
        <v>72</v>
      </c>
    </row>
    <row r="216" spans="1:14" x14ac:dyDescent="0.25">
      <c r="A216" s="24">
        <v>5812</v>
      </c>
      <c r="B216" s="24"/>
      <c r="C216" s="25" t="s">
        <v>551</v>
      </c>
      <c r="D216" s="26">
        <v>1569163.05</v>
      </c>
      <c r="E216" s="24" t="s">
        <v>556</v>
      </c>
      <c r="F216" s="27" t="s">
        <v>434</v>
      </c>
      <c r="G216" s="26">
        <v>18588.080000000002</v>
      </c>
      <c r="H216" s="34">
        <v>45145</v>
      </c>
      <c r="I216" s="81">
        <v>47336</v>
      </c>
      <c r="J216" s="24">
        <v>5148610</v>
      </c>
      <c r="K216" s="24">
        <v>5812</v>
      </c>
      <c r="L216" s="30">
        <v>72</v>
      </c>
    </row>
    <row r="217" spans="1:14" x14ac:dyDescent="0.25">
      <c r="A217" s="24">
        <v>5812</v>
      </c>
      <c r="B217" s="24"/>
      <c r="C217" s="25" t="s">
        <v>552</v>
      </c>
      <c r="D217" s="26">
        <v>1804887.17</v>
      </c>
      <c r="E217" s="24" t="s">
        <v>557</v>
      </c>
      <c r="F217" s="27" t="s">
        <v>434</v>
      </c>
      <c r="G217" s="26">
        <v>21380.6</v>
      </c>
      <c r="H217" s="34">
        <v>45145</v>
      </c>
      <c r="I217" s="81">
        <v>47336</v>
      </c>
      <c r="J217" s="24">
        <v>5148610</v>
      </c>
      <c r="K217" s="24">
        <v>5812</v>
      </c>
      <c r="L217" s="30">
        <v>72</v>
      </c>
    </row>
    <row r="218" spans="1:14" x14ac:dyDescent="0.25">
      <c r="A218" s="24">
        <v>5812</v>
      </c>
      <c r="B218" s="24"/>
      <c r="C218" s="25" t="s">
        <v>550</v>
      </c>
      <c r="D218" s="29">
        <v>1027443.69</v>
      </c>
      <c r="E218" s="24" t="s">
        <v>558</v>
      </c>
      <c r="F218" s="27" t="s">
        <v>434</v>
      </c>
      <c r="G218" s="26">
        <v>12786.98</v>
      </c>
      <c r="H218" s="92">
        <v>45167</v>
      </c>
      <c r="I218" s="82">
        <v>47358</v>
      </c>
      <c r="J218" s="24">
        <v>5148610</v>
      </c>
      <c r="K218" s="24">
        <v>5812</v>
      </c>
      <c r="L218" s="30">
        <v>72</v>
      </c>
    </row>
    <row r="219" spans="1:14" x14ac:dyDescent="0.25">
      <c r="A219" s="24">
        <v>5812</v>
      </c>
      <c r="B219" s="24"/>
      <c r="C219" s="25" t="s">
        <v>560</v>
      </c>
      <c r="D219" s="26">
        <v>1061252.92</v>
      </c>
      <c r="E219" s="24" t="s">
        <v>559</v>
      </c>
      <c r="F219" s="27" t="s">
        <v>434</v>
      </c>
      <c r="G219" s="26">
        <v>13199.35</v>
      </c>
      <c r="H219" s="92">
        <v>45167</v>
      </c>
      <c r="I219" s="82">
        <v>47358</v>
      </c>
      <c r="J219" s="24">
        <v>5148610</v>
      </c>
      <c r="K219" s="24">
        <v>5812</v>
      </c>
      <c r="L219" s="30">
        <v>72</v>
      </c>
    </row>
    <row r="220" spans="1:14" x14ac:dyDescent="0.25">
      <c r="A220" s="24"/>
      <c r="B220" s="24"/>
      <c r="C220" s="25"/>
      <c r="D220" s="26"/>
      <c r="E220" s="24"/>
      <c r="F220" s="27"/>
      <c r="G220" s="26"/>
      <c r="H220" s="92"/>
      <c r="I220" s="82"/>
      <c r="J220" s="24"/>
      <c r="K220" s="24"/>
      <c r="L220" s="30"/>
      <c r="N220" s="118"/>
    </row>
    <row r="221" spans="1:14" x14ac:dyDescent="0.25">
      <c r="A221" s="24"/>
      <c r="B221" s="24"/>
      <c r="C221" s="25"/>
      <c r="D221" s="26"/>
      <c r="E221" s="24"/>
      <c r="F221" s="27"/>
      <c r="G221" s="26"/>
      <c r="H221" s="92"/>
      <c r="I221" s="82"/>
      <c r="J221" s="24"/>
      <c r="K221" s="24"/>
      <c r="L221" s="30"/>
      <c r="N221" s="118"/>
    </row>
    <row r="222" spans="1:14" x14ac:dyDescent="0.25">
      <c r="A222" s="24"/>
      <c r="B222" s="24"/>
      <c r="C222" s="25"/>
      <c r="D222" s="26"/>
      <c r="E222" s="24"/>
      <c r="F222" s="27"/>
      <c r="G222" s="26"/>
      <c r="H222" s="92"/>
      <c r="I222" s="82"/>
      <c r="J222" s="24"/>
      <c r="K222" s="24"/>
      <c r="L222" s="30"/>
    </row>
    <row r="223" spans="1:14" x14ac:dyDescent="0.25">
      <c r="A223" s="24"/>
      <c r="B223" s="24"/>
      <c r="C223" s="25"/>
      <c r="D223" s="26"/>
      <c r="E223" s="24"/>
      <c r="F223" s="27"/>
      <c r="G223" s="26"/>
      <c r="H223" s="92"/>
      <c r="I223" s="82"/>
      <c r="J223" s="24"/>
      <c r="K223" s="24"/>
      <c r="L223" s="30"/>
    </row>
    <row r="224" spans="1:14" x14ac:dyDescent="0.25">
      <c r="A224" s="24"/>
      <c r="B224" s="24"/>
      <c r="C224" s="25"/>
      <c r="D224" s="26"/>
      <c r="E224" s="24"/>
      <c r="F224" s="27"/>
      <c r="G224" s="26"/>
      <c r="H224" s="28"/>
      <c r="I224" s="28"/>
      <c r="J224" s="24"/>
      <c r="K224" s="24"/>
      <c r="L224" s="30"/>
    </row>
    <row r="225" spans="1:13" x14ac:dyDescent="0.25">
      <c r="A225" s="24">
        <v>5812</v>
      </c>
      <c r="B225" s="24"/>
      <c r="C225" s="25" t="s">
        <v>317</v>
      </c>
      <c r="D225" s="26">
        <v>597200</v>
      </c>
      <c r="E225" s="24" t="s">
        <v>318</v>
      </c>
      <c r="F225" s="27" t="s">
        <v>324</v>
      </c>
      <c r="G225" s="26">
        <v>10189</v>
      </c>
      <c r="H225" s="28" t="s">
        <v>322</v>
      </c>
      <c r="I225" s="28" t="s">
        <v>323</v>
      </c>
      <c r="J225" s="24">
        <v>5148610</v>
      </c>
      <c r="K225" s="24">
        <v>5812</v>
      </c>
      <c r="L225" s="30">
        <v>72</v>
      </c>
    </row>
    <row r="226" spans="1:13" x14ac:dyDescent="0.25">
      <c r="A226" s="24">
        <v>5812</v>
      </c>
      <c r="B226" s="24"/>
      <c r="C226" s="25" t="s">
        <v>317</v>
      </c>
      <c r="D226" s="26">
        <v>597200</v>
      </c>
      <c r="E226" s="24" t="s">
        <v>319</v>
      </c>
      <c r="F226" s="27" t="s">
        <v>324</v>
      </c>
      <c r="G226" s="26">
        <v>10095</v>
      </c>
      <c r="H226" s="28" t="s">
        <v>322</v>
      </c>
      <c r="I226" s="28" t="s">
        <v>323</v>
      </c>
      <c r="J226" s="24">
        <v>5148610</v>
      </c>
      <c r="K226" s="24">
        <v>5812</v>
      </c>
      <c r="L226" s="30">
        <v>72</v>
      </c>
    </row>
    <row r="227" spans="1:13" x14ac:dyDescent="0.25">
      <c r="A227" s="24">
        <v>5812</v>
      </c>
      <c r="B227" s="24"/>
      <c r="C227" s="25" t="s">
        <v>317</v>
      </c>
      <c r="D227" s="26">
        <v>597200</v>
      </c>
      <c r="E227" s="24" t="s">
        <v>320</v>
      </c>
      <c r="F227" s="27" t="s">
        <v>324</v>
      </c>
      <c r="G227" s="26">
        <v>10095</v>
      </c>
      <c r="H227" s="28" t="s">
        <v>322</v>
      </c>
      <c r="I227" s="28" t="s">
        <v>323</v>
      </c>
      <c r="J227" s="24">
        <v>5148610</v>
      </c>
      <c r="K227" s="24">
        <v>5812</v>
      </c>
      <c r="L227" s="30">
        <v>72</v>
      </c>
    </row>
    <row r="228" spans="1:13" x14ac:dyDescent="0.25">
      <c r="A228" s="24">
        <v>5812</v>
      </c>
      <c r="B228" s="24"/>
      <c r="C228" s="25" t="s">
        <v>317</v>
      </c>
      <c r="D228" s="26">
        <v>642000</v>
      </c>
      <c r="E228" s="24" t="s">
        <v>321</v>
      </c>
      <c r="F228" s="27" t="s">
        <v>324</v>
      </c>
      <c r="G228" s="26">
        <v>10806</v>
      </c>
      <c r="H228" s="28" t="s">
        <v>322</v>
      </c>
      <c r="I228" s="28" t="s">
        <v>323</v>
      </c>
      <c r="J228" s="24">
        <v>5148610</v>
      </c>
      <c r="K228" s="24">
        <v>5812</v>
      </c>
      <c r="L228" s="30">
        <v>72</v>
      </c>
    </row>
    <row r="229" spans="1:13" x14ac:dyDescent="0.25">
      <c r="A229" s="24">
        <v>5812</v>
      </c>
      <c r="B229" s="24"/>
      <c r="C229" s="25" t="s">
        <v>317</v>
      </c>
      <c r="D229" s="26">
        <v>597200</v>
      </c>
      <c r="E229" s="24" t="s">
        <v>338</v>
      </c>
      <c r="F229" s="27" t="s">
        <v>324</v>
      </c>
      <c r="G229" s="26">
        <v>10142</v>
      </c>
      <c r="H229" s="61">
        <f>'[1]12-22'!F133</f>
        <v>44909</v>
      </c>
      <c r="I229" s="28" t="s">
        <v>341</v>
      </c>
      <c r="J229" s="24">
        <v>5148610</v>
      </c>
      <c r="K229" s="24">
        <v>5812</v>
      </c>
      <c r="L229" s="30">
        <v>72</v>
      </c>
    </row>
    <row r="230" spans="1:13" x14ac:dyDescent="0.25">
      <c r="A230" s="24">
        <v>5812</v>
      </c>
      <c r="B230" s="24"/>
      <c r="C230" s="25" t="s">
        <v>317</v>
      </c>
      <c r="D230" s="26">
        <v>597200</v>
      </c>
      <c r="E230" s="24" t="s">
        <v>339</v>
      </c>
      <c r="F230" s="27" t="s">
        <v>324</v>
      </c>
      <c r="G230" s="26">
        <v>10095</v>
      </c>
      <c r="H230" s="61">
        <f>'[1]12-22'!F134</f>
        <v>44909</v>
      </c>
      <c r="I230" s="28" t="s">
        <v>341</v>
      </c>
      <c r="J230" s="24">
        <v>5148610</v>
      </c>
      <c r="K230" s="24">
        <v>5812</v>
      </c>
      <c r="L230" s="30">
        <v>72</v>
      </c>
    </row>
    <row r="231" spans="1:13" x14ac:dyDescent="0.25">
      <c r="A231" s="24">
        <v>5812</v>
      </c>
      <c r="B231" s="24"/>
      <c r="C231" s="25" t="s">
        <v>317</v>
      </c>
      <c r="D231" s="26">
        <v>597200</v>
      </c>
      <c r="E231" s="24" t="s">
        <v>340</v>
      </c>
      <c r="F231" s="27" t="s">
        <v>324</v>
      </c>
      <c r="G231" s="26">
        <v>10095</v>
      </c>
      <c r="H231" s="61">
        <f>'[1]12-22'!F135</f>
        <v>44909</v>
      </c>
      <c r="I231" s="28" t="s">
        <v>341</v>
      </c>
      <c r="J231" s="24">
        <v>5148610</v>
      </c>
      <c r="K231" s="24">
        <v>5812</v>
      </c>
      <c r="L231" s="30">
        <v>72</v>
      </c>
    </row>
    <row r="232" spans="1:13" x14ac:dyDescent="0.25">
      <c r="A232" s="24">
        <v>5812</v>
      </c>
      <c r="B232" s="24"/>
      <c r="C232" s="25" t="s">
        <v>359</v>
      </c>
      <c r="D232" s="26">
        <v>600200</v>
      </c>
      <c r="E232" s="24" t="s">
        <v>360</v>
      </c>
      <c r="F232" s="27" t="s">
        <v>324</v>
      </c>
      <c r="G232" s="26">
        <v>12080</v>
      </c>
      <c r="H232" s="28" t="s">
        <v>361</v>
      </c>
      <c r="I232" s="28" t="s">
        <v>362</v>
      </c>
      <c r="J232" s="24">
        <v>5148610</v>
      </c>
      <c r="K232" s="24">
        <v>5812</v>
      </c>
      <c r="L232" s="30">
        <v>48</v>
      </c>
      <c r="M232" s="63"/>
    </row>
    <row r="233" spans="1:13" x14ac:dyDescent="0.25">
      <c r="A233" s="24">
        <v>5812</v>
      </c>
      <c r="B233" s="24"/>
      <c r="C233" s="25" t="s">
        <v>317</v>
      </c>
      <c r="D233" s="26">
        <v>691000</v>
      </c>
      <c r="E233" s="24" t="s">
        <v>388</v>
      </c>
      <c r="F233" s="27" t="s">
        <v>324</v>
      </c>
      <c r="G233" s="26">
        <v>8112.36</v>
      </c>
      <c r="H233" s="28" t="s">
        <v>392</v>
      </c>
      <c r="I233" s="28" t="s">
        <v>393</v>
      </c>
      <c r="J233" s="24">
        <v>5148610</v>
      </c>
      <c r="K233" s="24">
        <v>5812</v>
      </c>
      <c r="L233" s="30">
        <v>72</v>
      </c>
    </row>
    <row r="234" spans="1:13" x14ac:dyDescent="0.25">
      <c r="A234" s="24">
        <v>5812</v>
      </c>
      <c r="B234" s="24"/>
      <c r="C234" s="25" t="s">
        <v>386</v>
      </c>
      <c r="D234" s="26">
        <v>642000</v>
      </c>
      <c r="E234" s="24" t="s">
        <v>389</v>
      </c>
      <c r="F234" s="27" t="s">
        <v>324</v>
      </c>
      <c r="G234" s="26">
        <v>10806</v>
      </c>
      <c r="H234" s="28" t="s">
        <v>394</v>
      </c>
      <c r="I234" s="28" t="s">
        <v>395</v>
      </c>
      <c r="J234" s="24">
        <v>5148610</v>
      </c>
      <c r="K234" s="24">
        <v>5812</v>
      </c>
      <c r="L234" s="30">
        <v>72</v>
      </c>
    </row>
    <row r="235" spans="1:13" x14ac:dyDescent="0.25">
      <c r="A235" s="24">
        <v>5812</v>
      </c>
      <c r="B235" s="24"/>
      <c r="C235" s="25" t="s">
        <v>386</v>
      </c>
      <c r="D235" s="26">
        <v>642000</v>
      </c>
      <c r="E235" s="24" t="s">
        <v>390</v>
      </c>
      <c r="F235" s="27" t="s">
        <v>324</v>
      </c>
      <c r="G235" s="26">
        <v>10806</v>
      </c>
      <c r="H235" s="28" t="s">
        <v>394</v>
      </c>
      <c r="I235" s="28" t="s">
        <v>395</v>
      </c>
      <c r="J235" s="24">
        <v>5148610</v>
      </c>
      <c r="K235" s="24">
        <v>5812</v>
      </c>
      <c r="L235" s="30">
        <v>72</v>
      </c>
    </row>
    <row r="236" spans="1:13" x14ac:dyDescent="0.25">
      <c r="A236" s="24">
        <v>5812</v>
      </c>
      <c r="B236" s="24"/>
      <c r="C236" s="25" t="s">
        <v>387</v>
      </c>
      <c r="D236" s="26">
        <v>835700</v>
      </c>
      <c r="E236" s="24" t="s">
        <v>391</v>
      </c>
      <c r="F236" s="27" t="s">
        <v>324</v>
      </c>
      <c r="G236" s="26">
        <v>14123</v>
      </c>
      <c r="H236" s="28" t="s">
        <v>394</v>
      </c>
      <c r="I236" s="28" t="s">
        <v>395</v>
      </c>
      <c r="J236" s="24">
        <v>5148610</v>
      </c>
      <c r="K236" s="24">
        <v>5812</v>
      </c>
      <c r="L236" s="30">
        <v>72</v>
      </c>
    </row>
    <row r="237" spans="1:13" x14ac:dyDescent="0.25">
      <c r="A237" s="24">
        <v>5812</v>
      </c>
      <c r="B237" s="24"/>
      <c r="C237" s="25" t="s">
        <v>317</v>
      </c>
      <c r="D237" s="26">
        <v>610000</v>
      </c>
      <c r="E237" s="24" t="s">
        <v>416</v>
      </c>
      <c r="F237" s="27" t="s">
        <v>324</v>
      </c>
      <c r="G237" s="26">
        <v>10327</v>
      </c>
      <c r="H237" s="28" t="s">
        <v>418</v>
      </c>
      <c r="I237" s="28" t="s">
        <v>419</v>
      </c>
      <c r="J237" s="24">
        <v>5148610</v>
      </c>
      <c r="K237" s="24">
        <v>5812</v>
      </c>
      <c r="L237" s="30">
        <v>72</v>
      </c>
    </row>
    <row r="238" spans="1:13" ht="15.75" customHeight="1" x14ac:dyDescent="0.25">
      <c r="A238" s="24">
        <v>5812</v>
      </c>
      <c r="B238" s="24"/>
      <c r="C238" s="25" t="s">
        <v>386</v>
      </c>
      <c r="D238" s="26">
        <v>642000</v>
      </c>
      <c r="E238" s="24" t="s">
        <v>417</v>
      </c>
      <c r="F238" s="27" t="s">
        <v>324</v>
      </c>
      <c r="G238" s="26">
        <v>10853</v>
      </c>
      <c r="H238" s="28" t="s">
        <v>420</v>
      </c>
      <c r="I238" s="28" t="s">
        <v>421</v>
      </c>
      <c r="J238" s="24">
        <v>5148610</v>
      </c>
      <c r="K238" s="24">
        <v>5812</v>
      </c>
      <c r="L238" s="30">
        <v>72</v>
      </c>
    </row>
    <row r="239" spans="1:13" x14ac:dyDescent="0.25">
      <c r="A239" s="24">
        <v>5812</v>
      </c>
      <c r="B239" s="24"/>
      <c r="C239" s="25" t="s">
        <v>386</v>
      </c>
      <c r="D239" s="26">
        <v>642000</v>
      </c>
      <c r="E239" s="24" t="s">
        <v>422</v>
      </c>
      <c r="F239" s="27" t="s">
        <v>324</v>
      </c>
      <c r="G239" s="26">
        <v>10806</v>
      </c>
      <c r="H239" s="28" t="s">
        <v>424</v>
      </c>
      <c r="I239" s="28" t="s">
        <v>425</v>
      </c>
      <c r="J239" s="24">
        <v>5148610</v>
      </c>
      <c r="K239" s="24">
        <v>5812</v>
      </c>
      <c r="L239" s="30">
        <v>72</v>
      </c>
    </row>
    <row r="240" spans="1:13" x14ac:dyDescent="0.25">
      <c r="A240" s="24">
        <v>5812</v>
      </c>
      <c r="B240" s="24"/>
      <c r="C240" s="25" t="s">
        <v>317</v>
      </c>
      <c r="D240" s="26">
        <v>610000</v>
      </c>
      <c r="E240" s="24" t="s">
        <v>423</v>
      </c>
      <c r="F240" s="27" t="s">
        <v>324</v>
      </c>
      <c r="G240" s="26">
        <v>10327</v>
      </c>
      <c r="H240" s="28" t="s">
        <v>424</v>
      </c>
      <c r="I240" s="28" t="s">
        <v>425</v>
      </c>
      <c r="J240" s="24">
        <v>5148610</v>
      </c>
      <c r="K240" s="24">
        <v>5812</v>
      </c>
      <c r="L240" s="30">
        <v>72</v>
      </c>
    </row>
    <row r="241" spans="1:13" x14ac:dyDescent="0.25">
      <c r="A241" s="24"/>
      <c r="B241" s="24"/>
      <c r="C241" s="25"/>
      <c r="D241" s="26"/>
      <c r="E241" s="24"/>
      <c r="F241" s="27"/>
      <c r="G241" s="26"/>
      <c r="H241" s="28"/>
      <c r="I241" s="28"/>
      <c r="J241" s="24"/>
      <c r="K241" s="24"/>
      <c r="L241" s="30"/>
    </row>
    <row r="242" spans="1:13" x14ac:dyDescent="0.25">
      <c r="A242" s="24"/>
      <c r="B242" s="24"/>
      <c r="C242" s="25"/>
      <c r="D242" s="26"/>
      <c r="E242" s="24"/>
      <c r="F242" s="27"/>
      <c r="G242" s="26"/>
      <c r="H242" s="28"/>
      <c r="I242" s="28"/>
      <c r="J242" s="24"/>
      <c r="K242" s="24"/>
      <c r="L242" s="30"/>
    </row>
    <row r="243" spans="1:13" x14ac:dyDescent="0.25">
      <c r="A243" s="24"/>
      <c r="B243" s="24"/>
      <c r="C243" s="25"/>
      <c r="D243" s="26"/>
      <c r="E243" s="24"/>
      <c r="F243" s="27"/>
      <c r="G243" s="26"/>
      <c r="H243" s="28"/>
      <c r="I243" s="28"/>
      <c r="J243" s="24"/>
      <c r="K243" s="24"/>
      <c r="L243" s="30"/>
    </row>
    <row r="244" spans="1:13" x14ac:dyDescent="0.25">
      <c r="A244" s="24"/>
      <c r="B244" s="24"/>
      <c r="C244" s="25"/>
      <c r="D244" s="26"/>
      <c r="E244" s="24"/>
      <c r="F244" s="27"/>
      <c r="G244" s="26"/>
      <c r="H244" s="28"/>
      <c r="I244" s="28"/>
      <c r="J244" s="24"/>
      <c r="K244" s="24"/>
      <c r="L244" s="30"/>
    </row>
    <row r="245" spans="1:13" x14ac:dyDescent="0.25">
      <c r="A245" s="24"/>
      <c r="B245" s="24"/>
      <c r="C245" s="25"/>
      <c r="D245" s="26"/>
      <c r="E245" s="24"/>
      <c r="F245" s="27"/>
      <c r="G245" s="26"/>
      <c r="H245" s="28"/>
      <c r="I245" s="28"/>
      <c r="J245" s="24"/>
      <c r="K245" s="24"/>
      <c r="L245" s="30"/>
    </row>
    <row r="246" spans="1:13" x14ac:dyDescent="0.25">
      <c r="A246" s="24"/>
      <c r="B246" s="24"/>
      <c r="C246" s="25"/>
      <c r="D246" s="29">
        <f>SUM(D179:D245)</f>
        <v>48957870.659999996</v>
      </c>
      <c r="E246" s="24"/>
      <c r="F246" s="27"/>
      <c r="G246" s="29">
        <f>SUM(G179:G245)</f>
        <v>651096.36</v>
      </c>
      <c r="H246" s="61"/>
      <c r="I246" s="28"/>
      <c r="J246" s="24"/>
      <c r="K246" s="24"/>
      <c r="L246" s="30"/>
      <c r="M246" s="63"/>
    </row>
    <row r="247" spans="1:13" x14ac:dyDescent="0.25">
      <c r="A247" s="24"/>
      <c r="B247" s="24"/>
      <c r="C247" s="25"/>
      <c r="D247" s="29"/>
      <c r="E247" s="24"/>
      <c r="F247" s="27"/>
      <c r="G247" s="26"/>
      <c r="H247" s="61"/>
      <c r="I247" s="28"/>
      <c r="J247" s="24"/>
      <c r="K247" s="24"/>
      <c r="L247" s="30"/>
    </row>
    <row r="248" spans="1:13" x14ac:dyDescent="0.25">
      <c r="A248" s="24">
        <v>6300</v>
      </c>
      <c r="B248" s="24"/>
      <c r="C248" s="25" t="s">
        <v>103</v>
      </c>
      <c r="D248" s="26">
        <v>1304108</v>
      </c>
      <c r="E248" s="24" t="s">
        <v>104</v>
      </c>
      <c r="F248" s="27" t="s">
        <v>100</v>
      </c>
      <c r="G248" s="26">
        <v>18027.2</v>
      </c>
      <c r="H248" s="28" t="s">
        <v>105</v>
      </c>
      <c r="I248" s="28" t="s">
        <v>106</v>
      </c>
      <c r="J248" s="24">
        <v>5148610</v>
      </c>
      <c r="K248" s="24">
        <v>6300</v>
      </c>
      <c r="L248" s="30">
        <v>72</v>
      </c>
    </row>
    <row r="249" spans="1:13" x14ac:dyDescent="0.25">
      <c r="A249" s="24">
        <v>6300</v>
      </c>
      <c r="B249" s="24"/>
      <c r="C249" s="25" t="s">
        <v>107</v>
      </c>
      <c r="D249" s="26">
        <v>6995000</v>
      </c>
      <c r="E249" s="24" t="s">
        <v>108</v>
      </c>
      <c r="F249" s="27" t="s">
        <v>100</v>
      </c>
      <c r="G249" s="26">
        <v>97522.04</v>
      </c>
      <c r="H249" s="28" t="s">
        <v>109</v>
      </c>
      <c r="I249" s="28" t="s">
        <v>110</v>
      </c>
      <c r="J249" s="24">
        <v>5148610</v>
      </c>
      <c r="K249" s="24">
        <v>6300</v>
      </c>
      <c r="L249" s="30">
        <v>72</v>
      </c>
    </row>
    <row r="250" spans="1:13" x14ac:dyDescent="0.25">
      <c r="A250" s="24"/>
      <c r="B250" s="24"/>
      <c r="C250" s="25"/>
      <c r="D250" s="29"/>
      <c r="E250" s="24"/>
      <c r="F250" s="27"/>
      <c r="G250" s="26"/>
      <c r="H250" s="61"/>
      <c r="I250" s="28"/>
      <c r="J250" s="24"/>
      <c r="K250" s="24"/>
      <c r="L250" s="30"/>
    </row>
    <row r="251" spans="1:13" x14ac:dyDescent="0.25">
      <c r="A251" s="24"/>
      <c r="B251" s="24"/>
      <c r="C251" s="25"/>
      <c r="D251" s="29">
        <f>SUM(D248:D250)</f>
        <v>8299108</v>
      </c>
      <c r="E251" s="24"/>
      <c r="F251" s="27"/>
      <c r="G251" s="26">
        <f>SUM(G248:G249)</f>
        <v>115549.23999999999</v>
      </c>
      <c r="H251" s="61"/>
      <c r="I251" s="28"/>
      <c r="J251" s="24"/>
      <c r="K251" s="24"/>
      <c r="L251" s="30"/>
    </row>
    <row r="252" spans="1:13" x14ac:dyDescent="0.25">
      <c r="A252" s="24"/>
      <c r="B252" s="24"/>
      <c r="C252" s="25"/>
      <c r="D252" s="26"/>
      <c r="E252" s="24"/>
      <c r="F252" s="27"/>
      <c r="G252" s="26"/>
      <c r="H252" s="61"/>
      <c r="I252" s="28"/>
      <c r="J252" s="24"/>
      <c r="K252" s="24"/>
      <c r="L252" s="30"/>
    </row>
    <row r="253" spans="1:13" x14ac:dyDescent="0.25">
      <c r="A253" s="24">
        <v>6091</v>
      </c>
      <c r="B253" s="24"/>
      <c r="C253" s="25" t="s">
        <v>111</v>
      </c>
      <c r="D253" s="26">
        <v>23298475</v>
      </c>
      <c r="E253" s="24"/>
      <c r="F253" s="27" t="s">
        <v>112</v>
      </c>
      <c r="G253" s="26">
        <v>212078.54</v>
      </c>
      <c r="H253" s="61" t="s">
        <v>185</v>
      </c>
      <c r="I253" s="28"/>
      <c r="J253" s="24">
        <v>5148904</v>
      </c>
      <c r="K253" s="24" t="s">
        <v>113</v>
      </c>
      <c r="L253" s="30"/>
    </row>
    <row r="254" spans="1:13" x14ac:dyDescent="0.25">
      <c r="A254" s="24">
        <v>6091</v>
      </c>
      <c r="B254" s="24"/>
      <c r="C254" s="25" t="s">
        <v>114</v>
      </c>
      <c r="D254" s="26">
        <v>553000</v>
      </c>
      <c r="E254" s="24"/>
      <c r="F254" s="27" t="s">
        <v>112</v>
      </c>
      <c r="G254" s="26">
        <v>19100</v>
      </c>
      <c r="H254" s="61" t="s">
        <v>115</v>
      </c>
      <c r="I254" s="28" t="s">
        <v>116</v>
      </c>
      <c r="J254" s="24">
        <v>5148904</v>
      </c>
      <c r="K254" s="24">
        <v>6041</v>
      </c>
      <c r="L254" s="30">
        <v>48</v>
      </c>
    </row>
    <row r="255" spans="1:13" x14ac:dyDescent="0.25">
      <c r="A255" s="24">
        <v>6091</v>
      </c>
      <c r="B255" s="24"/>
      <c r="C255" s="25" t="s">
        <v>577</v>
      </c>
      <c r="D255" s="39">
        <v>992000</v>
      </c>
      <c r="E255" s="38"/>
      <c r="F255" s="27" t="s">
        <v>117</v>
      </c>
      <c r="G255" s="39">
        <v>29690.19</v>
      </c>
      <c r="H255" s="61" t="s">
        <v>122</v>
      </c>
      <c r="I255" s="28" t="s">
        <v>123</v>
      </c>
      <c r="J255" s="27">
        <v>5148922</v>
      </c>
      <c r="K255" s="38" t="s">
        <v>120</v>
      </c>
      <c r="L255" s="55" t="s">
        <v>119</v>
      </c>
    </row>
    <row r="256" spans="1:13" x14ac:dyDescent="0.25">
      <c r="A256" s="24">
        <v>6091</v>
      </c>
      <c r="B256" s="24"/>
      <c r="C256" s="25" t="s">
        <v>578</v>
      </c>
      <c r="D256" s="39">
        <v>436000</v>
      </c>
      <c r="E256" s="38"/>
      <c r="F256" s="27" t="s">
        <v>117</v>
      </c>
      <c r="G256" s="26"/>
      <c r="H256" s="61"/>
      <c r="I256" s="28"/>
      <c r="J256" s="27"/>
      <c r="K256" s="38"/>
      <c r="L256" s="55"/>
    </row>
    <row r="257" spans="1:12" x14ac:dyDescent="0.25">
      <c r="A257" s="24">
        <v>6091</v>
      </c>
      <c r="B257" s="24"/>
      <c r="C257" s="25" t="s">
        <v>579</v>
      </c>
      <c r="D257" s="39">
        <v>144500</v>
      </c>
      <c r="E257" s="38"/>
      <c r="F257" s="27" t="s">
        <v>117</v>
      </c>
      <c r="G257" s="26"/>
      <c r="H257" s="61"/>
      <c r="I257" s="28"/>
      <c r="J257" s="27"/>
      <c r="K257" s="38"/>
      <c r="L257" s="55"/>
    </row>
    <row r="258" spans="1:12" x14ac:dyDescent="0.25">
      <c r="A258" s="24">
        <v>6091</v>
      </c>
      <c r="B258" s="24"/>
      <c r="C258" s="25" t="s">
        <v>580</v>
      </c>
      <c r="D258" s="39">
        <v>60000</v>
      </c>
      <c r="E258" s="38"/>
      <c r="F258" s="27" t="s">
        <v>117</v>
      </c>
      <c r="G258" s="26"/>
      <c r="H258" s="61"/>
      <c r="I258" s="28"/>
      <c r="J258" s="27"/>
      <c r="K258" s="38"/>
      <c r="L258" s="55"/>
    </row>
    <row r="259" spans="1:12" x14ac:dyDescent="0.25">
      <c r="A259" s="24">
        <v>6091</v>
      </c>
      <c r="B259" s="24"/>
      <c r="C259" s="25" t="s">
        <v>581</v>
      </c>
      <c r="D259" s="40">
        <v>992000</v>
      </c>
      <c r="E259" s="38"/>
      <c r="F259" s="27" t="s">
        <v>117</v>
      </c>
      <c r="G259" s="40">
        <v>29690.19</v>
      </c>
      <c r="H259" s="61" t="s">
        <v>122</v>
      </c>
      <c r="I259" s="28" t="s">
        <v>123</v>
      </c>
      <c r="J259" s="27">
        <v>5148922</v>
      </c>
      <c r="K259" s="38" t="s">
        <v>120</v>
      </c>
      <c r="L259" s="55" t="s">
        <v>119</v>
      </c>
    </row>
    <row r="260" spans="1:12" x14ac:dyDescent="0.25">
      <c r="A260" s="24">
        <v>6091</v>
      </c>
      <c r="B260" s="24"/>
      <c r="C260" s="25" t="s">
        <v>582</v>
      </c>
      <c r="D260" s="40">
        <v>436000</v>
      </c>
      <c r="E260" s="38"/>
      <c r="F260" s="27" t="s">
        <v>117</v>
      </c>
      <c r="G260" s="26"/>
      <c r="H260" s="61"/>
      <c r="I260" s="28"/>
      <c r="J260" s="27"/>
      <c r="K260" s="38"/>
      <c r="L260" s="55"/>
    </row>
    <row r="261" spans="1:12" x14ac:dyDescent="0.25">
      <c r="A261" s="24">
        <v>6091</v>
      </c>
      <c r="B261" s="24"/>
      <c r="C261" s="25" t="s">
        <v>583</v>
      </c>
      <c r="D261" s="40">
        <v>144500</v>
      </c>
      <c r="E261" s="38"/>
      <c r="F261" s="27" t="s">
        <v>117</v>
      </c>
      <c r="G261" s="26"/>
      <c r="H261" s="61"/>
      <c r="I261" s="28"/>
      <c r="J261" s="27"/>
      <c r="K261" s="38"/>
      <c r="L261" s="55"/>
    </row>
    <row r="262" spans="1:12" x14ac:dyDescent="0.25">
      <c r="A262" s="24">
        <v>6091</v>
      </c>
      <c r="B262" s="24"/>
      <c r="C262" s="25" t="s">
        <v>584</v>
      </c>
      <c r="D262" s="40">
        <v>60000</v>
      </c>
      <c r="E262" s="38"/>
      <c r="F262" s="27" t="s">
        <v>117</v>
      </c>
      <c r="G262" s="26"/>
      <c r="H262" s="61"/>
      <c r="I262" s="28"/>
      <c r="J262" s="27"/>
      <c r="K262" s="38"/>
      <c r="L262" s="55"/>
    </row>
    <row r="263" spans="1:12" x14ac:dyDescent="0.25">
      <c r="A263" s="24">
        <v>6091</v>
      </c>
      <c r="B263" s="24"/>
      <c r="C263" s="25" t="s">
        <v>585</v>
      </c>
      <c r="D263" s="119">
        <v>992000</v>
      </c>
      <c r="E263" s="38"/>
      <c r="F263" s="27" t="s">
        <v>117</v>
      </c>
      <c r="G263" s="119">
        <v>30064.36</v>
      </c>
      <c r="H263" s="61" t="s">
        <v>124</v>
      </c>
      <c r="I263" s="28" t="s">
        <v>125</v>
      </c>
      <c r="J263" s="27">
        <v>5148922</v>
      </c>
      <c r="K263" s="38" t="s">
        <v>120</v>
      </c>
      <c r="L263" s="55" t="s">
        <v>119</v>
      </c>
    </row>
    <row r="264" spans="1:12" x14ac:dyDescent="0.25">
      <c r="A264" s="24">
        <v>6091</v>
      </c>
      <c r="B264" s="24"/>
      <c r="C264" s="25" t="s">
        <v>586</v>
      </c>
      <c r="D264" s="119">
        <v>436000</v>
      </c>
      <c r="E264" s="38"/>
      <c r="F264" s="27" t="s">
        <v>117</v>
      </c>
      <c r="G264" s="26"/>
      <c r="H264" s="61"/>
      <c r="I264" s="28"/>
      <c r="J264" s="27"/>
      <c r="K264" s="38"/>
      <c r="L264" s="55"/>
    </row>
    <row r="265" spans="1:12" x14ac:dyDescent="0.25">
      <c r="A265" s="24">
        <v>6091</v>
      </c>
      <c r="B265" s="24"/>
      <c r="C265" s="25" t="s">
        <v>587</v>
      </c>
      <c r="D265" s="119">
        <v>144600</v>
      </c>
      <c r="E265" s="38"/>
      <c r="F265" s="27" t="s">
        <v>117</v>
      </c>
      <c r="G265" s="26"/>
      <c r="H265" s="61"/>
      <c r="I265" s="28"/>
      <c r="J265" s="27"/>
      <c r="K265" s="38"/>
      <c r="L265" s="55"/>
    </row>
    <row r="266" spans="1:12" x14ac:dyDescent="0.25">
      <c r="A266" s="24">
        <v>6091</v>
      </c>
      <c r="B266" s="24"/>
      <c r="C266" s="25" t="s">
        <v>588</v>
      </c>
      <c r="D266" s="119">
        <v>99500</v>
      </c>
      <c r="E266" s="38"/>
      <c r="F266" s="27" t="s">
        <v>117</v>
      </c>
      <c r="G266" s="26"/>
      <c r="H266" s="61"/>
      <c r="I266" s="28"/>
      <c r="J266" s="27"/>
      <c r="K266" s="38"/>
      <c r="L266" s="55"/>
    </row>
    <row r="267" spans="1:12" x14ac:dyDescent="0.25">
      <c r="A267" s="24">
        <v>6091</v>
      </c>
      <c r="B267" s="24"/>
      <c r="C267" s="25" t="s">
        <v>589</v>
      </c>
      <c r="D267" s="44">
        <v>715000</v>
      </c>
      <c r="E267" s="38"/>
      <c r="F267" s="27" t="s">
        <v>117</v>
      </c>
      <c r="G267" s="26"/>
      <c r="H267" s="61"/>
      <c r="I267" s="28"/>
      <c r="J267" s="27"/>
      <c r="K267" s="38"/>
      <c r="L267" s="55"/>
    </row>
    <row r="268" spans="1:12" x14ac:dyDescent="0.25">
      <c r="A268" s="24">
        <v>6091</v>
      </c>
      <c r="B268" s="24"/>
      <c r="C268" s="25" t="s">
        <v>590</v>
      </c>
      <c r="D268" s="44">
        <v>103122.5</v>
      </c>
      <c r="E268" s="38"/>
      <c r="F268" s="27" t="s">
        <v>117</v>
      </c>
      <c r="G268" s="26"/>
      <c r="H268" s="61"/>
      <c r="I268" s="28"/>
      <c r="J268" s="27"/>
      <c r="K268" s="38"/>
      <c r="L268" s="55"/>
    </row>
    <row r="269" spans="1:12" x14ac:dyDescent="0.25">
      <c r="A269" s="24">
        <v>6091</v>
      </c>
      <c r="B269" s="24"/>
      <c r="C269" s="25" t="s">
        <v>591</v>
      </c>
      <c r="D269" s="44">
        <v>5079.4399999999996</v>
      </c>
      <c r="E269" s="38"/>
      <c r="F269" s="27" t="s">
        <v>117</v>
      </c>
      <c r="G269" s="26"/>
      <c r="H269" s="61"/>
      <c r="I269" s="28"/>
      <c r="J269" s="27"/>
      <c r="K269" s="38"/>
      <c r="L269" s="55"/>
    </row>
    <row r="270" spans="1:12" x14ac:dyDescent="0.25">
      <c r="A270" s="24">
        <v>6091</v>
      </c>
      <c r="B270" s="24"/>
      <c r="C270" s="25" t="s">
        <v>592</v>
      </c>
      <c r="D270" s="44">
        <v>3732.64</v>
      </c>
      <c r="E270" s="38"/>
      <c r="F270" s="27" t="s">
        <v>117</v>
      </c>
      <c r="G270" s="26"/>
      <c r="H270" s="61"/>
      <c r="I270" s="28"/>
      <c r="J270" s="27"/>
      <c r="K270" s="38"/>
      <c r="L270" s="55"/>
    </row>
    <row r="271" spans="1:12" x14ac:dyDescent="0.25">
      <c r="A271" s="24">
        <v>6091</v>
      </c>
      <c r="B271" s="24"/>
      <c r="C271" s="25" t="s">
        <v>593</v>
      </c>
      <c r="D271" s="44">
        <v>7569.16</v>
      </c>
      <c r="E271" s="38"/>
      <c r="F271" s="27" t="s">
        <v>117</v>
      </c>
      <c r="G271" s="44">
        <v>15004.38</v>
      </c>
      <c r="H271" s="61" t="s">
        <v>126</v>
      </c>
      <c r="I271" s="28" t="s">
        <v>127</v>
      </c>
      <c r="J271" s="27">
        <v>5148922</v>
      </c>
      <c r="K271" s="28" t="s">
        <v>120</v>
      </c>
      <c r="L271" s="55" t="s">
        <v>119</v>
      </c>
    </row>
    <row r="272" spans="1:12" x14ac:dyDescent="0.25">
      <c r="A272" s="24">
        <v>6091</v>
      </c>
      <c r="B272" s="24"/>
      <c r="C272" s="25" t="s">
        <v>594</v>
      </c>
      <c r="D272" s="54">
        <v>158100</v>
      </c>
      <c r="E272" s="38"/>
      <c r="F272" s="27" t="s">
        <v>117</v>
      </c>
      <c r="G272" s="54">
        <v>2842.64</v>
      </c>
      <c r="H272" s="61" t="s">
        <v>128</v>
      </c>
      <c r="I272" s="28" t="s">
        <v>129</v>
      </c>
      <c r="J272" s="27">
        <v>5148922</v>
      </c>
      <c r="K272" s="28" t="s">
        <v>120</v>
      </c>
      <c r="L272" s="55" t="s">
        <v>119</v>
      </c>
    </row>
    <row r="273" spans="1:12" x14ac:dyDescent="0.25">
      <c r="A273" s="24">
        <v>6091</v>
      </c>
      <c r="B273" s="18"/>
      <c r="C273" s="45" t="s">
        <v>595</v>
      </c>
      <c r="D273" s="57">
        <v>91500</v>
      </c>
      <c r="E273" s="38"/>
      <c r="F273" s="27" t="s">
        <v>117</v>
      </c>
      <c r="G273" s="26"/>
      <c r="H273" s="61"/>
      <c r="I273" s="28"/>
      <c r="J273" s="27"/>
      <c r="K273" s="28"/>
      <c r="L273" s="55"/>
    </row>
    <row r="274" spans="1:12" x14ac:dyDescent="0.25">
      <c r="A274" s="24">
        <v>6091</v>
      </c>
      <c r="B274" s="18"/>
      <c r="C274" s="45" t="s">
        <v>596</v>
      </c>
      <c r="D274" s="57">
        <v>112500</v>
      </c>
      <c r="E274" s="38"/>
      <c r="F274" s="27" t="s">
        <v>117</v>
      </c>
      <c r="G274" s="26"/>
      <c r="H274" s="61"/>
      <c r="I274" s="28"/>
      <c r="J274" s="27"/>
      <c r="K274" s="28"/>
      <c r="L274" s="55"/>
    </row>
    <row r="275" spans="1:12" x14ac:dyDescent="0.25">
      <c r="A275" s="24">
        <v>6091</v>
      </c>
      <c r="B275" s="18"/>
      <c r="C275" s="45" t="s">
        <v>597</v>
      </c>
      <c r="D275" s="57">
        <v>674000</v>
      </c>
      <c r="E275" s="38"/>
      <c r="F275" s="27" t="s">
        <v>117</v>
      </c>
      <c r="G275" s="26"/>
      <c r="H275" s="61"/>
      <c r="I275" s="28"/>
      <c r="J275" s="27"/>
      <c r="K275" s="28"/>
      <c r="L275" s="55"/>
    </row>
    <row r="276" spans="1:12" x14ac:dyDescent="0.25">
      <c r="A276" s="24">
        <v>6091</v>
      </c>
      <c r="B276" s="18"/>
      <c r="C276" s="45" t="s">
        <v>598</v>
      </c>
      <c r="D276" s="57">
        <v>32500</v>
      </c>
      <c r="E276" s="38"/>
      <c r="F276" s="27" t="s">
        <v>117</v>
      </c>
      <c r="G276" s="26"/>
      <c r="H276" s="61"/>
      <c r="I276" s="28"/>
      <c r="J276" s="27"/>
      <c r="K276" s="28"/>
      <c r="L276" s="55"/>
    </row>
    <row r="277" spans="1:12" x14ac:dyDescent="0.25">
      <c r="A277" s="24">
        <v>6091</v>
      </c>
      <c r="B277" s="24"/>
      <c r="C277" s="46" t="s">
        <v>599</v>
      </c>
      <c r="D277" s="57">
        <v>160600</v>
      </c>
      <c r="E277" s="38"/>
      <c r="F277" s="27" t="s">
        <v>117</v>
      </c>
      <c r="G277" s="26"/>
      <c r="H277" s="61"/>
      <c r="I277" s="28"/>
      <c r="J277" s="27"/>
      <c r="K277" s="28"/>
      <c r="L277" s="55"/>
    </row>
    <row r="278" spans="1:12" ht="15.75" thickBot="1" x14ac:dyDescent="0.3">
      <c r="A278" s="24">
        <v>6091</v>
      </c>
      <c r="B278" s="12"/>
      <c r="C278" s="47" t="s">
        <v>600</v>
      </c>
      <c r="D278" s="57">
        <v>85000</v>
      </c>
      <c r="E278" s="38"/>
      <c r="F278" s="27" t="s">
        <v>117</v>
      </c>
      <c r="G278" s="57">
        <v>24740.54</v>
      </c>
      <c r="H278" s="61" t="s">
        <v>130</v>
      </c>
      <c r="I278" s="28" t="s">
        <v>131</v>
      </c>
      <c r="J278" s="27">
        <v>5148922</v>
      </c>
      <c r="K278" s="28" t="s">
        <v>120</v>
      </c>
      <c r="L278" s="55" t="s">
        <v>118</v>
      </c>
    </row>
    <row r="279" spans="1:12" x14ac:dyDescent="0.25">
      <c r="A279" s="24">
        <v>6091</v>
      </c>
      <c r="B279" s="12"/>
      <c r="C279" s="48" t="s">
        <v>601</v>
      </c>
      <c r="D279" s="43">
        <v>200000</v>
      </c>
      <c r="E279" s="38"/>
      <c r="F279" s="27" t="s">
        <v>117</v>
      </c>
      <c r="G279" s="26"/>
      <c r="H279" s="61"/>
      <c r="I279" s="28"/>
      <c r="J279" s="27"/>
      <c r="K279" s="28"/>
      <c r="L279" s="55"/>
    </row>
    <row r="280" spans="1:12" x14ac:dyDescent="0.25">
      <c r="A280" s="24">
        <v>6091</v>
      </c>
      <c r="B280" s="12"/>
      <c r="C280" s="48" t="s">
        <v>602</v>
      </c>
      <c r="D280" s="43">
        <v>328900</v>
      </c>
      <c r="E280" s="38"/>
      <c r="F280" s="27" t="s">
        <v>117</v>
      </c>
      <c r="G280" s="26"/>
      <c r="H280" s="61"/>
      <c r="I280" s="28"/>
      <c r="J280" s="27"/>
      <c r="K280" s="28"/>
      <c r="L280" s="55"/>
    </row>
    <row r="281" spans="1:12" x14ac:dyDescent="0.25">
      <c r="A281" s="24">
        <v>6091</v>
      </c>
      <c r="B281" s="12"/>
      <c r="C281" s="48" t="s">
        <v>603</v>
      </c>
      <c r="D281" s="43">
        <v>1746000</v>
      </c>
      <c r="E281" s="38"/>
      <c r="F281" s="27" t="s">
        <v>117</v>
      </c>
      <c r="G281" s="26"/>
      <c r="H281" s="61"/>
      <c r="I281" s="28"/>
      <c r="J281" s="27"/>
      <c r="K281" s="28"/>
      <c r="L281" s="55"/>
    </row>
    <row r="282" spans="1:12" x14ac:dyDescent="0.25">
      <c r="A282" s="24">
        <v>6091</v>
      </c>
      <c r="B282" s="12"/>
      <c r="C282" s="48" t="s">
        <v>604</v>
      </c>
      <c r="D282" s="43">
        <v>286000</v>
      </c>
      <c r="E282" s="38"/>
      <c r="F282" s="27" t="s">
        <v>117</v>
      </c>
      <c r="G282" s="26"/>
      <c r="H282" s="61"/>
      <c r="I282" s="28"/>
      <c r="J282" s="27"/>
      <c r="K282" s="28"/>
      <c r="L282" s="55"/>
    </row>
    <row r="283" spans="1:12" x14ac:dyDescent="0.25">
      <c r="A283" s="24">
        <v>6091</v>
      </c>
      <c r="B283" s="12"/>
      <c r="C283" s="48" t="s">
        <v>605</v>
      </c>
      <c r="D283" s="43">
        <v>60500</v>
      </c>
      <c r="E283" s="38"/>
      <c r="F283" s="27" t="s">
        <v>117</v>
      </c>
      <c r="G283" s="26"/>
      <c r="H283" s="61"/>
      <c r="I283" s="28"/>
      <c r="J283" s="27"/>
      <c r="K283" s="28"/>
      <c r="L283" s="55"/>
    </row>
    <row r="284" spans="1:12" x14ac:dyDescent="0.25">
      <c r="A284" s="24">
        <v>6091</v>
      </c>
      <c r="B284" s="12"/>
      <c r="C284" s="48" t="s">
        <v>606</v>
      </c>
      <c r="D284" s="43">
        <v>8450</v>
      </c>
      <c r="E284" s="38"/>
      <c r="F284" s="27" t="s">
        <v>117</v>
      </c>
      <c r="G284" s="26"/>
      <c r="H284" s="61"/>
      <c r="I284" s="28"/>
      <c r="J284" s="27"/>
      <c r="K284" s="28"/>
      <c r="L284" s="55"/>
    </row>
    <row r="285" spans="1:12" x14ac:dyDescent="0.25">
      <c r="A285" s="24">
        <v>6091</v>
      </c>
      <c r="B285" s="12"/>
      <c r="C285" s="48" t="s">
        <v>607</v>
      </c>
      <c r="D285" s="43">
        <v>22140</v>
      </c>
      <c r="E285" s="38"/>
      <c r="F285" s="27" t="s">
        <v>117</v>
      </c>
      <c r="G285" s="26"/>
      <c r="H285" s="61"/>
      <c r="I285" s="28"/>
      <c r="J285" s="27"/>
      <c r="K285" s="28"/>
      <c r="L285" s="55"/>
    </row>
    <row r="286" spans="1:12" x14ac:dyDescent="0.25">
      <c r="A286" s="24">
        <v>6091</v>
      </c>
      <c r="B286" s="12"/>
      <c r="C286" s="48" t="s">
        <v>608</v>
      </c>
      <c r="D286" s="43">
        <v>12300</v>
      </c>
      <c r="E286" s="38"/>
      <c r="F286" s="27" t="s">
        <v>117</v>
      </c>
      <c r="G286" s="26"/>
      <c r="H286" s="61"/>
      <c r="I286" s="28"/>
      <c r="J286" s="27"/>
      <c r="K286" s="28"/>
      <c r="L286" s="55"/>
    </row>
    <row r="287" spans="1:12" x14ac:dyDescent="0.25">
      <c r="A287" s="24">
        <v>6091</v>
      </c>
      <c r="B287" s="12"/>
      <c r="C287" s="48" t="s">
        <v>609</v>
      </c>
      <c r="D287" s="43">
        <v>26000</v>
      </c>
      <c r="E287" s="38"/>
      <c r="F287" s="27" t="s">
        <v>117</v>
      </c>
      <c r="G287" s="26"/>
      <c r="H287" s="61"/>
      <c r="I287" s="28"/>
      <c r="J287" s="27"/>
      <c r="K287" s="28"/>
      <c r="L287" s="55"/>
    </row>
    <row r="288" spans="1:12" x14ac:dyDescent="0.25">
      <c r="A288" s="24">
        <v>6091</v>
      </c>
      <c r="B288" s="12"/>
      <c r="C288" s="48" t="s">
        <v>610</v>
      </c>
      <c r="D288" s="43">
        <v>367770</v>
      </c>
      <c r="E288" s="38"/>
      <c r="F288" s="27" t="s">
        <v>117</v>
      </c>
      <c r="G288" s="43">
        <v>65442.48</v>
      </c>
      <c r="H288" s="61" t="s">
        <v>132</v>
      </c>
      <c r="I288" s="28" t="s">
        <v>133</v>
      </c>
      <c r="J288" s="27">
        <v>5148922</v>
      </c>
      <c r="K288" s="28" t="s">
        <v>120</v>
      </c>
      <c r="L288" s="55" t="s">
        <v>118</v>
      </c>
    </row>
    <row r="289" spans="1:13" x14ac:dyDescent="0.25">
      <c r="A289" s="24">
        <v>6091</v>
      </c>
      <c r="B289" s="12"/>
      <c r="C289" s="48" t="s">
        <v>611</v>
      </c>
      <c r="D289" s="120">
        <v>721000</v>
      </c>
      <c r="F289" s="27" t="s">
        <v>117</v>
      </c>
      <c r="G289" s="26"/>
      <c r="H289" s="61"/>
      <c r="I289" s="28"/>
      <c r="J289" s="27"/>
      <c r="K289" s="28"/>
      <c r="L289" s="55"/>
    </row>
    <row r="290" spans="1:13" x14ac:dyDescent="0.25">
      <c r="A290" s="24">
        <v>6091</v>
      </c>
      <c r="B290" s="12"/>
      <c r="C290" s="48" t="s">
        <v>612</v>
      </c>
      <c r="D290" s="42">
        <v>60000</v>
      </c>
      <c r="E290" s="38"/>
      <c r="F290" s="27" t="s">
        <v>117</v>
      </c>
      <c r="G290" s="26"/>
      <c r="H290" s="61"/>
      <c r="I290" s="28"/>
      <c r="J290" s="27"/>
      <c r="K290" s="28"/>
      <c r="L290" s="55"/>
    </row>
    <row r="291" spans="1:13" x14ac:dyDescent="0.25">
      <c r="A291" s="24">
        <v>6091</v>
      </c>
      <c r="B291" s="12"/>
      <c r="C291" s="48" t="s">
        <v>613</v>
      </c>
      <c r="D291" s="42">
        <v>246000</v>
      </c>
      <c r="E291" s="38"/>
      <c r="F291" s="27" t="s">
        <v>117</v>
      </c>
      <c r="G291" s="26"/>
      <c r="H291" s="61"/>
      <c r="I291" s="28"/>
      <c r="J291" s="27"/>
      <c r="K291" s="28"/>
      <c r="L291" s="55"/>
    </row>
    <row r="292" spans="1:13" x14ac:dyDescent="0.25">
      <c r="A292" s="24">
        <v>6091</v>
      </c>
      <c r="B292" s="12"/>
      <c r="C292" s="48" t="s">
        <v>614</v>
      </c>
      <c r="D292" s="42">
        <v>172000</v>
      </c>
      <c r="E292" s="38"/>
      <c r="F292" s="27" t="s">
        <v>117</v>
      </c>
      <c r="G292" s="42">
        <v>32229.119999999999</v>
      </c>
      <c r="H292" s="61" t="s">
        <v>147</v>
      </c>
      <c r="I292" s="28" t="s">
        <v>149</v>
      </c>
      <c r="J292" s="27">
        <v>5148922</v>
      </c>
      <c r="K292" s="28" t="s">
        <v>120</v>
      </c>
      <c r="L292" s="55" t="s">
        <v>148</v>
      </c>
    </row>
    <row r="293" spans="1:13" x14ac:dyDescent="0.25">
      <c r="A293" s="24">
        <v>6091</v>
      </c>
      <c r="B293" s="12"/>
      <c r="C293" s="48" t="s">
        <v>615</v>
      </c>
      <c r="D293" s="41">
        <v>54960</v>
      </c>
      <c r="E293" s="38"/>
      <c r="F293" s="27" t="s">
        <v>117</v>
      </c>
      <c r="G293" s="41">
        <v>1541.63</v>
      </c>
      <c r="H293" s="61"/>
      <c r="I293" s="28"/>
      <c r="J293" s="27"/>
      <c r="K293" s="28"/>
      <c r="L293" s="55"/>
    </row>
    <row r="294" spans="1:13" x14ac:dyDescent="0.25">
      <c r="A294" s="24">
        <v>6091</v>
      </c>
      <c r="B294" s="12"/>
      <c r="C294" s="48" t="s">
        <v>616</v>
      </c>
      <c r="D294" s="41">
        <v>137956</v>
      </c>
      <c r="E294" s="38"/>
      <c r="F294" s="27" t="s">
        <v>117</v>
      </c>
      <c r="G294" s="41">
        <v>3869.67</v>
      </c>
      <c r="H294" s="61" t="s">
        <v>147</v>
      </c>
      <c r="I294" s="28" t="s">
        <v>149</v>
      </c>
      <c r="J294" s="27">
        <v>5148922</v>
      </c>
      <c r="K294" s="28" t="s">
        <v>120</v>
      </c>
      <c r="L294" s="55" t="s">
        <v>148</v>
      </c>
    </row>
    <row r="295" spans="1:13" x14ac:dyDescent="0.25">
      <c r="A295" s="24">
        <v>6091</v>
      </c>
      <c r="B295" s="12"/>
      <c r="C295" s="48" t="s">
        <v>617</v>
      </c>
      <c r="D295" s="121">
        <v>71929.2</v>
      </c>
      <c r="E295" s="38"/>
      <c r="F295" s="27" t="s">
        <v>117</v>
      </c>
      <c r="G295" s="26"/>
      <c r="H295" s="61"/>
      <c r="I295" s="28"/>
      <c r="J295" s="27"/>
      <c r="K295" s="28"/>
      <c r="L295" s="55"/>
    </row>
    <row r="296" spans="1:13" x14ac:dyDescent="0.25">
      <c r="A296" s="24">
        <v>6091</v>
      </c>
      <c r="B296" s="12"/>
      <c r="C296" s="48" t="s">
        <v>618</v>
      </c>
      <c r="D296" s="121">
        <v>342152.2</v>
      </c>
      <c r="E296" s="38"/>
      <c r="F296" s="27" t="s">
        <v>117</v>
      </c>
      <c r="G296" s="26"/>
      <c r="H296" s="61"/>
      <c r="I296" s="28"/>
      <c r="J296" s="27"/>
      <c r="K296" s="28"/>
      <c r="L296" s="55"/>
    </row>
    <row r="297" spans="1:13" x14ac:dyDescent="0.25">
      <c r="A297" s="24">
        <v>6091</v>
      </c>
      <c r="B297" s="12"/>
      <c r="C297" s="48" t="s">
        <v>619</v>
      </c>
      <c r="D297" s="121">
        <v>47400</v>
      </c>
      <c r="E297" s="38"/>
      <c r="F297" s="27" t="s">
        <v>117</v>
      </c>
      <c r="G297" s="26"/>
      <c r="H297" s="61"/>
      <c r="I297" s="28"/>
      <c r="J297" s="27"/>
      <c r="K297" s="28"/>
      <c r="L297" s="55"/>
    </row>
    <row r="298" spans="1:13" x14ac:dyDescent="0.25">
      <c r="A298" s="24">
        <v>6091</v>
      </c>
      <c r="B298" s="12"/>
      <c r="C298" s="48" t="s">
        <v>620</v>
      </c>
      <c r="D298" s="121">
        <v>15130</v>
      </c>
      <c r="E298" s="38"/>
      <c r="F298" s="27" t="s">
        <v>117</v>
      </c>
      <c r="G298" s="26"/>
      <c r="H298" s="61"/>
      <c r="I298" s="28"/>
      <c r="J298" s="27"/>
      <c r="K298" s="28"/>
      <c r="L298" s="55"/>
    </row>
    <row r="299" spans="1:13" x14ac:dyDescent="0.25">
      <c r="A299" s="24">
        <v>6091</v>
      </c>
      <c r="B299" s="12"/>
      <c r="C299" s="48" t="s">
        <v>621</v>
      </c>
      <c r="D299" s="121">
        <v>2850</v>
      </c>
      <c r="E299" s="38"/>
      <c r="F299" s="27" t="s">
        <v>117</v>
      </c>
      <c r="G299" s="26"/>
      <c r="H299" s="61"/>
      <c r="I299" s="28"/>
      <c r="J299" s="27"/>
      <c r="K299" s="28"/>
      <c r="L299" s="55"/>
    </row>
    <row r="300" spans="1:13" x14ac:dyDescent="0.25">
      <c r="A300" s="24">
        <v>6091</v>
      </c>
      <c r="B300" s="12"/>
      <c r="C300" s="48" t="s">
        <v>622</v>
      </c>
      <c r="D300" s="121">
        <v>4200</v>
      </c>
      <c r="E300" s="38"/>
      <c r="F300" s="27" t="s">
        <v>117</v>
      </c>
      <c r="G300" s="26"/>
      <c r="H300" s="61"/>
      <c r="I300" s="28"/>
      <c r="J300" s="27"/>
      <c r="K300" s="28"/>
      <c r="L300" s="55"/>
    </row>
    <row r="301" spans="1:13" x14ac:dyDescent="0.25">
      <c r="A301" s="24">
        <v>6091</v>
      </c>
      <c r="B301" s="12"/>
      <c r="C301" s="48" t="s">
        <v>623</v>
      </c>
      <c r="D301" s="121">
        <v>73600</v>
      </c>
      <c r="E301" s="38"/>
      <c r="F301" s="27" t="s">
        <v>117</v>
      </c>
      <c r="G301" s="121">
        <v>15632.33</v>
      </c>
      <c r="H301" s="61" t="s">
        <v>153</v>
      </c>
      <c r="I301" s="28" t="s">
        <v>154</v>
      </c>
      <c r="J301" s="27">
        <v>5148922</v>
      </c>
      <c r="K301" s="28" t="s">
        <v>120</v>
      </c>
      <c r="L301" s="55" t="s">
        <v>148</v>
      </c>
    </row>
    <row r="302" spans="1:13" ht="18" x14ac:dyDescent="0.25">
      <c r="A302" s="24">
        <v>6091</v>
      </c>
      <c r="B302" s="12"/>
      <c r="C302" s="48" t="s">
        <v>624</v>
      </c>
      <c r="D302" s="58">
        <v>44000</v>
      </c>
      <c r="E302" s="38"/>
      <c r="F302" s="27" t="s">
        <v>117</v>
      </c>
      <c r="G302" s="26"/>
      <c r="H302" s="61"/>
      <c r="I302" s="28"/>
      <c r="J302" s="27"/>
      <c r="K302" s="28"/>
      <c r="L302" s="55"/>
      <c r="M302" s="56"/>
    </row>
    <row r="303" spans="1:13" ht="18" x14ac:dyDescent="0.25">
      <c r="A303" s="24">
        <v>6091</v>
      </c>
      <c r="B303" s="12"/>
      <c r="C303" s="48" t="s">
        <v>625</v>
      </c>
      <c r="D303" s="58">
        <v>119882</v>
      </c>
      <c r="E303" s="38"/>
      <c r="F303" s="27" t="s">
        <v>117</v>
      </c>
      <c r="G303" s="26"/>
      <c r="H303" s="61"/>
      <c r="I303" s="28"/>
      <c r="J303" s="27"/>
      <c r="K303" s="28"/>
      <c r="L303" s="55"/>
      <c r="M303" s="56"/>
    </row>
    <row r="304" spans="1:13" ht="18" x14ac:dyDescent="0.25">
      <c r="A304" s="24">
        <v>6091</v>
      </c>
      <c r="B304" s="12"/>
      <c r="C304" s="48" t="s">
        <v>626</v>
      </c>
      <c r="D304" s="58">
        <v>2600</v>
      </c>
      <c r="E304" s="38"/>
      <c r="F304" s="27" t="s">
        <v>117</v>
      </c>
      <c r="G304" s="26"/>
      <c r="H304" s="61"/>
      <c r="I304" s="28"/>
      <c r="J304" s="27"/>
      <c r="K304" s="28"/>
      <c r="L304" s="55"/>
      <c r="M304" s="56"/>
    </row>
    <row r="305" spans="1:13" ht="18" x14ac:dyDescent="0.25">
      <c r="A305" s="24">
        <v>6091</v>
      </c>
      <c r="B305" s="12"/>
      <c r="C305" s="48" t="s">
        <v>627</v>
      </c>
      <c r="D305" s="58">
        <v>4200</v>
      </c>
      <c r="E305" s="38"/>
      <c r="F305" s="27" t="s">
        <v>117</v>
      </c>
      <c r="G305" s="26"/>
      <c r="H305" s="61"/>
      <c r="I305" s="28"/>
      <c r="J305" s="27"/>
      <c r="K305" s="28"/>
      <c r="L305" s="55"/>
      <c r="M305" s="56"/>
    </row>
    <row r="306" spans="1:13" ht="18" x14ac:dyDescent="0.25">
      <c r="A306" s="24">
        <v>6091</v>
      </c>
      <c r="B306" s="12"/>
      <c r="C306" s="48" t="s">
        <v>628</v>
      </c>
      <c r="D306" s="58">
        <v>19000</v>
      </c>
      <c r="E306" s="38"/>
      <c r="F306" s="27" t="s">
        <v>117</v>
      </c>
      <c r="G306" s="26"/>
      <c r="H306" s="61"/>
      <c r="I306" s="28"/>
      <c r="J306" s="27"/>
      <c r="K306" s="28"/>
      <c r="L306" s="55"/>
      <c r="M306" s="56"/>
    </row>
    <row r="307" spans="1:13" ht="18" x14ac:dyDescent="0.25">
      <c r="A307" s="24">
        <v>6091</v>
      </c>
      <c r="B307" s="12"/>
      <c r="C307" s="48" t="s">
        <v>629</v>
      </c>
      <c r="D307" s="58">
        <v>108000</v>
      </c>
      <c r="E307" s="38"/>
      <c r="F307" s="27" t="s">
        <v>117</v>
      </c>
      <c r="G307" s="26"/>
      <c r="H307" s="61"/>
      <c r="I307" s="28"/>
      <c r="J307" s="27"/>
      <c r="K307" s="28"/>
      <c r="L307" s="55"/>
      <c r="M307" s="56"/>
    </row>
    <row r="308" spans="1:13" ht="18" x14ac:dyDescent="0.25">
      <c r="A308" s="24">
        <v>6091</v>
      </c>
      <c r="B308" s="12"/>
      <c r="C308" s="48" t="s">
        <v>630</v>
      </c>
      <c r="D308" s="58">
        <v>603798</v>
      </c>
      <c r="E308" s="38"/>
      <c r="F308" s="27" t="s">
        <v>117</v>
      </c>
      <c r="G308" s="26"/>
      <c r="H308" s="61"/>
      <c r="I308" s="28"/>
      <c r="J308" s="27"/>
      <c r="K308" s="28"/>
      <c r="L308" s="55"/>
      <c r="M308" s="56"/>
    </row>
    <row r="309" spans="1:13" ht="18" x14ac:dyDescent="0.25">
      <c r="A309" s="24">
        <v>6091</v>
      </c>
      <c r="B309" s="12"/>
      <c r="C309" s="48" t="s">
        <v>631</v>
      </c>
      <c r="D309" s="58">
        <v>73600</v>
      </c>
      <c r="E309" s="38"/>
      <c r="F309" s="27" t="s">
        <v>117</v>
      </c>
      <c r="G309" s="58">
        <v>27352.9</v>
      </c>
      <c r="H309" s="61" t="s">
        <v>155</v>
      </c>
      <c r="I309" s="28"/>
      <c r="J309" s="27"/>
      <c r="K309" s="28"/>
      <c r="L309" s="55"/>
      <c r="M309" s="56"/>
    </row>
    <row r="310" spans="1:13" x14ac:dyDescent="0.25">
      <c r="A310" s="24">
        <v>6091</v>
      </c>
      <c r="B310" s="12"/>
      <c r="C310" s="48" t="s">
        <v>632</v>
      </c>
      <c r="D310" s="122">
        <v>42300</v>
      </c>
      <c r="E310" s="38"/>
      <c r="F310" s="27" t="s">
        <v>117</v>
      </c>
      <c r="G310" s="122">
        <v>1186.52</v>
      </c>
      <c r="H310" s="61"/>
      <c r="I310" s="28"/>
      <c r="J310" s="27"/>
      <c r="K310" s="28"/>
      <c r="L310" s="55"/>
    </row>
    <row r="311" spans="1:13" x14ac:dyDescent="0.25">
      <c r="A311" s="24">
        <v>6091</v>
      </c>
      <c r="B311" s="12"/>
      <c r="C311" s="48" t="s">
        <v>633</v>
      </c>
      <c r="D311" s="123">
        <v>443033</v>
      </c>
      <c r="E311" s="38"/>
      <c r="F311" s="27" t="s">
        <v>117</v>
      </c>
      <c r="G311" s="26"/>
      <c r="H311" s="61"/>
      <c r="I311" s="28"/>
      <c r="J311" s="27"/>
      <c r="K311" s="28"/>
    </row>
    <row r="312" spans="1:13" x14ac:dyDescent="0.25">
      <c r="A312" s="24">
        <v>6091</v>
      </c>
      <c r="B312" s="12"/>
      <c r="C312" s="48" t="s">
        <v>634</v>
      </c>
      <c r="D312" s="123">
        <v>688611.7</v>
      </c>
      <c r="E312" s="38"/>
      <c r="F312" s="27" t="s">
        <v>117</v>
      </c>
      <c r="G312" s="26"/>
      <c r="H312" s="61"/>
      <c r="I312" s="28"/>
      <c r="J312" s="27"/>
      <c r="K312" s="28"/>
      <c r="L312" s="55"/>
    </row>
    <row r="313" spans="1:13" x14ac:dyDescent="0.25">
      <c r="A313" s="24">
        <v>6091</v>
      </c>
      <c r="B313" s="12"/>
      <c r="C313" s="48" t="s">
        <v>635</v>
      </c>
      <c r="D313" s="123">
        <v>82464</v>
      </c>
      <c r="E313" s="38"/>
      <c r="F313" s="27" t="s">
        <v>117</v>
      </c>
      <c r="G313" s="123">
        <v>23839.03</v>
      </c>
      <c r="H313" s="61" t="s">
        <v>156</v>
      </c>
      <c r="I313" s="28" t="s">
        <v>157</v>
      </c>
      <c r="J313" s="27">
        <v>5148922</v>
      </c>
      <c r="K313" s="28" t="s">
        <v>120</v>
      </c>
      <c r="L313" s="55" t="s">
        <v>148</v>
      </c>
    </row>
    <row r="314" spans="1:13" x14ac:dyDescent="0.25">
      <c r="A314" s="24">
        <v>6091</v>
      </c>
      <c r="B314" s="12"/>
      <c r="C314" s="48" t="s">
        <v>636</v>
      </c>
      <c r="D314" s="124">
        <v>82460</v>
      </c>
      <c r="E314" s="38"/>
      <c r="F314" s="27" t="s">
        <v>117</v>
      </c>
      <c r="G314" s="26"/>
      <c r="H314" s="61"/>
      <c r="I314" s="28"/>
      <c r="J314" s="27"/>
      <c r="K314" s="28"/>
      <c r="L314" s="55"/>
    </row>
    <row r="315" spans="1:13" x14ac:dyDescent="0.25">
      <c r="A315" s="24">
        <v>6091</v>
      </c>
      <c r="B315" s="12"/>
      <c r="C315" s="48" t="s">
        <v>637</v>
      </c>
      <c r="D315" s="124">
        <v>78860</v>
      </c>
      <c r="E315" s="38"/>
      <c r="F315" s="27" t="s">
        <v>117</v>
      </c>
      <c r="G315" s="26"/>
      <c r="H315" s="61"/>
      <c r="I315" s="28"/>
      <c r="J315" s="27"/>
      <c r="K315" s="28"/>
      <c r="L315" s="55"/>
      <c r="M315" s="72"/>
    </row>
    <row r="316" spans="1:13" x14ac:dyDescent="0.25">
      <c r="A316" s="24">
        <v>6091</v>
      </c>
      <c r="B316" s="12"/>
      <c r="C316" s="48" t="s">
        <v>638</v>
      </c>
      <c r="D316" s="124">
        <v>826875</v>
      </c>
      <c r="E316" s="38"/>
      <c r="F316" s="27" t="s">
        <v>117</v>
      </c>
      <c r="G316" s="26"/>
      <c r="H316" s="61"/>
      <c r="I316" s="28"/>
      <c r="J316" s="27"/>
      <c r="K316" s="28"/>
      <c r="L316" s="55"/>
    </row>
    <row r="317" spans="1:13" x14ac:dyDescent="0.25">
      <c r="A317" s="24">
        <v>6091</v>
      </c>
      <c r="B317" s="12"/>
      <c r="C317" s="48" t="s">
        <v>639</v>
      </c>
      <c r="D317" s="124">
        <v>45461</v>
      </c>
      <c r="E317" s="38"/>
      <c r="F317" s="27" t="s">
        <v>117</v>
      </c>
      <c r="G317" s="26"/>
      <c r="H317" s="61"/>
      <c r="I317" s="28"/>
      <c r="J317" s="27"/>
      <c r="K317" s="28"/>
      <c r="L317" s="55"/>
    </row>
    <row r="318" spans="1:13" x14ac:dyDescent="0.25">
      <c r="A318" s="24">
        <v>6091</v>
      </c>
      <c r="B318" s="12"/>
      <c r="C318" s="48" t="s">
        <v>640</v>
      </c>
      <c r="D318" s="124">
        <v>10944</v>
      </c>
      <c r="E318" s="38"/>
      <c r="F318" s="27" t="s">
        <v>117</v>
      </c>
      <c r="G318" s="26"/>
      <c r="H318" s="61"/>
      <c r="I318" s="28"/>
      <c r="J318" s="27"/>
      <c r="K318" s="28"/>
      <c r="L318" s="55"/>
    </row>
    <row r="319" spans="1:13" x14ac:dyDescent="0.25">
      <c r="A319" s="24">
        <v>6091</v>
      </c>
      <c r="B319" s="12"/>
      <c r="C319" s="48" t="s">
        <v>641</v>
      </c>
      <c r="D319" s="124">
        <v>17100</v>
      </c>
      <c r="E319" s="38"/>
      <c r="F319" s="27" t="s">
        <v>117</v>
      </c>
      <c r="G319" s="26"/>
      <c r="H319" s="61"/>
      <c r="I319" s="28"/>
      <c r="J319" s="27"/>
      <c r="K319" s="28"/>
      <c r="L319" s="55"/>
    </row>
    <row r="320" spans="1:13" x14ac:dyDescent="0.25">
      <c r="A320" s="24">
        <v>6091</v>
      </c>
      <c r="B320" s="12"/>
      <c r="C320" s="48" t="s">
        <v>642</v>
      </c>
      <c r="D320" s="124">
        <v>67306</v>
      </c>
      <c r="E320" s="38"/>
      <c r="F320" s="27" t="s">
        <v>117</v>
      </c>
      <c r="G320" s="26"/>
      <c r="H320" s="61"/>
      <c r="I320" s="28"/>
      <c r="J320" s="27"/>
      <c r="K320" s="28"/>
      <c r="L320" s="55"/>
    </row>
    <row r="321" spans="1:12" x14ac:dyDescent="0.25">
      <c r="A321" s="24">
        <v>6091</v>
      </c>
      <c r="B321" s="12"/>
      <c r="C321" s="48" t="s">
        <v>643</v>
      </c>
      <c r="D321" s="124">
        <v>85260</v>
      </c>
      <c r="E321" s="38"/>
      <c r="F321" s="27" t="s">
        <v>117</v>
      </c>
      <c r="G321" s="26"/>
      <c r="H321" s="61"/>
      <c r="I321" s="28"/>
      <c r="J321" s="27"/>
      <c r="K321" s="28"/>
      <c r="L321" s="55"/>
    </row>
    <row r="322" spans="1:12" x14ac:dyDescent="0.25">
      <c r="A322" s="24">
        <v>6091</v>
      </c>
      <c r="B322" s="12"/>
      <c r="C322" s="48" t="s">
        <v>644</v>
      </c>
      <c r="D322" s="124">
        <v>2940</v>
      </c>
      <c r="E322" s="38"/>
      <c r="F322" s="27" t="s">
        <v>117</v>
      </c>
      <c r="G322" s="26"/>
      <c r="H322" s="61"/>
      <c r="I322" s="28"/>
      <c r="J322" s="27"/>
      <c r="K322" s="28"/>
      <c r="L322" s="55"/>
    </row>
    <row r="323" spans="1:12" x14ac:dyDescent="0.25">
      <c r="A323" s="24">
        <v>6091</v>
      </c>
      <c r="B323" s="12"/>
      <c r="C323" s="48" t="s">
        <v>645</v>
      </c>
      <c r="D323" s="124">
        <v>145975</v>
      </c>
      <c r="E323" s="38"/>
      <c r="F323" s="27" t="s">
        <v>117</v>
      </c>
      <c r="G323" s="26"/>
      <c r="H323" s="61"/>
      <c r="I323" s="28"/>
      <c r="J323" s="27"/>
      <c r="K323" s="28"/>
      <c r="L323" s="55"/>
    </row>
    <row r="324" spans="1:12" x14ac:dyDescent="0.25">
      <c r="A324" s="24">
        <v>6091</v>
      </c>
      <c r="B324" s="12"/>
      <c r="C324" s="48" t="s">
        <v>646</v>
      </c>
      <c r="D324" s="124">
        <v>756099.2</v>
      </c>
      <c r="E324" s="38"/>
      <c r="F324" s="27" t="s">
        <v>117</v>
      </c>
      <c r="G324" s="124">
        <v>41612.080000000002</v>
      </c>
      <c r="H324" s="61" t="s">
        <v>156</v>
      </c>
      <c r="I324" s="28" t="s">
        <v>157</v>
      </c>
      <c r="J324" s="27">
        <v>5148922</v>
      </c>
      <c r="K324" s="28" t="s">
        <v>120</v>
      </c>
      <c r="L324" s="55" t="s">
        <v>148</v>
      </c>
    </row>
    <row r="325" spans="1:12" x14ac:dyDescent="0.25">
      <c r="A325" s="24">
        <v>6091</v>
      </c>
      <c r="B325" s="12"/>
      <c r="C325" s="48" t="s">
        <v>647</v>
      </c>
      <c r="D325" s="42">
        <v>1535625</v>
      </c>
      <c r="E325" s="38"/>
      <c r="F325" s="27" t="s">
        <v>117</v>
      </c>
      <c r="G325" s="26"/>
      <c r="H325" s="61"/>
      <c r="I325" s="28"/>
      <c r="J325" s="27"/>
      <c r="K325" s="28"/>
      <c r="L325" s="55"/>
    </row>
    <row r="326" spans="1:12" x14ac:dyDescent="0.25">
      <c r="A326" s="24">
        <v>6091</v>
      </c>
      <c r="B326" s="12"/>
      <c r="C326" s="48" t="s">
        <v>648</v>
      </c>
      <c r="D326" s="42">
        <v>241250</v>
      </c>
      <c r="E326" s="38"/>
      <c r="F326" s="27" t="s">
        <v>117</v>
      </c>
      <c r="G326" s="26"/>
      <c r="H326" s="61"/>
      <c r="I326" s="28"/>
      <c r="J326" s="27"/>
      <c r="K326" s="28"/>
      <c r="L326" s="55"/>
    </row>
    <row r="327" spans="1:12" x14ac:dyDescent="0.25">
      <c r="A327" s="24">
        <v>6091</v>
      </c>
      <c r="B327" s="12"/>
      <c r="C327" s="48" t="s">
        <v>649</v>
      </c>
      <c r="D327" s="42">
        <v>142100</v>
      </c>
      <c r="E327" s="38"/>
      <c r="F327" s="27" t="s">
        <v>117</v>
      </c>
      <c r="G327" s="26"/>
      <c r="H327" s="61"/>
      <c r="I327" s="28"/>
      <c r="J327" s="27"/>
      <c r="K327" s="28"/>
      <c r="L327" s="55"/>
    </row>
    <row r="328" spans="1:12" x14ac:dyDescent="0.25">
      <c r="A328" s="24">
        <v>6091</v>
      </c>
      <c r="B328" s="12"/>
      <c r="C328" s="48" t="s">
        <v>650</v>
      </c>
      <c r="D328" s="42">
        <v>18000</v>
      </c>
      <c r="E328" s="38"/>
      <c r="F328" s="27" t="s">
        <v>117</v>
      </c>
      <c r="G328" s="26"/>
      <c r="H328" s="61"/>
      <c r="I328" s="28"/>
      <c r="J328" s="27"/>
      <c r="K328" s="28"/>
      <c r="L328" s="55"/>
    </row>
    <row r="329" spans="1:12" x14ac:dyDescent="0.25">
      <c r="A329" s="24">
        <v>6091</v>
      </c>
      <c r="B329" s="12"/>
      <c r="C329" s="48" t="s">
        <v>189</v>
      </c>
      <c r="D329" s="42">
        <v>11520</v>
      </c>
      <c r="E329" s="38"/>
      <c r="F329" s="27" t="s">
        <v>117</v>
      </c>
      <c r="G329" s="26"/>
      <c r="H329" s="61"/>
      <c r="I329" s="28"/>
      <c r="J329" s="27"/>
      <c r="K329" s="28"/>
      <c r="L329" s="55"/>
    </row>
    <row r="330" spans="1:12" x14ac:dyDescent="0.25">
      <c r="A330" s="24">
        <v>6091</v>
      </c>
      <c r="B330" s="12"/>
      <c r="C330" s="48" t="s">
        <v>651</v>
      </c>
      <c r="D330" s="42">
        <v>69150</v>
      </c>
      <c r="E330" s="38"/>
      <c r="F330" s="27" t="s">
        <v>117</v>
      </c>
      <c r="G330" s="26"/>
      <c r="H330" s="61"/>
      <c r="I330" s="28"/>
      <c r="J330" s="27"/>
      <c r="K330" s="28"/>
      <c r="L330" s="55"/>
    </row>
    <row r="331" spans="1:12" x14ac:dyDescent="0.25">
      <c r="A331" s="24">
        <v>6091</v>
      </c>
      <c r="B331" s="12"/>
      <c r="C331" s="48" t="s">
        <v>652</v>
      </c>
      <c r="D331" s="42">
        <v>4900</v>
      </c>
      <c r="E331" s="38"/>
      <c r="F331" s="27" t="s">
        <v>117</v>
      </c>
      <c r="G331" s="26"/>
      <c r="H331" s="61"/>
      <c r="I331" s="28"/>
      <c r="J331" s="27"/>
      <c r="K331" s="28"/>
      <c r="L331" s="55"/>
    </row>
    <row r="332" spans="1:12" x14ac:dyDescent="0.25">
      <c r="A332" s="24">
        <v>6091</v>
      </c>
      <c r="B332" s="12"/>
      <c r="C332" s="48" t="s">
        <v>653</v>
      </c>
      <c r="D332" s="42">
        <v>194000</v>
      </c>
      <c r="E332" s="38"/>
      <c r="F332" s="27" t="s">
        <v>117</v>
      </c>
      <c r="G332" s="26"/>
      <c r="H332" s="61"/>
      <c r="I332" s="28"/>
      <c r="J332" s="27"/>
      <c r="K332" s="28"/>
      <c r="L332" s="55"/>
    </row>
    <row r="333" spans="1:12" x14ac:dyDescent="0.25">
      <c r="A333" s="24">
        <v>6091</v>
      </c>
      <c r="B333" s="24"/>
      <c r="C333" s="25" t="s">
        <v>654</v>
      </c>
      <c r="D333" s="42">
        <v>311440</v>
      </c>
      <c r="E333" s="38"/>
      <c r="F333" s="27" t="s">
        <v>117</v>
      </c>
      <c r="G333" s="42">
        <v>49636.99</v>
      </c>
      <c r="H333" s="61"/>
      <c r="I333" s="28"/>
      <c r="J333" s="27">
        <v>5148922</v>
      </c>
      <c r="K333" s="28" t="s">
        <v>120</v>
      </c>
      <c r="L333" s="55" t="s">
        <v>148</v>
      </c>
    </row>
    <row r="334" spans="1:12" x14ac:dyDescent="0.25">
      <c r="A334" s="24">
        <v>6091</v>
      </c>
      <c r="B334" s="24"/>
      <c r="C334" s="25" t="s">
        <v>674</v>
      </c>
      <c r="D334" s="43">
        <f>19*12250</f>
        <v>232750</v>
      </c>
      <c r="E334" s="38"/>
      <c r="F334" s="27" t="s">
        <v>117</v>
      </c>
      <c r="G334" s="26"/>
      <c r="H334" s="61"/>
      <c r="I334" s="28"/>
      <c r="J334" s="27"/>
      <c r="K334" s="28"/>
      <c r="L334" s="55"/>
    </row>
    <row r="335" spans="1:12" x14ac:dyDescent="0.25">
      <c r="A335" s="24">
        <v>6091</v>
      </c>
      <c r="B335" s="24"/>
      <c r="C335" s="25" t="s">
        <v>655</v>
      </c>
      <c r="D335" s="43">
        <f>50*10750</f>
        <v>537500</v>
      </c>
      <c r="E335" s="38"/>
      <c r="F335" s="27" t="s">
        <v>117</v>
      </c>
      <c r="G335" s="26"/>
      <c r="H335" s="61"/>
      <c r="I335" s="28"/>
      <c r="J335" s="27"/>
      <c r="K335" s="28"/>
      <c r="L335" s="55"/>
    </row>
    <row r="336" spans="1:12" x14ac:dyDescent="0.25">
      <c r="A336" s="24">
        <v>6091</v>
      </c>
      <c r="B336" s="24"/>
      <c r="C336" s="25" t="s">
        <v>656</v>
      </c>
      <c r="D336" s="43">
        <f>10*16100</f>
        <v>161000</v>
      </c>
      <c r="E336" s="38"/>
      <c r="F336" s="27" t="s">
        <v>117</v>
      </c>
      <c r="G336" s="26"/>
      <c r="H336" s="61"/>
      <c r="I336" s="28"/>
      <c r="J336" s="27"/>
      <c r="K336" s="28"/>
      <c r="L336" s="55"/>
    </row>
    <row r="337" spans="1:12" x14ac:dyDescent="0.25">
      <c r="A337" s="24">
        <v>6091</v>
      </c>
      <c r="B337" s="24"/>
      <c r="C337" s="25" t="s">
        <v>657</v>
      </c>
      <c r="D337" s="43">
        <f>120*116</f>
        <v>13920</v>
      </c>
      <c r="E337" s="38"/>
      <c r="F337" s="27" t="s">
        <v>117</v>
      </c>
      <c r="G337" s="26"/>
      <c r="H337" s="61"/>
      <c r="I337" s="28"/>
      <c r="J337" s="27"/>
      <c r="K337" s="28"/>
      <c r="L337" s="55"/>
    </row>
    <row r="338" spans="1:12" x14ac:dyDescent="0.25">
      <c r="A338" s="24">
        <v>6091</v>
      </c>
      <c r="B338" s="24"/>
      <c r="C338" s="25" t="s">
        <v>658</v>
      </c>
      <c r="D338" s="43">
        <f>116*185</f>
        <v>21460</v>
      </c>
      <c r="E338" s="38"/>
      <c r="F338" s="27" t="s">
        <v>117</v>
      </c>
      <c r="G338" s="26"/>
      <c r="H338" s="61"/>
      <c r="I338" s="28"/>
      <c r="J338" s="27"/>
      <c r="K338" s="28"/>
      <c r="L338" s="55"/>
    </row>
    <row r="339" spans="1:12" x14ac:dyDescent="0.25">
      <c r="A339" s="24">
        <v>6091</v>
      </c>
      <c r="B339" s="24"/>
      <c r="C339" s="25" t="s">
        <v>659</v>
      </c>
      <c r="D339" s="43">
        <f>111*785</f>
        <v>87135</v>
      </c>
      <c r="E339" s="38"/>
      <c r="F339" s="27" t="s">
        <v>117</v>
      </c>
      <c r="G339" s="26"/>
      <c r="H339" s="61"/>
      <c r="I339" s="28"/>
      <c r="J339" s="27"/>
      <c r="K339" s="28"/>
      <c r="L339" s="55"/>
    </row>
    <row r="340" spans="1:12" x14ac:dyDescent="0.25">
      <c r="A340" s="24">
        <v>6091</v>
      </c>
      <c r="B340" s="24"/>
      <c r="C340" s="25" t="s">
        <v>660</v>
      </c>
      <c r="D340" s="43">
        <f>1*21850</f>
        <v>21850</v>
      </c>
      <c r="E340" s="38"/>
      <c r="F340" s="27" t="s">
        <v>117</v>
      </c>
      <c r="G340" s="26"/>
      <c r="H340" s="61"/>
      <c r="I340" s="28"/>
      <c r="J340" s="27"/>
      <c r="K340" s="28"/>
      <c r="L340" s="55"/>
    </row>
    <row r="341" spans="1:12" x14ac:dyDescent="0.25">
      <c r="A341" s="24">
        <v>6091</v>
      </c>
      <c r="B341" s="24"/>
      <c r="C341" s="25" t="s">
        <v>661</v>
      </c>
      <c r="D341" s="43">
        <f>90*18800</f>
        <v>1692000</v>
      </c>
      <c r="E341" s="38"/>
      <c r="F341" s="27" t="s">
        <v>117</v>
      </c>
      <c r="G341" s="26"/>
      <c r="H341" s="61"/>
      <c r="I341" s="28"/>
      <c r="J341" s="27"/>
      <c r="K341" s="28"/>
      <c r="L341" s="55"/>
    </row>
    <row r="342" spans="1:12" x14ac:dyDescent="0.25">
      <c r="A342" s="24">
        <v>6091</v>
      </c>
      <c r="B342" s="24"/>
      <c r="C342" s="25" t="s">
        <v>662</v>
      </c>
      <c r="D342" s="43">
        <f>5*24700</f>
        <v>123500</v>
      </c>
      <c r="E342" s="38"/>
      <c r="F342" s="27" t="s">
        <v>117</v>
      </c>
      <c r="G342" s="26"/>
      <c r="H342" s="61"/>
      <c r="I342" s="28"/>
      <c r="J342" s="27"/>
      <c r="K342" s="28"/>
      <c r="L342" s="55"/>
    </row>
    <row r="343" spans="1:12" x14ac:dyDescent="0.25">
      <c r="A343" s="24">
        <v>6091</v>
      </c>
      <c r="B343" s="24"/>
      <c r="C343" s="25" t="s">
        <v>663</v>
      </c>
      <c r="D343" s="43">
        <f>15*20950</f>
        <v>314250</v>
      </c>
      <c r="E343" s="38"/>
      <c r="F343" s="27" t="s">
        <v>117</v>
      </c>
      <c r="G343" s="26"/>
      <c r="H343" s="61"/>
      <c r="I343" s="28"/>
      <c r="J343" s="27"/>
      <c r="K343" s="28"/>
      <c r="L343" s="55"/>
    </row>
    <row r="344" spans="1:12" x14ac:dyDescent="0.25">
      <c r="A344" s="24">
        <v>6091</v>
      </c>
      <c r="B344" s="24"/>
      <c r="C344" s="25" t="s">
        <v>664</v>
      </c>
      <c r="D344" s="43">
        <f>5*830</f>
        <v>4150</v>
      </c>
      <c r="E344" s="38"/>
      <c r="F344" s="27" t="s">
        <v>117</v>
      </c>
      <c r="G344" s="26"/>
      <c r="H344" s="61"/>
      <c r="I344" s="28"/>
      <c r="J344" s="27"/>
      <c r="K344" s="28"/>
      <c r="L344" s="55"/>
    </row>
    <row r="345" spans="1:12" x14ac:dyDescent="0.25">
      <c r="A345" s="24">
        <v>6091</v>
      </c>
      <c r="B345" s="24"/>
      <c r="C345" s="25" t="s">
        <v>665</v>
      </c>
      <c r="D345" s="43">
        <f>30*3060</f>
        <v>91800</v>
      </c>
      <c r="E345" s="38"/>
      <c r="F345" s="27" t="s">
        <v>117</v>
      </c>
      <c r="G345" s="26"/>
      <c r="H345" s="61"/>
      <c r="I345" s="28"/>
      <c r="J345" s="27"/>
      <c r="K345" s="28"/>
      <c r="L345" s="55"/>
    </row>
    <row r="346" spans="1:12" x14ac:dyDescent="0.25">
      <c r="A346" s="24">
        <v>6091</v>
      </c>
      <c r="B346" s="24"/>
      <c r="C346" s="25" t="s">
        <v>666</v>
      </c>
      <c r="D346" s="43">
        <f>5*26700</f>
        <v>133500</v>
      </c>
      <c r="E346" s="38"/>
      <c r="F346" s="27" t="s">
        <v>117</v>
      </c>
      <c r="G346" s="26"/>
      <c r="H346" s="61"/>
      <c r="I346" s="28"/>
      <c r="J346" s="27"/>
      <c r="K346" s="28"/>
      <c r="L346" s="55"/>
    </row>
    <row r="347" spans="1:12" x14ac:dyDescent="0.25">
      <c r="A347" s="24">
        <v>6091</v>
      </c>
      <c r="B347" s="24"/>
      <c r="C347" s="25" t="s">
        <v>667</v>
      </c>
      <c r="D347" s="43">
        <f>56*3930</f>
        <v>220080</v>
      </c>
      <c r="E347" s="38"/>
      <c r="F347" s="27" t="s">
        <v>117</v>
      </c>
      <c r="G347" s="43">
        <v>73621.600000000006</v>
      </c>
      <c r="H347" s="28" t="s">
        <v>278</v>
      </c>
      <c r="I347" s="28" t="s">
        <v>279</v>
      </c>
      <c r="J347" s="27">
        <v>5148922</v>
      </c>
      <c r="K347" s="28" t="s">
        <v>120</v>
      </c>
      <c r="L347" s="55" t="s">
        <v>148</v>
      </c>
    </row>
    <row r="348" spans="1:12" x14ac:dyDescent="0.25">
      <c r="A348" s="24">
        <v>6091</v>
      </c>
      <c r="B348" s="24"/>
      <c r="C348" s="25" t="s">
        <v>285</v>
      </c>
      <c r="D348" s="125">
        <v>90500</v>
      </c>
      <c r="E348" s="38"/>
      <c r="F348" s="27" t="s">
        <v>117</v>
      </c>
      <c r="G348" s="26"/>
      <c r="H348" s="61"/>
      <c r="I348" s="28"/>
      <c r="J348" s="27"/>
      <c r="K348" s="28"/>
      <c r="L348" s="55"/>
    </row>
    <row r="349" spans="1:12" x14ac:dyDescent="0.25">
      <c r="A349" s="24">
        <v>6091</v>
      </c>
      <c r="B349" s="24"/>
      <c r="C349" s="25" t="s">
        <v>286</v>
      </c>
      <c r="D349" s="125">
        <v>11907</v>
      </c>
      <c r="E349" s="38"/>
      <c r="F349" s="27" t="s">
        <v>117</v>
      </c>
      <c r="G349" s="26"/>
      <c r="H349" s="61"/>
      <c r="I349" s="28"/>
      <c r="J349" s="27"/>
      <c r="K349" s="28"/>
      <c r="L349" s="55"/>
    </row>
    <row r="350" spans="1:12" x14ac:dyDescent="0.25">
      <c r="A350" s="24">
        <v>6091</v>
      </c>
      <c r="B350" s="24"/>
      <c r="C350" s="25" t="s">
        <v>287</v>
      </c>
      <c r="D350" s="125">
        <v>2766</v>
      </c>
      <c r="E350" s="38"/>
      <c r="F350" s="27" t="s">
        <v>117</v>
      </c>
      <c r="G350" s="26"/>
      <c r="H350" s="61"/>
      <c r="I350" s="28"/>
      <c r="J350" s="27"/>
      <c r="K350" s="28"/>
      <c r="L350" s="55"/>
    </row>
    <row r="351" spans="1:12" x14ac:dyDescent="0.25">
      <c r="A351" s="24">
        <v>6091</v>
      </c>
      <c r="B351" s="24"/>
      <c r="C351" s="25" t="s">
        <v>288</v>
      </c>
      <c r="D351" s="125">
        <v>432</v>
      </c>
      <c r="E351" s="38"/>
      <c r="F351" s="27" t="s">
        <v>117</v>
      </c>
      <c r="G351" s="26"/>
      <c r="H351" s="61"/>
      <c r="I351" s="28"/>
      <c r="J351" s="27"/>
      <c r="K351" s="28"/>
      <c r="L351" s="55"/>
    </row>
    <row r="352" spans="1:12" x14ac:dyDescent="0.25">
      <c r="A352" s="24">
        <v>6091</v>
      </c>
      <c r="B352" s="24"/>
      <c r="C352" s="25" t="s">
        <v>289</v>
      </c>
      <c r="D352" s="125">
        <v>675</v>
      </c>
      <c r="E352" s="38"/>
      <c r="F352" s="27" t="s">
        <v>117</v>
      </c>
      <c r="G352" s="26"/>
      <c r="H352" s="61"/>
      <c r="I352" s="28"/>
      <c r="J352" s="27"/>
      <c r="K352" s="28"/>
      <c r="L352" s="55"/>
    </row>
    <row r="353" spans="1:16" x14ac:dyDescent="0.25">
      <c r="A353" s="24">
        <v>6091</v>
      </c>
      <c r="B353" s="24"/>
      <c r="C353" s="25" t="s">
        <v>290</v>
      </c>
      <c r="D353" s="125">
        <v>11679</v>
      </c>
      <c r="E353" s="38"/>
      <c r="F353" s="27" t="s">
        <v>117</v>
      </c>
      <c r="G353" s="125">
        <v>2316.12</v>
      </c>
      <c r="H353" s="28" t="s">
        <v>291</v>
      </c>
      <c r="I353" s="28" t="s">
        <v>292</v>
      </c>
      <c r="J353" s="27">
        <v>5148922</v>
      </c>
      <c r="K353" s="28" t="s">
        <v>120</v>
      </c>
      <c r="L353" s="55" t="s">
        <v>148</v>
      </c>
    </row>
    <row r="354" spans="1:16" x14ac:dyDescent="0.25">
      <c r="A354" s="24">
        <v>6091</v>
      </c>
      <c r="B354" s="24"/>
      <c r="C354" s="25" t="s">
        <v>675</v>
      </c>
      <c r="D354" s="126">
        <f>89*20610</f>
        <v>1834290</v>
      </c>
      <c r="E354" s="38"/>
      <c r="F354" s="27" t="s">
        <v>117</v>
      </c>
      <c r="G354" s="26"/>
      <c r="H354" s="61"/>
      <c r="I354" s="28"/>
      <c r="J354" s="27"/>
      <c r="K354" s="28"/>
      <c r="L354" s="55"/>
    </row>
    <row r="355" spans="1:16" x14ac:dyDescent="0.25">
      <c r="A355" s="24">
        <v>6091</v>
      </c>
      <c r="B355" s="24"/>
      <c r="C355" s="25" t="s">
        <v>347</v>
      </c>
      <c r="D355" s="126">
        <v>253920</v>
      </c>
      <c r="E355" s="38"/>
      <c r="F355" s="27" t="s">
        <v>117</v>
      </c>
      <c r="G355" s="26"/>
      <c r="H355" s="61"/>
      <c r="I355" s="28"/>
      <c r="J355" s="27"/>
      <c r="K355" s="28"/>
      <c r="L355" s="55"/>
    </row>
    <row r="356" spans="1:16" x14ac:dyDescent="0.25">
      <c r="A356" s="24">
        <v>6091</v>
      </c>
      <c r="B356" s="24"/>
      <c r="C356" s="25" t="s">
        <v>348</v>
      </c>
      <c r="D356" s="126">
        <v>67860</v>
      </c>
      <c r="E356" s="38"/>
      <c r="F356" s="27" t="s">
        <v>117</v>
      </c>
      <c r="G356" s="26"/>
      <c r="H356" s="61"/>
      <c r="I356" s="28"/>
      <c r="J356" s="27"/>
      <c r="K356" s="28"/>
      <c r="L356" s="55"/>
    </row>
    <row r="357" spans="1:16" x14ac:dyDescent="0.25">
      <c r="A357" s="24">
        <v>6091</v>
      </c>
      <c r="B357" s="24"/>
      <c r="C357" s="25" t="s">
        <v>349</v>
      </c>
      <c r="D357" s="126">
        <v>152600</v>
      </c>
      <c r="E357" s="38"/>
      <c r="F357" s="27" t="s">
        <v>117</v>
      </c>
      <c r="G357" s="26"/>
      <c r="H357" s="61"/>
      <c r="I357" s="28"/>
      <c r="J357" s="27"/>
      <c r="K357" s="28"/>
      <c r="L357" s="55"/>
    </row>
    <row r="358" spans="1:16" x14ac:dyDescent="0.25">
      <c r="A358" s="24">
        <v>6091</v>
      </c>
      <c r="B358" s="24"/>
      <c r="C358" s="25" t="s">
        <v>350</v>
      </c>
      <c r="D358" s="126">
        <v>84750</v>
      </c>
      <c r="E358" s="38"/>
      <c r="F358" s="27" t="s">
        <v>117</v>
      </c>
      <c r="G358" s="26"/>
      <c r="H358" s="61"/>
      <c r="I358" s="28"/>
      <c r="J358" s="27"/>
      <c r="K358" s="28"/>
      <c r="L358" s="55"/>
    </row>
    <row r="359" spans="1:16" x14ac:dyDescent="0.25">
      <c r="A359" s="24">
        <v>6091</v>
      </c>
      <c r="B359" s="24"/>
      <c r="C359" s="25" t="s">
        <v>355</v>
      </c>
      <c r="D359" s="126">
        <v>20900</v>
      </c>
      <c r="E359" s="38"/>
      <c r="F359" s="27" t="s">
        <v>117</v>
      </c>
      <c r="G359" s="26"/>
      <c r="H359" s="61"/>
      <c r="I359" s="28"/>
      <c r="J359" s="27"/>
      <c r="K359" s="28"/>
      <c r="L359" s="55"/>
    </row>
    <row r="360" spans="1:16" x14ac:dyDescent="0.25">
      <c r="A360" s="24">
        <v>6091</v>
      </c>
      <c r="B360" s="24"/>
      <c r="C360" s="25" t="s">
        <v>356</v>
      </c>
      <c r="D360" s="126">
        <v>90800</v>
      </c>
      <c r="E360" s="38"/>
      <c r="F360" s="27" t="s">
        <v>117</v>
      </c>
      <c r="G360" s="26"/>
      <c r="H360" s="61"/>
      <c r="I360" s="28"/>
      <c r="J360" s="27"/>
      <c r="K360" s="28"/>
      <c r="L360" s="55"/>
    </row>
    <row r="361" spans="1:16" x14ac:dyDescent="0.25">
      <c r="A361" s="24">
        <v>6091</v>
      </c>
      <c r="B361" s="24"/>
      <c r="C361" s="25" t="s">
        <v>351</v>
      </c>
      <c r="D361" s="126">
        <v>15950</v>
      </c>
      <c r="E361" s="38"/>
      <c r="F361" s="27" t="s">
        <v>117</v>
      </c>
      <c r="G361" s="26"/>
      <c r="H361" s="61"/>
      <c r="I361" s="28"/>
      <c r="J361" s="27"/>
      <c r="K361" s="28"/>
      <c r="L361" s="55"/>
    </row>
    <row r="362" spans="1:16" x14ac:dyDescent="0.25">
      <c r="A362" s="24">
        <v>6091</v>
      </c>
      <c r="B362" s="24"/>
      <c r="C362" s="25" t="s">
        <v>352</v>
      </c>
      <c r="D362" s="126">
        <v>79200</v>
      </c>
      <c r="E362" s="38"/>
      <c r="F362" s="27" t="s">
        <v>117</v>
      </c>
      <c r="G362" s="26"/>
      <c r="H362" s="61"/>
      <c r="I362" s="28"/>
      <c r="J362" s="27"/>
      <c r="K362" s="28"/>
      <c r="L362" s="55"/>
    </row>
    <row r="363" spans="1:16" x14ac:dyDescent="0.25">
      <c r="A363" s="24">
        <v>6091</v>
      </c>
      <c r="B363" s="24"/>
      <c r="C363" s="25" t="s">
        <v>353</v>
      </c>
      <c r="D363" s="126">
        <v>373800</v>
      </c>
      <c r="E363" s="38"/>
      <c r="F363" s="27" t="s">
        <v>117</v>
      </c>
      <c r="G363" s="26"/>
      <c r="H363" s="61"/>
      <c r="I363" s="28"/>
      <c r="J363" s="27"/>
      <c r="K363" s="28"/>
      <c r="L363" s="55"/>
    </row>
    <row r="364" spans="1:16" x14ac:dyDescent="0.25">
      <c r="A364" s="24">
        <v>6091</v>
      </c>
      <c r="B364" s="24"/>
      <c r="C364" s="25" t="s">
        <v>354</v>
      </c>
      <c r="D364" s="126">
        <v>67300</v>
      </c>
      <c r="E364" s="38"/>
      <c r="F364" s="27" t="s">
        <v>117</v>
      </c>
      <c r="G364" s="26"/>
      <c r="H364" s="61"/>
      <c r="I364" s="28"/>
      <c r="J364" s="27"/>
      <c r="K364" s="28"/>
      <c r="L364" s="55"/>
    </row>
    <row r="365" spans="1:16" x14ac:dyDescent="0.25">
      <c r="A365" s="24">
        <v>6091</v>
      </c>
      <c r="B365" s="24"/>
      <c r="C365" s="25" t="s">
        <v>357</v>
      </c>
      <c r="D365" s="126">
        <v>340800</v>
      </c>
      <c r="E365" s="38"/>
      <c r="F365" s="27" t="s">
        <v>117</v>
      </c>
      <c r="G365" s="126">
        <v>69201.320000000007</v>
      </c>
      <c r="H365" s="28" t="s">
        <v>325</v>
      </c>
      <c r="I365" s="28" t="s">
        <v>326</v>
      </c>
      <c r="J365" s="27">
        <v>5148922</v>
      </c>
      <c r="K365" s="28" t="s">
        <v>120</v>
      </c>
      <c r="L365" s="55" t="s">
        <v>148</v>
      </c>
    </row>
    <row r="366" spans="1:16" s="102" customFormat="1" x14ac:dyDescent="0.25">
      <c r="A366" s="24">
        <v>6091</v>
      </c>
      <c r="B366" s="24"/>
      <c r="C366" s="25" t="s">
        <v>364</v>
      </c>
      <c r="D366" s="127">
        <v>1329432.3</v>
      </c>
      <c r="E366" s="38"/>
      <c r="F366" s="27" t="s">
        <v>363</v>
      </c>
      <c r="G366" s="26"/>
      <c r="H366" s="28"/>
      <c r="I366" s="28"/>
      <c r="J366" s="27"/>
      <c r="K366" s="28"/>
      <c r="L366" s="55"/>
      <c r="M366" s="101"/>
      <c r="N366" s="101"/>
      <c r="O366" s="101"/>
      <c r="P366" s="101"/>
    </row>
    <row r="367" spans="1:16" s="102" customFormat="1" x14ac:dyDescent="0.25">
      <c r="A367" s="24">
        <v>6091</v>
      </c>
      <c r="B367" s="24"/>
      <c r="C367" s="25" t="s">
        <v>365</v>
      </c>
      <c r="D367" s="127">
        <v>618978</v>
      </c>
      <c r="E367" s="38"/>
      <c r="F367" s="27" t="s">
        <v>363</v>
      </c>
      <c r="G367" s="26"/>
      <c r="H367" s="28"/>
      <c r="I367" s="28"/>
      <c r="J367" s="27"/>
      <c r="K367" s="28"/>
      <c r="L367" s="55"/>
      <c r="M367" s="101"/>
      <c r="N367" s="101"/>
      <c r="O367" s="101"/>
      <c r="P367" s="101"/>
    </row>
    <row r="368" spans="1:16" s="102" customFormat="1" x14ac:dyDescent="0.25">
      <c r="A368" s="24">
        <v>6091</v>
      </c>
      <c r="B368" s="24"/>
      <c r="C368" s="25" t="s">
        <v>366</v>
      </c>
      <c r="D368" s="127">
        <v>775157.6</v>
      </c>
      <c r="E368" s="38"/>
      <c r="F368" s="27" t="s">
        <v>363</v>
      </c>
      <c r="G368" s="26"/>
      <c r="H368" s="28"/>
      <c r="I368" s="28"/>
      <c r="J368" s="27"/>
      <c r="K368" s="28"/>
      <c r="L368" s="55"/>
      <c r="M368" s="101"/>
      <c r="N368" s="101"/>
      <c r="O368" s="101"/>
      <c r="P368" s="101"/>
    </row>
    <row r="369" spans="1:16" s="102" customFormat="1" x14ac:dyDescent="0.25">
      <c r="A369" s="24">
        <v>6091</v>
      </c>
      <c r="B369" s="24"/>
      <c r="C369" s="25" t="s">
        <v>367</v>
      </c>
      <c r="D369" s="127">
        <v>32417</v>
      </c>
      <c r="E369" s="38"/>
      <c r="F369" s="27" t="s">
        <v>363</v>
      </c>
      <c r="G369" s="26"/>
      <c r="H369" s="28"/>
      <c r="I369" s="28"/>
      <c r="J369" s="27"/>
      <c r="K369" s="28"/>
      <c r="L369" s="55"/>
      <c r="M369" s="101"/>
      <c r="N369" s="101"/>
      <c r="O369" s="101"/>
      <c r="P369" s="101"/>
    </row>
    <row r="370" spans="1:16" s="102" customFormat="1" x14ac:dyDescent="0.25">
      <c r="A370" s="24">
        <v>6091</v>
      </c>
      <c r="B370" s="24"/>
      <c r="C370" s="25" t="s">
        <v>369</v>
      </c>
      <c r="D370" s="127">
        <v>24150</v>
      </c>
      <c r="E370" s="38"/>
      <c r="F370" s="27" t="s">
        <v>363</v>
      </c>
      <c r="G370" s="26"/>
      <c r="H370" s="28"/>
      <c r="I370" s="28"/>
      <c r="J370" s="27"/>
      <c r="K370" s="28"/>
      <c r="L370" s="55"/>
      <c r="M370" s="101"/>
      <c r="N370" s="101"/>
      <c r="O370" s="101"/>
      <c r="P370" s="101"/>
    </row>
    <row r="371" spans="1:16" s="102" customFormat="1" x14ac:dyDescent="0.25">
      <c r="A371" s="24">
        <v>6091</v>
      </c>
      <c r="B371" s="24"/>
      <c r="C371" s="25" t="s">
        <v>368</v>
      </c>
      <c r="D371" s="127">
        <v>70446</v>
      </c>
      <c r="E371" s="38"/>
      <c r="F371" s="27" t="s">
        <v>363</v>
      </c>
      <c r="G371" s="127">
        <v>57000</v>
      </c>
      <c r="H371" s="28" t="s">
        <v>396</v>
      </c>
      <c r="I371" s="28" t="s">
        <v>398</v>
      </c>
      <c r="J371" s="27">
        <v>5148922</v>
      </c>
      <c r="K371" s="28" t="s">
        <v>120</v>
      </c>
      <c r="L371" s="55" t="s">
        <v>119</v>
      </c>
      <c r="M371" s="101"/>
      <c r="N371" s="101"/>
      <c r="O371" s="101"/>
      <c r="P371" s="101"/>
    </row>
    <row r="372" spans="1:16" x14ac:dyDescent="0.25">
      <c r="A372" s="24">
        <v>6091</v>
      </c>
      <c r="B372" s="24"/>
      <c r="C372" s="25" t="s">
        <v>371</v>
      </c>
      <c r="D372" s="128">
        <v>2494254</v>
      </c>
      <c r="E372" s="38"/>
      <c r="F372" s="27" t="s">
        <v>363</v>
      </c>
      <c r="G372" s="26"/>
      <c r="H372" s="28"/>
      <c r="I372" s="28"/>
      <c r="J372" s="27"/>
      <c r="K372" s="28"/>
      <c r="L372" s="55"/>
    </row>
    <row r="373" spans="1:16" x14ac:dyDescent="0.25">
      <c r="A373" s="24">
        <v>6091</v>
      </c>
      <c r="B373" s="24"/>
      <c r="C373" s="25" t="s">
        <v>372</v>
      </c>
      <c r="D373" s="128">
        <v>306335.15999999997</v>
      </c>
      <c r="E373" s="38"/>
      <c r="F373" s="27" t="s">
        <v>363</v>
      </c>
      <c r="G373" s="26"/>
      <c r="H373" s="28"/>
      <c r="I373" s="28"/>
      <c r="J373" s="27"/>
      <c r="K373" s="28"/>
      <c r="L373" s="55"/>
    </row>
    <row r="374" spans="1:16" x14ac:dyDescent="0.25">
      <c r="A374" s="24">
        <v>6091</v>
      </c>
      <c r="B374" s="24"/>
      <c r="C374" s="25" t="s">
        <v>373</v>
      </c>
      <c r="D374" s="128">
        <v>90529.74</v>
      </c>
      <c r="E374" s="38"/>
      <c r="F374" s="27" t="s">
        <v>363</v>
      </c>
      <c r="G374" s="26"/>
      <c r="H374" s="28"/>
      <c r="I374" s="28"/>
      <c r="J374" s="27"/>
      <c r="K374" s="28"/>
      <c r="L374" s="55"/>
    </row>
    <row r="375" spans="1:16" x14ac:dyDescent="0.25">
      <c r="A375" s="24">
        <v>6091</v>
      </c>
      <c r="B375" s="24"/>
      <c r="C375" s="25" t="s">
        <v>374</v>
      </c>
      <c r="D375" s="128">
        <v>645043</v>
      </c>
      <c r="E375" s="38"/>
      <c r="F375" s="27" t="s">
        <v>363</v>
      </c>
      <c r="G375" s="26"/>
      <c r="H375" s="28"/>
      <c r="I375" s="28"/>
      <c r="J375" s="27"/>
      <c r="K375" s="28"/>
      <c r="L375" s="55"/>
    </row>
    <row r="376" spans="1:16" x14ac:dyDescent="0.25">
      <c r="A376" s="24">
        <v>6091</v>
      </c>
      <c r="B376" s="24"/>
      <c r="C376" s="25" t="s">
        <v>375</v>
      </c>
      <c r="D376" s="128">
        <v>70446</v>
      </c>
      <c r="E376" s="38"/>
      <c r="F376" s="27" t="s">
        <v>363</v>
      </c>
      <c r="G376" s="26"/>
      <c r="H376" s="28"/>
      <c r="I376" s="28"/>
      <c r="J376" s="27"/>
      <c r="K376" s="28"/>
      <c r="L376" s="55"/>
    </row>
    <row r="377" spans="1:16" x14ac:dyDescent="0.25">
      <c r="A377" s="24">
        <v>6091</v>
      </c>
      <c r="B377" s="24"/>
      <c r="C377" s="25" t="s">
        <v>370</v>
      </c>
      <c r="D377" s="128">
        <v>115939.6</v>
      </c>
      <c r="E377" s="38"/>
      <c r="F377" s="27" t="s">
        <v>363</v>
      </c>
      <c r="G377" s="26"/>
      <c r="H377" s="28"/>
      <c r="I377" s="28"/>
      <c r="J377" s="27"/>
      <c r="K377" s="28"/>
      <c r="L377" s="55"/>
    </row>
    <row r="378" spans="1:16" x14ac:dyDescent="0.25">
      <c r="A378" s="24">
        <v>6091</v>
      </c>
      <c r="B378" s="24"/>
      <c r="C378" s="25" t="s">
        <v>376</v>
      </c>
      <c r="D378" s="128">
        <v>67976.850000000006</v>
      </c>
      <c r="E378" s="38"/>
      <c r="F378" s="27" t="s">
        <v>363</v>
      </c>
      <c r="G378" s="128">
        <v>113000</v>
      </c>
      <c r="H378" s="28" t="s">
        <v>396</v>
      </c>
      <c r="I378" s="28" t="s">
        <v>397</v>
      </c>
      <c r="J378" s="27">
        <v>5148922</v>
      </c>
      <c r="K378" s="28" t="s">
        <v>120</v>
      </c>
      <c r="L378" s="55" t="s">
        <v>148</v>
      </c>
    </row>
    <row r="379" spans="1:16" x14ac:dyDescent="0.25">
      <c r="A379" s="24">
        <v>6091</v>
      </c>
      <c r="B379" s="24"/>
      <c r="C379" s="25" t="s">
        <v>459</v>
      </c>
      <c r="D379" s="124">
        <v>2137932</v>
      </c>
      <c r="E379" s="38"/>
      <c r="F379" s="27" t="s">
        <v>363</v>
      </c>
      <c r="G379" s="26"/>
      <c r="H379" s="28"/>
      <c r="I379" s="28"/>
      <c r="J379" s="27"/>
      <c r="K379" s="28"/>
      <c r="L379" s="55"/>
    </row>
    <row r="380" spans="1:16" x14ac:dyDescent="0.25">
      <c r="A380" s="24">
        <v>6091</v>
      </c>
      <c r="B380" s="24"/>
      <c r="C380" s="25" t="s">
        <v>460</v>
      </c>
      <c r="D380" s="124">
        <v>301765.8</v>
      </c>
      <c r="E380" s="38"/>
      <c r="F380" s="27" t="s">
        <v>363</v>
      </c>
      <c r="G380" s="26"/>
      <c r="H380" s="28"/>
      <c r="I380" s="28"/>
      <c r="J380" s="27"/>
      <c r="K380" s="28"/>
      <c r="L380" s="55"/>
    </row>
    <row r="381" spans="1:16" x14ac:dyDescent="0.25">
      <c r="A381" s="24">
        <v>6091</v>
      </c>
      <c r="B381" s="24"/>
      <c r="C381" s="25" t="s">
        <v>458</v>
      </c>
      <c r="D381" s="124">
        <v>17250</v>
      </c>
      <c r="E381" s="38"/>
      <c r="F381" s="27" t="s">
        <v>363</v>
      </c>
      <c r="G381" s="26"/>
      <c r="H381" s="28"/>
      <c r="I381" s="28"/>
      <c r="J381" s="27"/>
      <c r="K381" s="28"/>
      <c r="L381" s="55"/>
    </row>
    <row r="382" spans="1:16" x14ac:dyDescent="0.25">
      <c r="A382" s="24">
        <v>6091</v>
      </c>
      <c r="B382" s="24"/>
      <c r="C382" s="25" t="s">
        <v>461</v>
      </c>
      <c r="D382" s="124">
        <v>23155</v>
      </c>
      <c r="E382" s="38"/>
      <c r="F382" s="27" t="s">
        <v>363</v>
      </c>
      <c r="G382" s="26"/>
      <c r="H382" s="28"/>
      <c r="I382" s="28"/>
      <c r="J382" s="27"/>
      <c r="K382" s="28"/>
      <c r="L382" s="55"/>
    </row>
    <row r="383" spans="1:16" x14ac:dyDescent="0.25">
      <c r="A383" s="24">
        <v>6091</v>
      </c>
      <c r="B383" s="24"/>
      <c r="C383" s="25" t="s">
        <v>462</v>
      </c>
      <c r="D383" s="124">
        <v>82814</v>
      </c>
      <c r="E383" s="38"/>
      <c r="F383" s="27" t="s">
        <v>363</v>
      </c>
      <c r="G383" s="26"/>
      <c r="H383" s="28"/>
      <c r="I383" s="28"/>
      <c r="J383" s="27"/>
      <c r="K383" s="28"/>
      <c r="L383" s="55"/>
    </row>
    <row r="384" spans="1:16" x14ac:dyDescent="0.25">
      <c r="A384" s="24">
        <v>6091</v>
      </c>
      <c r="B384" s="24"/>
      <c r="C384" s="25" t="s">
        <v>463</v>
      </c>
      <c r="D384" s="124">
        <v>140892</v>
      </c>
      <c r="E384" s="38"/>
      <c r="F384" s="27" t="s">
        <v>363</v>
      </c>
      <c r="G384" s="26"/>
      <c r="H384" s="28"/>
      <c r="I384" s="28"/>
      <c r="J384" s="27"/>
      <c r="K384" s="28"/>
      <c r="L384" s="55"/>
    </row>
    <row r="385" spans="1:13" x14ac:dyDescent="0.25">
      <c r="A385" s="24">
        <v>6091</v>
      </c>
      <c r="B385" s="24"/>
      <c r="C385" s="25" t="s">
        <v>464</v>
      </c>
      <c r="D385" s="124">
        <v>67976.850000000006</v>
      </c>
      <c r="E385" s="38"/>
      <c r="F385" s="27" t="s">
        <v>363</v>
      </c>
      <c r="G385" s="124">
        <v>82182</v>
      </c>
      <c r="H385" s="28" t="s">
        <v>457</v>
      </c>
      <c r="I385" s="28" t="s">
        <v>465</v>
      </c>
      <c r="J385" s="27">
        <v>5148922</v>
      </c>
      <c r="K385" s="28" t="s">
        <v>120</v>
      </c>
      <c r="L385" s="55" t="s">
        <v>148</v>
      </c>
    </row>
    <row r="386" spans="1:13" x14ac:dyDescent="0.25">
      <c r="A386" s="24">
        <v>6091</v>
      </c>
      <c r="B386" s="24"/>
      <c r="C386" s="25" t="s">
        <v>454</v>
      </c>
      <c r="D386" s="129">
        <v>2068005.8</v>
      </c>
      <c r="E386" s="38"/>
      <c r="F386" s="27" t="s">
        <v>363</v>
      </c>
      <c r="G386" s="26"/>
      <c r="H386" s="28"/>
      <c r="I386" s="28"/>
      <c r="J386" s="27"/>
      <c r="K386" s="28"/>
      <c r="L386" s="55"/>
    </row>
    <row r="387" spans="1:13" x14ac:dyDescent="0.25">
      <c r="A387" s="24">
        <v>6091</v>
      </c>
      <c r="B387" s="24"/>
      <c r="C387" s="25" t="s">
        <v>455</v>
      </c>
      <c r="D387" s="129">
        <v>1470072.75</v>
      </c>
      <c r="E387" s="38"/>
      <c r="F387" s="27" t="s">
        <v>363</v>
      </c>
      <c r="G387" s="26"/>
      <c r="H387" s="28"/>
      <c r="I387" s="28"/>
      <c r="J387" s="27"/>
      <c r="K387" s="28"/>
      <c r="L387" s="55"/>
    </row>
    <row r="388" spans="1:13" x14ac:dyDescent="0.25">
      <c r="A388" s="24">
        <v>6091</v>
      </c>
      <c r="B388" s="24"/>
      <c r="C388" s="25" t="s">
        <v>456</v>
      </c>
      <c r="D388" s="129">
        <v>290684.09999999998</v>
      </c>
      <c r="E388" s="38"/>
      <c r="F388" s="27" t="s">
        <v>363</v>
      </c>
      <c r="G388" s="129">
        <v>74336</v>
      </c>
      <c r="H388" s="28" t="s">
        <v>457</v>
      </c>
      <c r="I388" s="28" t="s">
        <v>466</v>
      </c>
      <c r="J388" s="27">
        <v>5148922</v>
      </c>
      <c r="K388" s="28" t="s">
        <v>120</v>
      </c>
      <c r="L388" s="55" t="s">
        <v>119</v>
      </c>
    </row>
    <row r="389" spans="1:13" x14ac:dyDescent="0.25">
      <c r="A389" s="24">
        <v>6091</v>
      </c>
      <c r="B389" s="24"/>
      <c r="C389" s="25" t="s">
        <v>496</v>
      </c>
      <c r="D389" s="130">
        <v>691083.18</v>
      </c>
      <c r="E389" s="38"/>
      <c r="F389" s="27" t="s">
        <v>363</v>
      </c>
      <c r="G389" s="26"/>
      <c r="H389" s="28"/>
      <c r="I389" s="28"/>
      <c r="J389" s="27"/>
      <c r="K389" s="28"/>
      <c r="L389" s="55"/>
    </row>
    <row r="390" spans="1:13" x14ac:dyDescent="0.25">
      <c r="A390" s="24">
        <v>6091</v>
      </c>
      <c r="B390" s="24"/>
      <c r="C390" s="25" t="s">
        <v>497</v>
      </c>
      <c r="D390" s="130">
        <v>111211.38</v>
      </c>
      <c r="E390" s="38"/>
      <c r="F390" s="27" t="s">
        <v>363</v>
      </c>
      <c r="G390" s="130">
        <v>15857</v>
      </c>
      <c r="H390" s="28" t="s">
        <v>457</v>
      </c>
      <c r="I390" s="28" t="s">
        <v>466</v>
      </c>
      <c r="J390" s="27">
        <v>5148922</v>
      </c>
      <c r="K390" s="28" t="s">
        <v>120</v>
      </c>
      <c r="L390" s="55" t="s">
        <v>119</v>
      </c>
    </row>
    <row r="391" spans="1:13" x14ac:dyDescent="0.25">
      <c r="A391" s="24"/>
      <c r="B391" s="24"/>
      <c r="C391" s="25"/>
      <c r="D391" s="26"/>
      <c r="E391" s="38"/>
      <c r="F391" s="27"/>
      <c r="G391" s="26"/>
      <c r="H391" s="28"/>
      <c r="I391" s="28"/>
      <c r="J391" s="27"/>
      <c r="K391" s="28"/>
      <c r="L391" s="55"/>
    </row>
    <row r="392" spans="1:13" x14ac:dyDescent="0.25">
      <c r="A392" s="24">
        <v>6091</v>
      </c>
      <c r="B392" s="24"/>
      <c r="C392" s="25" t="s">
        <v>673</v>
      </c>
      <c r="D392" s="133">
        <v>17992000</v>
      </c>
      <c r="E392" s="38"/>
      <c r="F392" s="27" t="s">
        <v>670</v>
      </c>
      <c r="G392" s="133">
        <v>372118.27</v>
      </c>
      <c r="H392" s="131" t="s">
        <v>671</v>
      </c>
      <c r="I392" s="28" t="s">
        <v>672</v>
      </c>
      <c r="J392" s="27">
        <v>5148922</v>
      </c>
      <c r="K392" s="28" t="s">
        <v>120</v>
      </c>
      <c r="L392" s="55" t="s">
        <v>119</v>
      </c>
      <c r="M392" s="132"/>
    </row>
    <row r="393" spans="1:13" x14ac:dyDescent="0.25">
      <c r="A393" s="24"/>
      <c r="B393" s="24"/>
      <c r="C393" s="25"/>
      <c r="D393" s="29"/>
      <c r="E393" s="38"/>
      <c r="F393" s="27"/>
      <c r="G393" s="26"/>
      <c r="H393" s="61"/>
      <c r="I393" s="28"/>
      <c r="J393" s="27"/>
      <c r="K393" s="28"/>
      <c r="L393" s="55"/>
      <c r="M393" s="132"/>
    </row>
    <row r="394" spans="1:13" x14ac:dyDescent="0.25">
      <c r="A394" s="24"/>
      <c r="B394" s="24"/>
      <c r="C394" s="25"/>
      <c r="D394" s="29"/>
      <c r="E394" s="38"/>
      <c r="F394" s="27"/>
      <c r="G394" s="26"/>
      <c r="H394" s="61"/>
      <c r="I394" s="28"/>
      <c r="J394" s="27"/>
      <c r="K394" s="28"/>
      <c r="L394" s="55"/>
    </row>
    <row r="395" spans="1:13" x14ac:dyDescent="0.25">
      <c r="A395" s="24"/>
      <c r="B395" s="24"/>
      <c r="C395" s="25"/>
      <c r="D395" s="29"/>
      <c r="E395" s="38"/>
      <c r="F395" s="27"/>
      <c r="G395" s="26"/>
      <c r="H395" s="61"/>
      <c r="I395" s="28"/>
      <c r="J395" s="27"/>
      <c r="K395" s="28"/>
      <c r="L395" s="55"/>
    </row>
    <row r="396" spans="1:13" x14ac:dyDescent="0.25">
      <c r="A396" s="24"/>
      <c r="B396" s="24"/>
      <c r="C396" s="25"/>
      <c r="D396" s="26"/>
      <c r="E396" s="38"/>
      <c r="F396" s="27"/>
      <c r="G396" s="26"/>
      <c r="H396" s="61"/>
      <c r="I396" s="28"/>
      <c r="J396" s="27"/>
      <c r="K396" s="28"/>
      <c r="L396" s="55"/>
    </row>
    <row r="397" spans="1:13" x14ac:dyDescent="0.25">
      <c r="A397" s="24"/>
      <c r="B397" s="24"/>
      <c r="C397" s="25"/>
      <c r="D397" s="29">
        <f>SUM(D253:D396)</f>
        <v>82014242.150000006</v>
      </c>
      <c r="E397" s="38"/>
      <c r="F397" s="27"/>
      <c r="G397" s="29">
        <f>SUM(G253:G396)</f>
        <v>1485185.9</v>
      </c>
      <c r="H397" s="61"/>
      <c r="I397" s="28"/>
      <c r="J397" s="27"/>
      <c r="K397" s="28"/>
      <c r="L397" s="55"/>
    </row>
    <row r="398" spans="1:13" x14ac:dyDescent="0.25">
      <c r="A398" s="24"/>
      <c r="B398" s="24"/>
      <c r="C398" s="25"/>
      <c r="D398" s="29">
        <v>-82014242.150000006</v>
      </c>
      <c r="E398" s="24"/>
      <c r="F398" s="27"/>
      <c r="G398" s="26"/>
      <c r="H398" s="61"/>
      <c r="I398" s="28"/>
      <c r="J398" s="24"/>
      <c r="K398" s="38"/>
      <c r="L398" s="30"/>
    </row>
    <row r="399" spans="1:13" x14ac:dyDescent="0.25">
      <c r="A399" s="24"/>
      <c r="B399" s="24"/>
      <c r="C399" s="25"/>
      <c r="D399" s="26">
        <f>SUM(D397:D398)</f>
        <v>0</v>
      </c>
      <c r="E399" s="24"/>
      <c r="F399" s="27"/>
      <c r="G399" s="26"/>
      <c r="H399" s="61"/>
      <c r="I399" s="28"/>
      <c r="J399" s="24"/>
      <c r="K399" s="38"/>
      <c r="L399" s="30"/>
    </row>
    <row r="400" spans="1:13" x14ac:dyDescent="0.25">
      <c r="A400" s="24"/>
      <c r="B400" s="24"/>
      <c r="C400" s="25"/>
      <c r="D400" s="29"/>
      <c r="E400" s="24"/>
      <c r="F400" s="27"/>
      <c r="G400" s="26"/>
      <c r="H400" s="61"/>
      <c r="I400" s="28"/>
      <c r="J400" s="24"/>
      <c r="K400" s="24"/>
      <c r="L400" s="30"/>
    </row>
    <row r="401" spans="1:16" x14ac:dyDescent="0.25">
      <c r="A401" s="24"/>
      <c r="B401" s="24"/>
      <c r="C401" s="25"/>
      <c r="D401" s="29"/>
      <c r="E401" s="24"/>
      <c r="F401" s="27"/>
      <c r="G401" s="26"/>
      <c r="H401" s="61"/>
      <c r="I401" s="28"/>
      <c r="J401" s="24"/>
      <c r="K401" s="24"/>
      <c r="L401" s="30"/>
    </row>
    <row r="402" spans="1:16" x14ac:dyDescent="0.25">
      <c r="A402" s="24"/>
      <c r="B402" s="24"/>
      <c r="C402" s="25"/>
      <c r="D402" s="29"/>
      <c r="E402" s="24"/>
      <c r="F402" s="27"/>
      <c r="G402" s="26"/>
      <c r="H402" s="61"/>
      <c r="I402" s="28"/>
      <c r="J402" s="24"/>
      <c r="K402" s="24"/>
      <c r="L402" s="30"/>
    </row>
    <row r="403" spans="1:16" x14ac:dyDescent="0.25">
      <c r="A403" s="24"/>
      <c r="B403" s="24"/>
      <c r="C403" s="25"/>
      <c r="D403" s="29"/>
      <c r="E403" s="24"/>
      <c r="F403" s="27"/>
      <c r="G403" s="26"/>
      <c r="H403" s="61"/>
      <c r="I403" s="28"/>
      <c r="J403" s="24"/>
      <c r="K403" s="24"/>
      <c r="L403" s="30"/>
    </row>
    <row r="404" spans="1:16" x14ac:dyDescent="0.25">
      <c r="A404" s="24"/>
      <c r="B404" s="24"/>
      <c r="C404" s="25"/>
      <c r="D404" s="29"/>
      <c r="E404" s="24"/>
      <c r="F404" s="27"/>
      <c r="G404" s="26"/>
      <c r="H404" s="61"/>
      <c r="I404" s="28"/>
      <c r="J404" s="24"/>
      <c r="K404" s="24"/>
      <c r="L404" s="30"/>
    </row>
    <row r="405" spans="1:16" x14ac:dyDescent="0.25">
      <c r="A405" s="24"/>
      <c r="B405" s="24"/>
      <c r="C405" s="25"/>
      <c r="D405" s="29"/>
      <c r="E405" s="24"/>
      <c r="F405" s="27"/>
      <c r="G405" s="26"/>
      <c r="H405" s="61"/>
      <c r="I405" s="28"/>
      <c r="J405" s="24"/>
      <c r="K405" s="24"/>
      <c r="L405" s="30"/>
    </row>
    <row r="406" spans="1:16" x14ac:dyDescent="0.25">
      <c r="A406" s="24"/>
      <c r="B406" s="24"/>
      <c r="C406" s="25"/>
      <c r="D406" s="29"/>
      <c r="E406" s="24"/>
      <c r="F406" s="27"/>
      <c r="G406" s="26"/>
      <c r="H406" s="61"/>
      <c r="I406" s="28"/>
      <c r="J406" s="24"/>
      <c r="K406" s="24"/>
      <c r="L406" s="30"/>
    </row>
    <row r="407" spans="1:16" x14ac:dyDescent="0.25">
      <c r="A407" s="24"/>
      <c r="B407" s="24"/>
      <c r="C407" s="25"/>
      <c r="D407" s="29"/>
      <c r="E407" s="24"/>
      <c r="F407" s="27"/>
      <c r="G407" s="26"/>
      <c r="H407" s="61"/>
      <c r="I407" s="28"/>
      <c r="J407" s="24"/>
      <c r="K407" s="24"/>
      <c r="L407" s="30"/>
    </row>
    <row r="408" spans="1:16" s="74" customFormat="1" x14ac:dyDescent="0.25">
      <c r="A408" s="24">
        <v>9362</v>
      </c>
      <c r="B408" s="24"/>
      <c r="C408" s="25" t="s">
        <v>135</v>
      </c>
      <c r="D408" s="29">
        <v>29900</v>
      </c>
      <c r="E408" s="24"/>
      <c r="F408" s="27" t="s">
        <v>136</v>
      </c>
      <c r="G408" s="26">
        <v>1233</v>
      </c>
      <c r="H408" s="28" t="s">
        <v>121</v>
      </c>
      <c r="I408" s="28" t="s">
        <v>226</v>
      </c>
      <c r="J408" s="24">
        <v>5148610</v>
      </c>
      <c r="K408" s="24">
        <v>9362</v>
      </c>
      <c r="L408" s="30">
        <v>36</v>
      </c>
      <c r="M408" s="73"/>
      <c r="N408" s="73"/>
      <c r="O408" s="73"/>
      <c r="P408" s="73"/>
    </row>
    <row r="409" spans="1:16" x14ac:dyDescent="0.25">
      <c r="A409" s="24"/>
      <c r="B409" s="24"/>
      <c r="C409" s="25"/>
      <c r="D409" s="29"/>
      <c r="E409" s="24"/>
      <c r="F409" s="27"/>
      <c r="G409" s="26"/>
      <c r="H409" s="61"/>
      <c r="I409" s="28"/>
      <c r="J409" s="24"/>
      <c r="K409" s="24"/>
      <c r="L409" s="30"/>
    </row>
    <row r="410" spans="1:16" x14ac:dyDescent="0.25">
      <c r="A410" s="24">
        <v>1663</v>
      </c>
      <c r="B410" s="24"/>
      <c r="C410" s="25" t="s">
        <v>137</v>
      </c>
      <c r="D410" s="29">
        <v>25795921.559999999</v>
      </c>
      <c r="E410" s="24"/>
      <c r="F410" s="27" t="s">
        <v>134</v>
      </c>
      <c r="G410" s="26">
        <v>358740.12</v>
      </c>
      <c r="H410" s="61">
        <v>43321</v>
      </c>
      <c r="I410" s="28" t="s">
        <v>202</v>
      </c>
      <c r="J410" s="24">
        <v>5148610</v>
      </c>
      <c r="K410" s="24">
        <v>1663</v>
      </c>
      <c r="L410" s="30">
        <v>71</v>
      </c>
    </row>
    <row r="411" spans="1:16" x14ac:dyDescent="0.25">
      <c r="A411" s="24"/>
      <c r="B411" s="24"/>
      <c r="C411" s="25"/>
      <c r="D411" s="29"/>
      <c r="E411" s="24"/>
      <c r="F411" s="27"/>
      <c r="G411" s="26"/>
      <c r="H411" s="61"/>
      <c r="I411" s="28"/>
      <c r="J411" s="24"/>
      <c r="K411" s="24"/>
      <c r="L411" s="30"/>
    </row>
    <row r="412" spans="1:16" x14ac:dyDescent="0.25">
      <c r="A412" s="24">
        <v>1332</v>
      </c>
      <c r="B412" s="24"/>
      <c r="C412" s="25" t="s">
        <v>138</v>
      </c>
      <c r="D412" s="29">
        <v>18410730.609999999</v>
      </c>
      <c r="E412" s="24"/>
      <c r="F412" s="27" t="s">
        <v>139</v>
      </c>
      <c r="G412" s="26">
        <v>299000</v>
      </c>
      <c r="H412" s="61" t="s">
        <v>140</v>
      </c>
      <c r="I412" s="28" t="s">
        <v>141</v>
      </c>
      <c r="J412" s="24">
        <v>5148610</v>
      </c>
      <c r="K412" s="24">
        <v>1332</v>
      </c>
      <c r="L412" s="30">
        <v>60</v>
      </c>
    </row>
    <row r="413" spans="1:16" x14ac:dyDescent="0.25">
      <c r="A413" s="24"/>
      <c r="B413" s="24"/>
      <c r="C413" s="25"/>
      <c r="D413" s="29"/>
      <c r="E413" s="24"/>
      <c r="F413" s="27"/>
      <c r="G413" s="26"/>
      <c r="H413" s="61"/>
      <c r="I413" s="28"/>
      <c r="J413" s="24"/>
      <c r="K413" s="24"/>
      <c r="L413" s="30"/>
    </row>
    <row r="414" spans="1:16" x14ac:dyDescent="0.25">
      <c r="A414" s="24">
        <v>9901</v>
      </c>
      <c r="B414" s="24"/>
      <c r="C414" s="25" t="s">
        <v>142</v>
      </c>
      <c r="D414" s="29">
        <v>122650</v>
      </c>
      <c r="E414" s="24"/>
      <c r="F414" s="27" t="s">
        <v>143</v>
      </c>
      <c r="G414" s="26">
        <v>2862</v>
      </c>
      <c r="H414" s="61" t="s">
        <v>144</v>
      </c>
      <c r="I414" s="28" t="s">
        <v>90</v>
      </c>
      <c r="J414" s="24">
        <v>5148904</v>
      </c>
      <c r="K414" s="24">
        <v>9901</v>
      </c>
      <c r="L414" s="30">
        <v>48</v>
      </c>
    </row>
    <row r="415" spans="1:16" x14ac:dyDescent="0.25">
      <c r="A415" s="24"/>
      <c r="B415" s="24"/>
      <c r="C415" s="25"/>
      <c r="D415" s="29"/>
      <c r="E415" s="24"/>
      <c r="F415" s="27"/>
      <c r="G415" s="26"/>
      <c r="H415" s="61"/>
      <c r="I415" s="28"/>
      <c r="J415" s="24"/>
      <c r="K415" s="24"/>
      <c r="L415" s="30"/>
    </row>
    <row r="416" spans="1:16" x14ac:dyDescent="0.25">
      <c r="A416" s="24">
        <v>1487</v>
      </c>
      <c r="B416" s="24"/>
      <c r="C416" s="25" t="s">
        <v>150</v>
      </c>
      <c r="D416" s="29">
        <v>12900000</v>
      </c>
      <c r="E416" s="24"/>
      <c r="F416" s="27" t="s">
        <v>97</v>
      </c>
      <c r="G416" s="26">
        <v>403939.2</v>
      </c>
      <c r="H416" s="61" t="s">
        <v>151</v>
      </c>
      <c r="I416" s="28" t="s">
        <v>152</v>
      </c>
      <c r="J416" s="24">
        <v>5148610</v>
      </c>
      <c r="K416" s="24">
        <v>1487</v>
      </c>
      <c r="L416" s="30">
        <v>60</v>
      </c>
    </row>
    <row r="417" spans="1:12" x14ac:dyDescent="0.25">
      <c r="A417" s="24"/>
      <c r="B417" s="24"/>
      <c r="C417" s="25"/>
      <c r="D417" s="29"/>
      <c r="E417" s="24"/>
      <c r="F417" s="27"/>
      <c r="G417" s="26"/>
      <c r="H417" s="61"/>
      <c r="I417" s="28"/>
      <c r="J417" s="24"/>
      <c r="K417" s="24"/>
      <c r="L417" s="30"/>
    </row>
    <row r="418" spans="1:12" x14ac:dyDescent="0.25">
      <c r="A418" s="24">
        <v>1471</v>
      </c>
      <c r="B418" s="24"/>
      <c r="C418" s="25" t="s">
        <v>158</v>
      </c>
      <c r="D418" s="29">
        <v>216653332.40000001</v>
      </c>
      <c r="E418" s="24"/>
      <c r="F418" s="27"/>
      <c r="G418" s="26"/>
      <c r="H418" s="61" t="s">
        <v>156</v>
      </c>
      <c r="I418" s="28"/>
      <c r="J418" s="24"/>
      <c r="K418" s="24"/>
      <c r="L418" s="30"/>
    </row>
    <row r="419" spans="1:12" x14ac:dyDescent="0.25">
      <c r="A419" s="24"/>
      <c r="B419" s="24"/>
      <c r="C419" s="25"/>
      <c r="D419" s="29"/>
      <c r="E419" s="24"/>
      <c r="F419" s="27"/>
      <c r="G419" s="26"/>
      <c r="H419" s="61"/>
      <c r="I419" s="28"/>
      <c r="J419" s="24"/>
      <c r="K419" s="24"/>
      <c r="L419" s="30"/>
    </row>
    <row r="420" spans="1:12" x14ac:dyDescent="0.25">
      <c r="A420" s="38" t="s">
        <v>159</v>
      </c>
      <c r="B420" s="38"/>
      <c r="C420" s="25" t="s">
        <v>158</v>
      </c>
      <c r="D420" s="29">
        <f>244223643.16-34701</f>
        <v>244188942.16</v>
      </c>
      <c r="E420" s="24"/>
      <c r="F420" s="27"/>
      <c r="G420" s="26"/>
      <c r="H420" s="61" t="s">
        <v>156</v>
      </c>
      <c r="I420" s="28"/>
      <c r="J420" s="24"/>
      <c r="K420" s="24"/>
      <c r="L420" s="30"/>
    </row>
    <row r="421" spans="1:12" x14ac:dyDescent="0.25">
      <c r="A421" s="24"/>
      <c r="B421" s="24"/>
      <c r="C421" s="25"/>
      <c r="D421" s="29"/>
      <c r="E421" s="24"/>
      <c r="F421" s="27"/>
      <c r="G421" s="26"/>
      <c r="H421" s="61"/>
      <c r="I421" s="28"/>
      <c r="J421" s="24"/>
      <c r="K421" s="24"/>
      <c r="L421" s="30"/>
    </row>
    <row r="422" spans="1:12" x14ac:dyDescent="0.25">
      <c r="A422" s="38" t="s">
        <v>159</v>
      </c>
      <c r="B422" s="38"/>
      <c r="C422" s="25" t="s">
        <v>158</v>
      </c>
      <c r="D422" s="29">
        <v>117728606</v>
      </c>
      <c r="E422" s="24"/>
      <c r="F422" s="27"/>
      <c r="G422" s="26"/>
      <c r="H422" s="28" t="s">
        <v>325</v>
      </c>
      <c r="I422" s="28"/>
      <c r="J422" s="24"/>
      <c r="K422" s="24"/>
      <c r="L422" s="30"/>
    </row>
    <row r="423" spans="1:12" x14ac:dyDescent="0.25">
      <c r="A423" s="24"/>
      <c r="B423" s="24"/>
      <c r="C423" s="25"/>
      <c r="D423" s="29"/>
      <c r="E423" s="24"/>
      <c r="F423" s="27"/>
      <c r="G423" s="26"/>
      <c r="H423" s="61"/>
      <c r="I423" s="28"/>
      <c r="J423" s="24"/>
      <c r="K423" s="24"/>
      <c r="L423" s="30"/>
    </row>
    <row r="424" spans="1:12" x14ac:dyDescent="0.25">
      <c r="A424" s="24"/>
      <c r="B424" s="24"/>
      <c r="C424" s="25"/>
      <c r="D424" s="29"/>
      <c r="E424" s="24"/>
      <c r="F424" s="27"/>
      <c r="G424" s="26"/>
      <c r="H424" s="61"/>
      <c r="I424" s="28"/>
      <c r="J424" s="24"/>
      <c r="K424" s="24"/>
      <c r="L424" s="30"/>
    </row>
    <row r="425" spans="1:12" x14ac:dyDescent="0.25">
      <c r="A425" s="24"/>
      <c r="B425" s="24"/>
      <c r="C425" s="25"/>
      <c r="D425" s="29"/>
      <c r="E425" s="24"/>
      <c r="F425" s="27"/>
      <c r="G425" s="26"/>
      <c r="H425" s="61"/>
      <c r="I425" s="28"/>
      <c r="J425" s="24"/>
      <c r="K425" s="24"/>
      <c r="L425" s="30"/>
    </row>
    <row r="426" spans="1:12" x14ac:dyDescent="0.25">
      <c r="A426" s="24"/>
      <c r="B426" s="24"/>
      <c r="C426" s="25"/>
      <c r="D426" s="29"/>
      <c r="E426" s="24"/>
      <c r="F426" s="27"/>
      <c r="G426" s="26"/>
      <c r="H426" s="61"/>
      <c r="I426" s="28"/>
      <c r="J426" s="24"/>
      <c r="K426" s="24"/>
      <c r="L426" s="30"/>
    </row>
    <row r="427" spans="1:12" x14ac:dyDescent="0.25">
      <c r="A427" s="24" t="s">
        <v>145</v>
      </c>
      <c r="B427" s="24"/>
      <c r="C427" s="106"/>
      <c r="D427" s="107">
        <f>D11+D125+D150+D155+D174+D177+D246+D251+D397+D406+D408+D410+D412+D414+D416+D418+D420+D422</f>
        <v>1427981302.8219998</v>
      </c>
      <c r="E427" s="24"/>
      <c r="F427" s="27"/>
      <c r="G427" s="107">
        <f>G11+G125+G150+G155+G174+G177+G246+G251+G397+G406+G408+G410+G412+G414+G416+G418+G420</f>
        <v>9921898.5500000007</v>
      </c>
      <c r="H427" s="61"/>
      <c r="I427" s="28"/>
      <c r="J427" s="24"/>
      <c r="K427" s="24"/>
      <c r="L427" s="30"/>
    </row>
    <row r="428" spans="1:12" x14ac:dyDescent="0.25">
      <c r="A428" s="49"/>
      <c r="B428" s="49"/>
      <c r="C428" s="50"/>
      <c r="D428" s="51"/>
      <c r="E428" s="8"/>
      <c r="F428" s="10"/>
      <c r="G428" s="6"/>
      <c r="H428" s="59"/>
      <c r="I428" s="7"/>
      <c r="J428" s="2"/>
      <c r="K428" s="2"/>
      <c r="L428" s="2"/>
    </row>
    <row r="429" spans="1:12" x14ac:dyDescent="0.25">
      <c r="A429" s="49"/>
      <c r="B429" s="49"/>
      <c r="C429" s="50"/>
      <c r="D429" s="51"/>
      <c r="E429" s="8"/>
      <c r="F429" s="10"/>
      <c r="G429" s="6"/>
      <c r="H429" s="59"/>
      <c r="I429" s="7"/>
      <c r="J429" s="2"/>
      <c r="K429" s="2"/>
      <c r="L429" s="2"/>
    </row>
    <row r="430" spans="1:12" x14ac:dyDescent="0.25">
      <c r="A430" s="49"/>
      <c r="B430" s="49"/>
      <c r="C430" s="50"/>
      <c r="D430" s="51"/>
      <c r="E430" s="8"/>
      <c r="F430" s="10"/>
      <c r="G430" s="6"/>
      <c r="H430" s="59"/>
      <c r="I430" s="7"/>
      <c r="J430" s="2"/>
      <c r="K430" s="2"/>
      <c r="L430" s="2"/>
    </row>
    <row r="431" spans="1:12" ht="17.25" customHeight="1" x14ac:dyDescent="0.25">
      <c r="A431" s="49"/>
      <c r="B431" s="49"/>
      <c r="C431" s="50"/>
      <c r="D431" s="51"/>
      <c r="E431" s="8"/>
      <c r="F431" s="10"/>
      <c r="G431" s="6"/>
      <c r="H431" s="59"/>
      <c r="I431" s="7"/>
      <c r="J431" s="2"/>
      <c r="K431" s="2"/>
      <c r="L431" s="2"/>
    </row>
    <row r="432" spans="1:12" x14ac:dyDescent="0.25">
      <c r="A432" s="49"/>
      <c r="B432" s="49"/>
      <c r="C432" s="50"/>
      <c r="D432" s="51"/>
      <c r="E432" s="8"/>
      <c r="F432" s="10"/>
      <c r="G432" s="6"/>
      <c r="H432" s="59"/>
      <c r="I432" s="7"/>
      <c r="J432" s="2"/>
      <c r="K432" s="2"/>
      <c r="L432" s="2"/>
    </row>
    <row r="433" spans="1:12" x14ac:dyDescent="0.25">
      <c r="A433" s="49"/>
      <c r="B433" s="49"/>
      <c r="C433" s="50"/>
      <c r="D433" s="51"/>
      <c r="E433" s="8"/>
      <c r="F433" s="10"/>
      <c r="G433" s="6"/>
      <c r="H433" s="59"/>
      <c r="I433" s="7"/>
      <c r="J433" s="2"/>
      <c r="K433" s="2"/>
      <c r="L433" s="2"/>
    </row>
    <row r="434" spans="1:12" x14ac:dyDescent="0.25">
      <c r="A434" s="49"/>
      <c r="B434" s="49"/>
      <c r="C434" s="50"/>
      <c r="D434" s="51"/>
      <c r="E434" s="8"/>
      <c r="F434" s="10"/>
      <c r="G434" s="6"/>
      <c r="H434" s="59"/>
      <c r="I434" s="7"/>
      <c r="J434" s="2"/>
      <c r="K434" s="2"/>
      <c r="L434" s="2"/>
    </row>
    <row r="435" spans="1:12" x14ac:dyDescent="0.25">
      <c r="A435" s="49"/>
      <c r="B435" s="49"/>
      <c r="C435" s="50"/>
      <c r="D435" s="51"/>
      <c r="E435" s="8"/>
      <c r="F435" s="10"/>
      <c r="G435" s="6"/>
      <c r="H435" s="59"/>
      <c r="I435" s="7"/>
      <c r="J435" s="2"/>
      <c r="K435" s="2"/>
      <c r="L435" s="2"/>
    </row>
    <row r="436" spans="1:12" x14ac:dyDescent="0.25">
      <c r="A436" s="49"/>
      <c r="B436" s="49"/>
      <c r="C436" s="50"/>
      <c r="D436" s="51"/>
      <c r="E436" s="8"/>
      <c r="F436" s="10"/>
      <c r="G436" s="6"/>
      <c r="H436" s="59"/>
      <c r="I436" s="7"/>
      <c r="J436" s="2"/>
      <c r="K436" s="2"/>
      <c r="L436" s="2"/>
    </row>
    <row r="437" spans="1:12" x14ac:dyDescent="0.25">
      <c r="A437" s="49"/>
      <c r="B437" s="49"/>
      <c r="C437" s="50"/>
      <c r="D437" s="51"/>
      <c r="E437" s="8"/>
      <c r="F437" s="10"/>
      <c r="G437" s="6"/>
      <c r="H437" s="59"/>
      <c r="I437" s="7"/>
      <c r="J437" s="2"/>
      <c r="K437" s="2"/>
      <c r="L437" s="2"/>
    </row>
    <row r="438" spans="1:12" x14ac:dyDescent="0.25">
      <c r="A438" s="49"/>
      <c r="B438" s="49"/>
      <c r="C438" s="50"/>
      <c r="D438" s="51"/>
      <c r="E438" s="8"/>
      <c r="F438" s="10"/>
      <c r="G438" s="6"/>
      <c r="H438" s="59"/>
      <c r="I438" s="7"/>
      <c r="J438" s="2"/>
      <c r="K438" s="2"/>
      <c r="L438" s="2"/>
    </row>
    <row r="439" spans="1:12" x14ac:dyDescent="0.25">
      <c r="A439" s="49"/>
      <c r="B439" s="49"/>
      <c r="C439" s="50"/>
      <c r="D439" s="51"/>
      <c r="E439" s="8"/>
      <c r="F439" s="10"/>
      <c r="G439" s="6"/>
      <c r="H439" s="59"/>
      <c r="I439" s="7"/>
      <c r="J439" s="2"/>
      <c r="K439" s="2"/>
      <c r="L439" s="2"/>
    </row>
    <row r="440" spans="1:12" x14ac:dyDescent="0.25">
      <c r="A440" s="49"/>
      <c r="B440" s="49"/>
      <c r="C440" s="50"/>
      <c r="D440" s="51"/>
      <c r="E440" s="8"/>
      <c r="F440" s="10"/>
      <c r="G440" s="6"/>
      <c r="H440" s="59"/>
      <c r="I440" s="7"/>
      <c r="J440" s="2"/>
      <c r="K440" s="2"/>
      <c r="L440" s="2"/>
    </row>
    <row r="441" spans="1:12" x14ac:dyDescent="0.25">
      <c r="A441" s="49"/>
      <c r="B441" s="49"/>
      <c r="C441" s="50"/>
      <c r="D441" s="51"/>
      <c r="E441" s="8"/>
      <c r="F441" s="10"/>
      <c r="G441" s="6"/>
      <c r="H441" s="59"/>
      <c r="I441" s="7"/>
      <c r="J441" s="2"/>
      <c r="K441" s="2"/>
      <c r="L441" s="2"/>
    </row>
    <row r="442" spans="1:12" x14ac:dyDescent="0.25">
      <c r="A442" s="49"/>
      <c r="B442" s="49"/>
      <c r="C442" s="50"/>
      <c r="D442" s="51"/>
      <c r="E442" s="8"/>
      <c r="F442" s="10"/>
      <c r="G442" s="6"/>
      <c r="H442" s="59"/>
      <c r="I442" s="7"/>
      <c r="J442" s="2"/>
      <c r="K442" s="2"/>
      <c r="L442" s="2"/>
    </row>
    <row r="443" spans="1:12" x14ac:dyDescent="0.25">
      <c r="A443" s="49"/>
      <c r="B443" s="49"/>
      <c r="C443" s="50"/>
      <c r="D443" s="51"/>
      <c r="E443" s="8"/>
      <c r="F443" s="10"/>
      <c r="G443" s="6"/>
      <c r="H443" s="59"/>
      <c r="I443" s="7"/>
      <c r="J443" s="2"/>
      <c r="K443" s="2"/>
      <c r="L443" s="2"/>
    </row>
    <row r="444" spans="1:12" x14ac:dyDescent="0.25">
      <c r="A444" s="49"/>
      <c r="B444" s="49"/>
      <c r="C444" s="50"/>
      <c r="D444" s="51"/>
      <c r="E444" s="8"/>
      <c r="F444" s="10"/>
      <c r="G444" s="6"/>
      <c r="H444" s="59"/>
      <c r="I444" s="7"/>
      <c r="J444" s="2"/>
      <c r="K444" s="2"/>
      <c r="L444" s="2"/>
    </row>
    <row r="445" spans="1:12" x14ac:dyDescent="0.25">
      <c r="A445" s="49"/>
      <c r="B445" s="49"/>
      <c r="C445" s="50"/>
      <c r="D445" s="51"/>
      <c r="E445" s="8"/>
      <c r="F445" s="10"/>
      <c r="G445" s="6"/>
      <c r="H445" s="59"/>
      <c r="I445" s="7"/>
      <c r="J445" s="2"/>
      <c r="K445" s="2"/>
      <c r="L445" s="2"/>
    </row>
    <row r="446" spans="1:12" x14ac:dyDescent="0.25">
      <c r="A446" s="49"/>
      <c r="B446" s="49"/>
      <c r="C446" s="50"/>
      <c r="D446" s="51"/>
      <c r="E446" s="8"/>
      <c r="F446" s="10"/>
      <c r="G446" s="6"/>
      <c r="H446" s="59"/>
      <c r="I446" s="7"/>
      <c r="J446" s="2"/>
      <c r="K446" s="2"/>
      <c r="L446" s="2"/>
    </row>
    <row r="447" spans="1:12" x14ac:dyDescent="0.25">
      <c r="A447" s="49"/>
      <c r="B447" s="49"/>
      <c r="C447" s="50"/>
      <c r="D447" s="51"/>
      <c r="E447" s="8"/>
      <c r="F447" s="10"/>
      <c r="G447" s="6"/>
      <c r="H447" s="59"/>
      <c r="I447" s="7"/>
      <c r="J447" s="2"/>
      <c r="K447" s="2"/>
      <c r="L447" s="2"/>
    </row>
    <row r="448" spans="1:12" x14ac:dyDescent="0.25">
      <c r="A448" s="49"/>
      <c r="B448" s="49"/>
      <c r="C448" s="50"/>
      <c r="D448" s="51"/>
      <c r="E448" s="8"/>
      <c r="F448" s="10"/>
      <c r="G448" s="6"/>
      <c r="H448" s="59"/>
      <c r="I448" s="7"/>
      <c r="J448" s="2"/>
      <c r="K448" s="2"/>
      <c r="L448" s="2"/>
    </row>
    <row r="449" spans="1:12" x14ac:dyDescent="0.25">
      <c r="A449" s="49"/>
      <c r="B449" s="49"/>
      <c r="C449" s="50"/>
      <c r="D449" s="51"/>
      <c r="E449" s="8"/>
      <c r="F449" s="10"/>
      <c r="G449" s="6"/>
      <c r="H449" s="59"/>
      <c r="I449" s="7"/>
      <c r="J449" s="2"/>
      <c r="K449" s="2"/>
      <c r="L449" s="2"/>
    </row>
    <row r="450" spans="1:12" x14ac:dyDescent="0.25">
      <c r="A450" s="49"/>
      <c r="B450" s="49"/>
      <c r="C450" s="50"/>
      <c r="D450" s="51"/>
      <c r="E450" s="8"/>
      <c r="F450" s="10"/>
      <c r="G450" s="6"/>
      <c r="H450" s="59"/>
      <c r="I450" s="7"/>
      <c r="J450" s="2"/>
      <c r="K450" s="2" t="s">
        <v>215</v>
      </c>
      <c r="L450" s="2"/>
    </row>
    <row r="451" spans="1:12" x14ac:dyDescent="0.25">
      <c r="A451" s="49"/>
      <c r="B451" s="49"/>
      <c r="C451" s="50"/>
      <c r="D451" s="51"/>
      <c r="E451" s="8"/>
      <c r="F451" s="10"/>
      <c r="G451" s="6"/>
      <c r="H451" s="59"/>
      <c r="I451" s="7"/>
      <c r="J451" s="2"/>
      <c r="K451" s="2"/>
      <c r="L451" s="2"/>
    </row>
    <row r="452" spans="1:12" x14ac:dyDescent="0.25">
      <c r="A452" s="49"/>
      <c r="B452" s="49"/>
      <c r="C452" s="50"/>
      <c r="D452" s="51"/>
      <c r="E452" s="8"/>
      <c r="F452" s="10"/>
      <c r="G452" s="6"/>
      <c r="H452" s="59"/>
      <c r="I452" s="7"/>
      <c r="J452" s="2"/>
      <c r="K452" s="2"/>
      <c r="L452" s="2"/>
    </row>
    <row r="453" spans="1:12" x14ac:dyDescent="0.25">
      <c r="A453" s="49"/>
      <c r="B453" s="49"/>
      <c r="C453" s="50"/>
      <c r="D453" s="51"/>
      <c r="E453" s="8"/>
      <c r="F453" s="10"/>
      <c r="G453" s="6"/>
      <c r="H453" s="59"/>
      <c r="I453" s="7"/>
      <c r="J453" s="2"/>
      <c r="K453" s="2"/>
      <c r="L453" s="2"/>
    </row>
    <row r="454" spans="1:12" x14ac:dyDescent="0.25">
      <c r="A454" s="49"/>
      <c r="B454" s="49"/>
      <c r="C454" s="50"/>
      <c r="D454" s="51"/>
      <c r="E454" s="8"/>
      <c r="F454" s="10"/>
      <c r="G454" s="6"/>
      <c r="H454" s="59"/>
      <c r="I454" s="7"/>
      <c r="J454" s="2"/>
      <c r="K454" s="2"/>
      <c r="L454" s="2"/>
    </row>
    <row r="455" spans="1:12" x14ac:dyDescent="0.25">
      <c r="A455" s="49"/>
      <c r="B455" s="49"/>
      <c r="C455" s="50"/>
      <c r="D455" s="51"/>
      <c r="E455" s="8"/>
      <c r="F455" s="10"/>
      <c r="G455" s="6"/>
      <c r="H455" s="59"/>
      <c r="I455" s="7"/>
      <c r="J455" s="2"/>
      <c r="K455" s="2"/>
      <c r="L455" s="2"/>
    </row>
    <row r="456" spans="1:12" x14ac:dyDescent="0.25">
      <c r="A456" s="49"/>
      <c r="B456" s="49"/>
      <c r="C456" s="50"/>
      <c r="D456" s="51"/>
      <c r="E456" s="8"/>
      <c r="F456" s="10"/>
      <c r="G456" s="6"/>
      <c r="H456" s="59"/>
      <c r="I456" s="7"/>
      <c r="J456" s="2"/>
      <c r="K456" s="2"/>
      <c r="L456" s="2"/>
    </row>
    <row r="457" spans="1:12" x14ac:dyDescent="0.25">
      <c r="A457" s="49"/>
      <c r="B457" s="49"/>
      <c r="C457" s="50"/>
      <c r="D457" s="51"/>
      <c r="E457" s="8"/>
      <c r="F457" s="10"/>
      <c r="G457" s="6"/>
      <c r="H457" s="59"/>
      <c r="I457" s="7"/>
      <c r="J457" s="2"/>
      <c r="K457" s="2"/>
      <c r="L457" s="2"/>
    </row>
    <row r="458" spans="1:12" x14ac:dyDescent="0.25">
      <c r="A458" s="49"/>
      <c r="B458" s="49"/>
      <c r="C458" s="50"/>
      <c r="D458" s="51"/>
      <c r="E458" s="8"/>
      <c r="F458" s="10"/>
      <c r="G458" s="6"/>
      <c r="H458" s="59"/>
      <c r="I458" s="7"/>
      <c r="J458" s="2"/>
      <c r="K458" s="2"/>
      <c r="L458" s="2"/>
    </row>
    <row r="459" spans="1:12" x14ac:dyDescent="0.25">
      <c r="A459" s="49"/>
      <c r="B459" s="49"/>
      <c r="C459" s="50"/>
      <c r="D459" s="51"/>
      <c r="E459" s="8"/>
      <c r="F459" s="10"/>
      <c r="G459" s="6"/>
      <c r="H459" s="59"/>
      <c r="I459" s="7"/>
      <c r="J459" s="2"/>
      <c r="K459" s="2"/>
      <c r="L459" s="2"/>
    </row>
    <row r="460" spans="1:12" x14ac:dyDescent="0.25">
      <c r="A460" s="49"/>
      <c r="B460" s="49"/>
      <c r="C460" s="50"/>
      <c r="D460" s="51"/>
      <c r="E460" s="8"/>
      <c r="F460" s="10"/>
      <c r="G460" s="6"/>
      <c r="H460" s="59"/>
      <c r="I460" s="7"/>
      <c r="J460" s="2"/>
      <c r="K460" s="2"/>
      <c r="L460" s="2"/>
    </row>
    <row r="461" spans="1:12" x14ac:dyDescent="0.25">
      <c r="A461" s="49"/>
      <c r="B461" s="49"/>
      <c r="C461" s="50"/>
      <c r="D461" s="51"/>
      <c r="E461" s="8"/>
      <c r="F461" s="10"/>
      <c r="G461" s="6"/>
      <c r="H461" s="59"/>
      <c r="I461" s="7"/>
      <c r="J461" s="2"/>
      <c r="K461" s="2"/>
      <c r="L461" s="2"/>
    </row>
    <row r="462" spans="1:12" x14ac:dyDescent="0.25">
      <c r="A462" s="49"/>
      <c r="B462" s="49"/>
      <c r="C462" s="50"/>
      <c r="D462" s="51"/>
      <c r="E462" s="8"/>
      <c r="F462" s="10"/>
      <c r="G462" s="6"/>
      <c r="H462" s="59"/>
      <c r="I462" s="7"/>
      <c r="J462" s="2"/>
      <c r="K462" s="2"/>
      <c r="L462" s="2"/>
    </row>
    <row r="463" spans="1:12" x14ac:dyDescent="0.25">
      <c r="A463" s="49"/>
      <c r="B463" s="49"/>
      <c r="C463" s="50"/>
      <c r="D463" s="51"/>
      <c r="E463" s="8"/>
      <c r="F463" s="10"/>
      <c r="G463" s="6"/>
      <c r="H463" s="59"/>
      <c r="I463" s="7"/>
      <c r="J463" s="2"/>
      <c r="K463" s="2"/>
      <c r="L463" s="2"/>
    </row>
    <row r="464" spans="1:12" x14ac:dyDescent="0.25">
      <c r="A464" s="49"/>
      <c r="B464" s="49"/>
      <c r="C464" s="50"/>
      <c r="D464" s="51"/>
      <c r="E464" s="8"/>
      <c r="F464" s="10"/>
      <c r="G464" s="6"/>
      <c r="H464" s="59"/>
      <c r="I464" s="7"/>
      <c r="J464" s="2"/>
      <c r="K464" s="2"/>
      <c r="L464" s="2"/>
    </row>
    <row r="465" spans="1:12" x14ac:dyDescent="0.25">
      <c r="A465" s="49"/>
      <c r="B465" s="49"/>
      <c r="C465" s="50"/>
      <c r="D465" s="51"/>
      <c r="E465" s="8"/>
      <c r="F465" s="10"/>
      <c r="G465" s="6"/>
      <c r="H465" s="59"/>
      <c r="I465" s="7"/>
      <c r="J465" s="2"/>
      <c r="K465" s="2"/>
      <c r="L465" s="2"/>
    </row>
    <row r="466" spans="1:12" x14ac:dyDescent="0.25">
      <c r="A466" s="49"/>
      <c r="B466" s="49"/>
      <c r="C466" s="50"/>
      <c r="D466" s="51"/>
      <c r="E466" s="8"/>
      <c r="F466" s="10"/>
      <c r="G466" s="6"/>
      <c r="H466" s="59"/>
      <c r="I466" s="7"/>
      <c r="J466" s="2"/>
      <c r="K466" s="2"/>
      <c r="L466" s="2"/>
    </row>
  </sheetData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BFDE-33E0-4BBB-8B1B-868DEA48705D}">
  <dimension ref="A1:Q465"/>
  <sheetViews>
    <sheetView tabSelected="1" zoomScale="80" zoomScaleNormal="80" workbookViewId="0">
      <selection activeCell="C41" sqref="C41"/>
    </sheetView>
  </sheetViews>
  <sheetFormatPr defaultRowHeight="15" x14ac:dyDescent="0.25"/>
  <cols>
    <col min="1" max="2" width="7.28515625" customWidth="1"/>
    <col min="3" max="3" width="82.42578125" customWidth="1"/>
    <col min="4" max="4" width="18.28515625" bestFit="1" customWidth="1"/>
    <col min="5" max="5" width="12.7109375" customWidth="1"/>
    <col min="6" max="6" width="26.28515625" bestFit="1" customWidth="1"/>
    <col min="7" max="7" width="12.7109375" style="1" customWidth="1"/>
    <col min="8" max="8" width="12.140625" style="62" customWidth="1"/>
    <col min="9" max="9" width="11.28515625" style="8" customWidth="1"/>
    <col min="10" max="11" width="15" customWidth="1"/>
    <col min="12" max="12" width="7" customWidth="1"/>
    <col min="13" max="13" width="15.42578125" style="1" customWidth="1"/>
    <col min="14" max="14" width="11.42578125" style="1" bestFit="1" customWidth="1"/>
    <col min="15" max="15" width="11.85546875" style="1" bestFit="1" customWidth="1"/>
    <col min="16" max="16" width="11.42578125" style="1" bestFit="1" customWidth="1"/>
  </cols>
  <sheetData>
    <row r="1" spans="1:17" x14ac:dyDescent="0.25">
      <c r="A1" s="2"/>
      <c r="B1" s="2"/>
      <c r="C1" s="3" t="s">
        <v>693</v>
      </c>
      <c r="D1" s="4" t="s">
        <v>692</v>
      </c>
      <c r="E1" s="2"/>
      <c r="F1" s="5"/>
      <c r="G1" s="6"/>
      <c r="H1" s="59"/>
      <c r="I1" s="7"/>
      <c r="J1" s="2"/>
      <c r="K1" s="8"/>
      <c r="L1" s="2"/>
    </row>
    <row r="2" spans="1:17" x14ac:dyDescent="0.25">
      <c r="A2" s="2"/>
      <c r="B2" s="2"/>
      <c r="C2" s="9" t="s">
        <v>0</v>
      </c>
      <c r="D2" s="6"/>
      <c r="E2" s="2"/>
      <c r="F2" s="10"/>
      <c r="G2" s="6"/>
      <c r="H2" s="59"/>
      <c r="I2" s="7"/>
      <c r="J2" s="11"/>
      <c r="K2" s="8"/>
      <c r="L2" s="2"/>
    </row>
    <row r="3" spans="1:17" x14ac:dyDescent="0.25">
      <c r="A3" s="2"/>
      <c r="B3" s="2"/>
      <c r="C3" s="9"/>
      <c r="D3" s="6"/>
      <c r="E3" s="2"/>
      <c r="F3" s="10"/>
      <c r="G3" s="6"/>
      <c r="H3" s="59"/>
      <c r="I3" s="7"/>
      <c r="J3" s="2"/>
      <c r="K3" s="8"/>
      <c r="L3" s="2"/>
    </row>
    <row r="4" spans="1:17" x14ac:dyDescent="0.25">
      <c r="A4" s="12"/>
      <c r="B4" s="76"/>
      <c r="C4" s="13"/>
      <c r="D4" s="14"/>
      <c r="E4" s="12"/>
      <c r="F4" s="15"/>
      <c r="G4" s="14"/>
      <c r="H4" s="36"/>
      <c r="I4" s="16"/>
      <c r="J4" s="12"/>
      <c r="K4" s="17"/>
      <c r="L4" s="66"/>
    </row>
    <row r="5" spans="1:17" s="117" customFormat="1" x14ac:dyDescent="0.25">
      <c r="A5" s="109" t="s">
        <v>1</v>
      </c>
      <c r="B5" s="110"/>
      <c r="C5" s="110" t="s">
        <v>2</v>
      </c>
      <c r="D5" s="111" t="s">
        <v>3</v>
      </c>
      <c r="E5" s="109" t="s">
        <v>4</v>
      </c>
      <c r="F5" s="112" t="s">
        <v>5</v>
      </c>
      <c r="G5" s="113" t="s">
        <v>6</v>
      </c>
      <c r="H5" s="114" t="s">
        <v>7</v>
      </c>
      <c r="I5" s="115" t="s">
        <v>8</v>
      </c>
      <c r="J5" s="109" t="s">
        <v>9</v>
      </c>
      <c r="K5" s="116" t="s">
        <v>10</v>
      </c>
      <c r="L5" s="116" t="s">
        <v>11</v>
      </c>
      <c r="M5" s="63"/>
      <c r="N5" s="63"/>
      <c r="O5" s="63"/>
      <c r="P5" s="63"/>
    </row>
    <row r="6" spans="1:17" x14ac:dyDescent="0.25">
      <c r="A6" s="18"/>
      <c r="B6" s="77"/>
      <c r="C6" s="19"/>
      <c r="D6" s="20"/>
      <c r="E6" s="18"/>
      <c r="F6" s="21"/>
      <c r="G6" s="20" t="s">
        <v>12</v>
      </c>
      <c r="H6" s="60" t="s">
        <v>13</v>
      </c>
      <c r="I6" s="22" t="s">
        <v>13</v>
      </c>
      <c r="J6" s="18"/>
      <c r="K6" s="23"/>
      <c r="L6" s="67" t="s">
        <v>14</v>
      </c>
    </row>
    <row r="7" spans="1:17" x14ac:dyDescent="0.25">
      <c r="A7" s="24"/>
      <c r="B7" s="24"/>
      <c r="C7" s="25"/>
      <c r="D7" s="26"/>
      <c r="E7" s="24"/>
      <c r="F7" s="27"/>
      <c r="G7" s="26"/>
      <c r="H7" s="61"/>
      <c r="I7" s="28"/>
      <c r="J7" s="24"/>
      <c r="K7" s="25"/>
      <c r="L7" s="67"/>
    </row>
    <row r="8" spans="1:17" x14ac:dyDescent="0.25">
      <c r="A8" s="24">
        <v>4761</v>
      </c>
      <c r="B8" s="24"/>
      <c r="C8" s="25" t="s">
        <v>15</v>
      </c>
      <c r="D8" s="26">
        <v>8021000</v>
      </c>
      <c r="E8" s="24"/>
      <c r="F8" s="27" t="s">
        <v>16</v>
      </c>
      <c r="G8" s="26"/>
      <c r="H8" s="61"/>
      <c r="I8" s="28"/>
      <c r="J8" s="24"/>
      <c r="K8" s="24"/>
      <c r="L8" s="30"/>
    </row>
    <row r="9" spans="1:17" x14ac:dyDescent="0.25">
      <c r="A9" s="24">
        <v>4761</v>
      </c>
      <c r="B9" s="24"/>
      <c r="C9" s="25" t="s">
        <v>17</v>
      </c>
      <c r="D9" s="26">
        <v>6753670</v>
      </c>
      <c r="E9" s="24"/>
      <c r="F9" s="27" t="s">
        <v>16</v>
      </c>
      <c r="G9" s="26"/>
      <c r="H9" s="61"/>
      <c r="I9" s="28"/>
      <c r="J9" s="24"/>
      <c r="K9" s="24"/>
      <c r="L9" s="30"/>
    </row>
    <row r="10" spans="1:17" x14ac:dyDescent="0.25">
      <c r="A10" s="24">
        <v>4761</v>
      </c>
      <c r="B10" s="24"/>
      <c r="C10" s="25" t="s">
        <v>17</v>
      </c>
      <c r="D10" s="26">
        <v>4619600</v>
      </c>
      <c r="E10" s="24"/>
      <c r="F10" s="27" t="s">
        <v>16</v>
      </c>
      <c r="G10" s="26">
        <v>8400</v>
      </c>
      <c r="H10" s="61" t="s">
        <v>18</v>
      </c>
      <c r="I10" s="28" t="s">
        <v>160</v>
      </c>
      <c r="J10" s="24">
        <v>5148910</v>
      </c>
      <c r="K10" s="24">
        <v>4762</v>
      </c>
      <c r="L10" s="30"/>
    </row>
    <row r="11" spans="1:17" x14ac:dyDescent="0.25">
      <c r="A11" s="24"/>
      <c r="B11" s="24"/>
      <c r="C11" s="25"/>
      <c r="D11" s="29">
        <f>SUM(D8:D10)</f>
        <v>19394270</v>
      </c>
      <c r="E11" s="30"/>
      <c r="F11" s="27"/>
      <c r="G11" s="26"/>
      <c r="H11" s="61"/>
      <c r="I11" s="28"/>
      <c r="J11" s="24"/>
      <c r="K11" s="24"/>
      <c r="L11" s="30"/>
    </row>
    <row r="12" spans="1:17" x14ac:dyDescent="0.25">
      <c r="A12" s="30"/>
      <c r="B12" s="30"/>
      <c r="C12" s="25"/>
      <c r="D12" s="37"/>
      <c r="E12" s="30"/>
      <c r="F12" s="27"/>
      <c r="G12" s="37"/>
      <c r="H12" s="61"/>
      <c r="I12" s="28"/>
      <c r="J12" s="24"/>
      <c r="K12" s="24"/>
      <c r="L12" s="66"/>
    </row>
    <row r="13" spans="1:17" s="35" customFormat="1" x14ac:dyDescent="0.25">
      <c r="A13" s="31"/>
      <c r="B13" s="31"/>
      <c r="C13" s="93"/>
      <c r="D13" s="32"/>
      <c r="E13" s="90"/>
      <c r="F13" s="33"/>
      <c r="G13" s="32"/>
      <c r="H13" s="34"/>
      <c r="I13" s="81"/>
      <c r="J13" s="28"/>
      <c r="K13" s="24"/>
      <c r="L13" s="66"/>
      <c r="M13" s="68"/>
      <c r="N13" s="68"/>
      <c r="O13" s="68"/>
      <c r="P13" s="68"/>
    </row>
    <row r="14" spans="1:17" s="35" customFormat="1" x14ac:dyDescent="0.25">
      <c r="A14" s="31"/>
      <c r="B14" s="31"/>
      <c r="C14" s="93"/>
      <c r="D14" s="32"/>
      <c r="E14" s="91"/>
      <c r="F14" s="33"/>
      <c r="G14" s="32"/>
      <c r="H14" s="92"/>
      <c r="I14" s="81"/>
      <c r="J14" s="28"/>
      <c r="K14" s="24"/>
      <c r="L14" s="66"/>
      <c r="M14" s="68"/>
      <c r="N14" s="68"/>
      <c r="O14" s="68"/>
      <c r="P14" s="68"/>
    </row>
    <row r="15" spans="1:17" s="100" customFormat="1" x14ac:dyDescent="0.25">
      <c r="A15" s="24">
        <v>5811</v>
      </c>
      <c r="B15" s="30"/>
      <c r="C15" s="25" t="s">
        <v>678</v>
      </c>
      <c r="D15" s="26">
        <v>873893</v>
      </c>
      <c r="E15" s="24" t="s">
        <v>21</v>
      </c>
      <c r="F15" s="27" t="s">
        <v>22</v>
      </c>
      <c r="G15" s="37">
        <v>8927.2000000000007</v>
      </c>
      <c r="H15" s="28" t="s">
        <v>23</v>
      </c>
      <c r="I15" s="28" t="s">
        <v>358</v>
      </c>
      <c r="J15" s="28" t="s">
        <v>20</v>
      </c>
      <c r="K15" s="24">
        <v>5811</v>
      </c>
      <c r="L15" s="30">
        <v>60</v>
      </c>
      <c r="M15" s="99"/>
      <c r="N15" s="99"/>
      <c r="O15" s="99"/>
      <c r="P15" s="99"/>
    </row>
    <row r="16" spans="1:17" s="87" customFormat="1" x14ac:dyDescent="0.25">
      <c r="A16" s="24">
        <v>5811</v>
      </c>
      <c r="B16" s="94"/>
      <c r="C16" s="96" t="s">
        <v>342</v>
      </c>
      <c r="D16" s="108">
        <v>501710.73</v>
      </c>
      <c r="E16" s="83" t="s">
        <v>25</v>
      </c>
      <c r="F16" s="84" t="s">
        <v>22</v>
      </c>
      <c r="G16" s="85">
        <v>5400.3</v>
      </c>
      <c r="H16" s="88" t="s">
        <v>346</v>
      </c>
      <c r="I16" s="84" t="s">
        <v>343</v>
      </c>
      <c r="J16" s="84" t="s">
        <v>20</v>
      </c>
      <c r="K16" s="24">
        <v>5811</v>
      </c>
      <c r="L16" s="30">
        <v>72</v>
      </c>
      <c r="M16" s="86"/>
      <c r="N16" s="105"/>
      <c r="O16" s="105"/>
      <c r="P16" s="105"/>
      <c r="Q16" s="86"/>
    </row>
    <row r="17" spans="1:17" s="87" customFormat="1" ht="15.75" customHeight="1" x14ac:dyDescent="0.25">
      <c r="A17" s="24">
        <v>5811</v>
      </c>
      <c r="B17" s="94"/>
      <c r="C17" s="96" t="s">
        <v>541</v>
      </c>
      <c r="D17" s="84">
        <v>534859.49</v>
      </c>
      <c r="E17" s="83" t="s">
        <v>26</v>
      </c>
      <c r="F17" s="84" t="s">
        <v>22</v>
      </c>
      <c r="G17" s="85">
        <v>7351.2</v>
      </c>
      <c r="H17" s="89" t="s">
        <v>346</v>
      </c>
      <c r="I17" s="84" t="s">
        <v>343</v>
      </c>
      <c r="J17" s="84" t="s">
        <v>20</v>
      </c>
      <c r="K17" s="24">
        <v>5811</v>
      </c>
      <c r="L17" s="30">
        <v>72</v>
      </c>
      <c r="M17" s="86"/>
      <c r="N17" s="105"/>
      <c r="O17" s="105"/>
      <c r="P17" s="105"/>
      <c r="Q17" s="86"/>
    </row>
    <row r="18" spans="1:17" x14ac:dyDescent="0.25">
      <c r="A18" s="24">
        <v>5811</v>
      </c>
      <c r="B18" s="76"/>
      <c r="C18" s="97" t="s">
        <v>162</v>
      </c>
      <c r="D18" s="26">
        <v>510942.1</v>
      </c>
      <c r="E18" s="24" t="s">
        <v>146</v>
      </c>
      <c r="F18" s="27" t="s">
        <v>19</v>
      </c>
      <c r="G18" s="37">
        <v>7380.9</v>
      </c>
      <c r="H18" s="36">
        <v>43731</v>
      </c>
      <c r="I18" s="28" t="s">
        <v>542</v>
      </c>
      <c r="J18" s="28" t="s">
        <v>20</v>
      </c>
      <c r="K18" s="24">
        <v>5811</v>
      </c>
      <c r="L18" s="30">
        <v>60</v>
      </c>
    </row>
    <row r="19" spans="1:17" x14ac:dyDescent="0.25">
      <c r="A19" s="24">
        <v>5811</v>
      </c>
      <c r="B19" s="76"/>
      <c r="C19" s="97" t="s">
        <v>679</v>
      </c>
      <c r="D19" s="26">
        <v>309380.15999999997</v>
      </c>
      <c r="E19" s="24" t="s">
        <v>27</v>
      </c>
      <c r="F19" s="27" t="s">
        <v>22</v>
      </c>
      <c r="G19" s="37">
        <v>3672</v>
      </c>
      <c r="H19" s="28" t="s">
        <v>28</v>
      </c>
      <c r="I19" s="28" t="s">
        <v>29</v>
      </c>
      <c r="J19" s="28" t="s">
        <v>20</v>
      </c>
      <c r="K19" s="24">
        <v>5811</v>
      </c>
      <c r="L19" s="30">
        <v>72</v>
      </c>
    </row>
    <row r="20" spans="1:17" x14ac:dyDescent="0.25">
      <c r="A20" s="24">
        <v>5811</v>
      </c>
      <c r="B20" s="30"/>
      <c r="C20" s="25" t="s">
        <v>677</v>
      </c>
      <c r="D20" s="26">
        <v>309380.15999999997</v>
      </c>
      <c r="E20" s="24" t="s">
        <v>30</v>
      </c>
      <c r="F20" s="27" t="s">
        <v>22</v>
      </c>
      <c r="G20" s="37">
        <v>3672</v>
      </c>
      <c r="H20" s="28" t="s">
        <v>28</v>
      </c>
      <c r="I20" s="28" t="s">
        <v>29</v>
      </c>
      <c r="J20" s="28" t="s">
        <v>20</v>
      </c>
      <c r="K20" s="24">
        <v>5811</v>
      </c>
      <c r="L20" s="30">
        <v>72</v>
      </c>
    </row>
    <row r="21" spans="1:17" x14ac:dyDescent="0.25">
      <c r="A21" s="24">
        <v>5811</v>
      </c>
      <c r="B21" s="30"/>
      <c r="C21" s="25" t="s">
        <v>677</v>
      </c>
      <c r="D21" s="26">
        <v>309380.15999999997</v>
      </c>
      <c r="E21" s="24" t="s">
        <v>31</v>
      </c>
      <c r="F21" s="27" t="s">
        <v>22</v>
      </c>
      <c r="G21" s="37">
        <v>3672</v>
      </c>
      <c r="H21" s="28" t="s">
        <v>28</v>
      </c>
      <c r="I21" s="28" t="s">
        <v>29</v>
      </c>
      <c r="J21" s="28" t="s">
        <v>20</v>
      </c>
      <c r="K21" s="24">
        <v>5811</v>
      </c>
      <c r="L21" s="30">
        <v>72</v>
      </c>
    </row>
    <row r="22" spans="1:17" x14ac:dyDescent="0.25">
      <c r="A22" s="24">
        <v>5811</v>
      </c>
      <c r="B22" s="30"/>
      <c r="C22" s="25" t="s">
        <v>677</v>
      </c>
      <c r="D22" s="26">
        <v>309380.15999999997</v>
      </c>
      <c r="E22" s="24" t="s">
        <v>32</v>
      </c>
      <c r="F22" s="27" t="s">
        <v>22</v>
      </c>
      <c r="G22" s="37">
        <v>3672</v>
      </c>
      <c r="H22" s="28" t="s">
        <v>28</v>
      </c>
      <c r="I22" s="28" t="s">
        <v>29</v>
      </c>
      <c r="J22" s="28" t="s">
        <v>20</v>
      </c>
      <c r="K22" s="24">
        <v>5811</v>
      </c>
      <c r="L22" s="30">
        <v>72</v>
      </c>
    </row>
    <row r="23" spans="1:17" s="53" customFormat="1" x14ac:dyDescent="0.25">
      <c r="A23" s="24">
        <v>5811</v>
      </c>
      <c r="B23" s="30"/>
      <c r="C23" s="25" t="s">
        <v>680</v>
      </c>
      <c r="D23" s="26">
        <v>309380.15999999997</v>
      </c>
      <c r="E23" s="24" t="s">
        <v>33</v>
      </c>
      <c r="F23" s="27" t="s">
        <v>22</v>
      </c>
      <c r="G23" s="37">
        <v>3672</v>
      </c>
      <c r="H23" s="28" t="s">
        <v>28</v>
      </c>
      <c r="I23" s="28" t="s">
        <v>29</v>
      </c>
      <c r="J23" s="28" t="s">
        <v>20</v>
      </c>
      <c r="K23" s="24">
        <v>5811</v>
      </c>
      <c r="L23" s="30">
        <v>72</v>
      </c>
      <c r="M23" s="69"/>
      <c r="N23" s="69"/>
      <c r="O23" s="69"/>
      <c r="P23" s="69"/>
    </row>
    <row r="24" spans="1:17" x14ac:dyDescent="0.25">
      <c r="A24" s="24">
        <v>5811</v>
      </c>
      <c r="B24" s="30"/>
      <c r="C24" s="25" t="s">
        <v>681</v>
      </c>
      <c r="D24" s="26">
        <v>309380.15999999997</v>
      </c>
      <c r="E24" s="24" t="s">
        <v>34</v>
      </c>
      <c r="F24" s="27" t="s">
        <v>22</v>
      </c>
      <c r="G24" s="37">
        <v>3672</v>
      </c>
      <c r="H24" s="28" t="s">
        <v>28</v>
      </c>
      <c r="I24" s="28" t="s">
        <v>29</v>
      </c>
      <c r="J24" s="28" t="s">
        <v>20</v>
      </c>
      <c r="K24" s="24">
        <v>5811</v>
      </c>
      <c r="L24" s="30">
        <v>72</v>
      </c>
    </row>
    <row r="25" spans="1:17" x14ac:dyDescent="0.25">
      <c r="A25" s="24">
        <v>5811</v>
      </c>
      <c r="B25" s="30"/>
      <c r="C25" s="25" t="s">
        <v>679</v>
      </c>
      <c r="D25" s="26">
        <v>309380.15999999997</v>
      </c>
      <c r="E25" s="24" t="s">
        <v>35</v>
      </c>
      <c r="F25" s="27" t="s">
        <v>22</v>
      </c>
      <c r="G25" s="37">
        <v>3672</v>
      </c>
      <c r="H25" s="28" t="s">
        <v>28</v>
      </c>
      <c r="I25" s="28" t="s">
        <v>29</v>
      </c>
      <c r="J25" s="28" t="s">
        <v>20</v>
      </c>
      <c r="K25" s="24">
        <v>5811</v>
      </c>
      <c r="L25" s="30">
        <v>72</v>
      </c>
    </row>
    <row r="26" spans="1:17" x14ac:dyDescent="0.25">
      <c r="A26" s="24">
        <v>5811</v>
      </c>
      <c r="B26" s="30"/>
      <c r="C26" s="25" t="s">
        <v>679</v>
      </c>
      <c r="D26" s="26">
        <v>309380.15999999997</v>
      </c>
      <c r="E26" s="24" t="s">
        <v>36</v>
      </c>
      <c r="F26" s="27" t="s">
        <v>22</v>
      </c>
      <c r="G26" s="37">
        <v>3672</v>
      </c>
      <c r="H26" s="28" t="s">
        <v>28</v>
      </c>
      <c r="I26" s="28" t="s">
        <v>29</v>
      </c>
      <c r="J26" s="28" t="s">
        <v>20</v>
      </c>
      <c r="K26" s="24">
        <v>5811</v>
      </c>
      <c r="L26" s="30">
        <v>72</v>
      </c>
    </row>
    <row r="27" spans="1:17" x14ac:dyDescent="0.25">
      <c r="A27" s="24">
        <v>5811</v>
      </c>
      <c r="B27" s="76"/>
      <c r="C27" s="93" t="s">
        <v>682</v>
      </c>
      <c r="D27" s="26">
        <v>309380.15999999997</v>
      </c>
      <c r="E27" s="24" t="s">
        <v>37</v>
      </c>
      <c r="F27" s="27" t="s">
        <v>22</v>
      </c>
      <c r="G27" s="37">
        <v>3672</v>
      </c>
      <c r="H27" s="28" t="s">
        <v>28</v>
      </c>
      <c r="I27" s="28" t="s">
        <v>29</v>
      </c>
      <c r="J27" s="28" t="s">
        <v>20</v>
      </c>
      <c r="K27" s="24">
        <v>5811</v>
      </c>
      <c r="L27" s="30">
        <v>72</v>
      </c>
    </row>
    <row r="28" spans="1:17" x14ac:dyDescent="0.25">
      <c r="A28" s="24">
        <v>5811</v>
      </c>
      <c r="B28" s="24"/>
      <c r="C28" s="25" t="s">
        <v>679</v>
      </c>
      <c r="D28" s="26">
        <v>309380.15999999997</v>
      </c>
      <c r="E28" s="24" t="s">
        <v>38</v>
      </c>
      <c r="F28" s="27" t="s">
        <v>22</v>
      </c>
      <c r="G28" s="37">
        <v>3672</v>
      </c>
      <c r="H28" s="28" t="s">
        <v>28</v>
      </c>
      <c r="I28" s="28" t="s">
        <v>29</v>
      </c>
      <c r="J28" s="28" t="s">
        <v>20</v>
      </c>
      <c r="K28" s="24">
        <v>5811</v>
      </c>
      <c r="L28" s="30">
        <v>72</v>
      </c>
    </row>
    <row r="29" spans="1:17" x14ac:dyDescent="0.25">
      <c r="A29" s="24">
        <v>5811</v>
      </c>
      <c r="B29" s="24"/>
      <c r="C29" s="25" t="s">
        <v>677</v>
      </c>
      <c r="D29" s="26">
        <v>309380.15999999997</v>
      </c>
      <c r="E29" s="24" t="s">
        <v>39</v>
      </c>
      <c r="F29" s="27" t="s">
        <v>22</v>
      </c>
      <c r="G29" s="37">
        <v>3672</v>
      </c>
      <c r="H29" s="28" t="s">
        <v>28</v>
      </c>
      <c r="I29" s="28" t="s">
        <v>29</v>
      </c>
      <c r="J29" s="28" t="s">
        <v>20</v>
      </c>
      <c r="K29" s="24">
        <v>5811</v>
      </c>
      <c r="L29" s="30">
        <v>72</v>
      </c>
    </row>
    <row r="30" spans="1:17" x14ac:dyDescent="0.25">
      <c r="A30" s="24">
        <v>5811</v>
      </c>
      <c r="B30" s="24"/>
      <c r="C30" s="25" t="s">
        <v>677</v>
      </c>
      <c r="D30" s="26">
        <v>309380.15999999997</v>
      </c>
      <c r="E30" s="24" t="s">
        <v>40</v>
      </c>
      <c r="F30" s="27" t="s">
        <v>22</v>
      </c>
      <c r="G30" s="37">
        <v>3672</v>
      </c>
      <c r="H30" s="28" t="s">
        <v>28</v>
      </c>
      <c r="I30" s="28" t="s">
        <v>29</v>
      </c>
      <c r="J30" s="28" t="s">
        <v>20</v>
      </c>
      <c r="K30" s="24">
        <v>5811</v>
      </c>
      <c r="L30" s="30">
        <v>72</v>
      </c>
    </row>
    <row r="31" spans="1:17" x14ac:dyDescent="0.25">
      <c r="A31" s="24">
        <v>5811</v>
      </c>
      <c r="B31" s="24"/>
      <c r="C31" s="25" t="s">
        <v>677</v>
      </c>
      <c r="D31" s="26">
        <v>309380.15999999997</v>
      </c>
      <c r="E31" s="24" t="s">
        <v>41</v>
      </c>
      <c r="F31" s="27" t="s">
        <v>22</v>
      </c>
      <c r="G31" s="37">
        <v>3672</v>
      </c>
      <c r="H31" s="28" t="s">
        <v>28</v>
      </c>
      <c r="I31" s="28" t="s">
        <v>29</v>
      </c>
      <c r="J31" s="28" t="s">
        <v>20</v>
      </c>
      <c r="K31" s="24">
        <v>5811</v>
      </c>
      <c r="L31" s="30">
        <v>72</v>
      </c>
    </row>
    <row r="32" spans="1:17" x14ac:dyDescent="0.25">
      <c r="A32" s="24">
        <v>5811</v>
      </c>
      <c r="B32" s="24"/>
      <c r="C32" s="25" t="s">
        <v>683</v>
      </c>
      <c r="D32" s="26">
        <v>309380.15999999997</v>
      </c>
      <c r="E32" s="24" t="s">
        <v>42</v>
      </c>
      <c r="F32" s="27" t="s">
        <v>22</v>
      </c>
      <c r="G32" s="37">
        <v>3672</v>
      </c>
      <c r="H32" s="28" t="s">
        <v>28</v>
      </c>
      <c r="I32" s="28" t="s">
        <v>29</v>
      </c>
      <c r="J32" s="28" t="s">
        <v>20</v>
      </c>
      <c r="K32" s="24">
        <v>5811</v>
      </c>
      <c r="L32" s="30">
        <v>72</v>
      </c>
    </row>
    <row r="33" spans="1:16" x14ac:dyDescent="0.25">
      <c r="A33" s="24">
        <v>5811</v>
      </c>
      <c r="B33" s="24"/>
      <c r="C33" s="25" t="s">
        <v>677</v>
      </c>
      <c r="D33" s="26">
        <v>309380.15999999997</v>
      </c>
      <c r="E33" s="24" t="s">
        <v>43</v>
      </c>
      <c r="F33" s="27" t="s">
        <v>22</v>
      </c>
      <c r="G33" s="37">
        <v>3672</v>
      </c>
      <c r="H33" s="28" t="s">
        <v>28</v>
      </c>
      <c r="I33" s="28" t="s">
        <v>29</v>
      </c>
      <c r="J33" s="28" t="s">
        <v>20</v>
      </c>
      <c r="K33" s="24">
        <v>5811</v>
      </c>
      <c r="L33" s="30">
        <v>72</v>
      </c>
    </row>
    <row r="34" spans="1:16" x14ac:dyDescent="0.25">
      <c r="A34" s="24">
        <v>5811</v>
      </c>
      <c r="B34" s="24"/>
      <c r="C34" s="25" t="s">
        <v>684</v>
      </c>
      <c r="D34" s="26">
        <v>309380.15999999997</v>
      </c>
      <c r="E34" s="24" t="s">
        <v>44</v>
      </c>
      <c r="F34" s="27" t="s">
        <v>22</v>
      </c>
      <c r="G34" s="37">
        <v>3672</v>
      </c>
      <c r="H34" s="28" t="s">
        <v>28</v>
      </c>
      <c r="I34" s="28" t="s">
        <v>29</v>
      </c>
      <c r="J34" s="28" t="s">
        <v>20</v>
      </c>
      <c r="K34" s="24">
        <v>5811</v>
      </c>
      <c r="L34" s="30">
        <v>72</v>
      </c>
    </row>
    <row r="35" spans="1:16" x14ac:dyDescent="0.25">
      <c r="A35" s="24">
        <v>5811</v>
      </c>
      <c r="B35" s="24"/>
      <c r="C35" s="25" t="s">
        <v>677</v>
      </c>
      <c r="D35" s="26">
        <v>309380.15999999997</v>
      </c>
      <c r="E35" s="24" t="s">
        <v>45</v>
      </c>
      <c r="F35" s="27" t="s">
        <v>22</v>
      </c>
      <c r="G35" s="37">
        <v>3672</v>
      </c>
      <c r="H35" s="28" t="s">
        <v>28</v>
      </c>
      <c r="I35" s="28" t="s">
        <v>29</v>
      </c>
      <c r="J35" s="28" t="s">
        <v>20</v>
      </c>
      <c r="K35" s="24">
        <v>5811</v>
      </c>
      <c r="L35" s="30">
        <v>72</v>
      </c>
    </row>
    <row r="36" spans="1:16" x14ac:dyDescent="0.25">
      <c r="A36" s="24">
        <v>5811</v>
      </c>
      <c r="B36" s="24"/>
      <c r="C36" s="25" t="s">
        <v>685</v>
      </c>
      <c r="D36" s="26">
        <v>309380.15999999997</v>
      </c>
      <c r="E36" s="24" t="s">
        <v>46</v>
      </c>
      <c r="F36" s="27" t="s">
        <v>22</v>
      </c>
      <c r="G36" s="37">
        <v>3672</v>
      </c>
      <c r="H36" s="28" t="s">
        <v>28</v>
      </c>
      <c r="I36" s="28" t="s">
        <v>29</v>
      </c>
      <c r="J36" s="28" t="s">
        <v>20</v>
      </c>
      <c r="K36" s="24">
        <v>5811</v>
      </c>
      <c r="L36" s="30">
        <v>72</v>
      </c>
    </row>
    <row r="37" spans="1:16" x14ac:dyDescent="0.25">
      <c r="A37" s="24">
        <v>5811</v>
      </c>
      <c r="B37" s="24"/>
      <c r="C37" s="25" t="s">
        <v>686</v>
      </c>
      <c r="D37" s="26">
        <v>309380.15999999997</v>
      </c>
      <c r="E37" s="24" t="s">
        <v>47</v>
      </c>
      <c r="F37" s="27" t="s">
        <v>22</v>
      </c>
      <c r="G37" s="37">
        <v>3672</v>
      </c>
      <c r="H37" s="28" t="s">
        <v>28</v>
      </c>
      <c r="I37" s="28" t="s">
        <v>29</v>
      </c>
      <c r="J37" s="28" t="s">
        <v>20</v>
      </c>
      <c r="K37" s="24">
        <v>5811</v>
      </c>
      <c r="L37" s="30">
        <v>72</v>
      </c>
    </row>
    <row r="38" spans="1:16" x14ac:dyDescent="0.25">
      <c r="A38" s="24">
        <v>5811</v>
      </c>
      <c r="B38" s="24"/>
      <c r="C38" s="25" t="s">
        <v>687</v>
      </c>
      <c r="D38" s="26">
        <v>309380.15999999997</v>
      </c>
      <c r="E38" s="24" t="s">
        <v>48</v>
      </c>
      <c r="F38" s="27" t="s">
        <v>22</v>
      </c>
      <c r="G38" s="37">
        <v>3672</v>
      </c>
      <c r="H38" s="28" t="s">
        <v>28</v>
      </c>
      <c r="I38" s="28" t="s">
        <v>29</v>
      </c>
      <c r="J38" s="28" t="s">
        <v>20</v>
      </c>
      <c r="K38" s="24">
        <v>5811</v>
      </c>
      <c r="L38" s="30">
        <v>72</v>
      </c>
    </row>
    <row r="39" spans="1:16" x14ac:dyDescent="0.25">
      <c r="A39" s="24">
        <v>5811</v>
      </c>
      <c r="B39" s="24"/>
      <c r="C39" s="25" t="s">
        <v>679</v>
      </c>
      <c r="D39" s="26">
        <v>309380.15999999997</v>
      </c>
      <c r="E39" s="24" t="s">
        <v>49</v>
      </c>
      <c r="F39" s="27" t="s">
        <v>22</v>
      </c>
      <c r="G39" s="37">
        <v>3672</v>
      </c>
      <c r="H39" s="28" t="s">
        <v>28</v>
      </c>
      <c r="I39" s="28" t="s">
        <v>29</v>
      </c>
      <c r="J39" s="28" t="s">
        <v>20</v>
      </c>
      <c r="K39" s="24">
        <v>5811</v>
      </c>
      <c r="L39" s="30">
        <v>72</v>
      </c>
    </row>
    <row r="40" spans="1:16" x14ac:dyDescent="0.25">
      <c r="A40" s="24">
        <v>5811</v>
      </c>
      <c r="B40" s="24"/>
      <c r="C40" s="25" t="s">
        <v>688</v>
      </c>
      <c r="D40" s="26">
        <v>309380.15999999997</v>
      </c>
      <c r="E40" s="24" t="s">
        <v>50</v>
      </c>
      <c r="F40" s="27" t="s">
        <v>22</v>
      </c>
      <c r="G40" s="37">
        <v>3672</v>
      </c>
      <c r="H40" s="28" t="s">
        <v>28</v>
      </c>
      <c r="I40" s="28" t="s">
        <v>29</v>
      </c>
      <c r="J40" s="28" t="s">
        <v>20</v>
      </c>
      <c r="K40" s="24">
        <v>5811</v>
      </c>
      <c r="L40" s="30">
        <v>72</v>
      </c>
    </row>
    <row r="41" spans="1:16" x14ac:dyDescent="0.25">
      <c r="A41" s="24">
        <v>5811</v>
      </c>
      <c r="B41" s="24"/>
      <c r="C41" s="25" t="s">
        <v>689</v>
      </c>
      <c r="D41" s="26">
        <v>309380.15999999997</v>
      </c>
      <c r="E41" s="24" t="s">
        <v>51</v>
      </c>
      <c r="F41" s="27" t="s">
        <v>22</v>
      </c>
      <c r="G41" s="37">
        <v>3672</v>
      </c>
      <c r="H41" s="28" t="s">
        <v>28</v>
      </c>
      <c r="I41" s="28" t="s">
        <v>29</v>
      </c>
      <c r="J41" s="28" t="s">
        <v>20</v>
      </c>
      <c r="K41" s="24">
        <v>5811</v>
      </c>
      <c r="L41" s="30">
        <v>72</v>
      </c>
    </row>
    <row r="42" spans="1:16" x14ac:dyDescent="0.25">
      <c r="A42" s="24">
        <v>5811</v>
      </c>
      <c r="B42" s="24"/>
      <c r="C42" s="25" t="s">
        <v>690</v>
      </c>
      <c r="D42" s="26">
        <v>309380.15999999997</v>
      </c>
      <c r="E42" s="24" t="s">
        <v>52</v>
      </c>
      <c r="F42" s="27" t="s">
        <v>22</v>
      </c>
      <c r="G42" s="37">
        <v>3672</v>
      </c>
      <c r="H42" s="28" t="s">
        <v>28</v>
      </c>
      <c r="I42" s="28" t="s">
        <v>29</v>
      </c>
      <c r="J42" s="28" t="s">
        <v>20</v>
      </c>
      <c r="K42" s="24">
        <v>5811</v>
      </c>
      <c r="L42" s="30">
        <v>72</v>
      </c>
    </row>
    <row r="43" spans="1:16" x14ac:dyDescent="0.25">
      <c r="A43" s="24">
        <v>5811</v>
      </c>
      <c r="B43" s="24"/>
      <c r="C43" s="25" t="s">
        <v>677</v>
      </c>
      <c r="D43" s="26">
        <v>309380.15999999997</v>
      </c>
      <c r="E43" s="24" t="s">
        <v>53</v>
      </c>
      <c r="F43" s="27" t="s">
        <v>22</v>
      </c>
      <c r="G43" s="37">
        <v>3672</v>
      </c>
      <c r="H43" s="28" t="s">
        <v>28</v>
      </c>
      <c r="I43" s="28" t="s">
        <v>29</v>
      </c>
      <c r="J43" s="28" t="s">
        <v>20</v>
      </c>
      <c r="K43" s="24">
        <v>5811</v>
      </c>
      <c r="L43" s="30">
        <v>72</v>
      </c>
    </row>
    <row r="44" spans="1:16" s="8" customFormat="1" ht="12.75" x14ac:dyDescent="0.2">
      <c r="A44" s="12">
        <v>5811</v>
      </c>
      <c r="B44" s="12"/>
      <c r="C44" s="25" t="s">
        <v>691</v>
      </c>
      <c r="D44" s="26">
        <v>1193614.8799999999</v>
      </c>
      <c r="E44" s="24" t="s">
        <v>54</v>
      </c>
      <c r="F44" s="27" t="s">
        <v>22</v>
      </c>
      <c r="G44" s="26">
        <v>16020.04</v>
      </c>
      <c r="H44" s="28" t="s">
        <v>55</v>
      </c>
      <c r="I44" s="28" t="s">
        <v>56</v>
      </c>
      <c r="J44" s="16" t="s">
        <v>20</v>
      </c>
      <c r="K44" s="24">
        <v>5811</v>
      </c>
      <c r="L44" s="30">
        <v>60</v>
      </c>
      <c r="M44" s="70"/>
      <c r="N44" s="70"/>
      <c r="O44" s="70"/>
      <c r="P44" s="70"/>
    </row>
    <row r="45" spans="1:16" s="8" customFormat="1" ht="12.75" x14ac:dyDescent="0.2">
      <c r="A45" s="12">
        <v>5811</v>
      </c>
      <c r="B45" s="12"/>
      <c r="C45" s="25" t="s">
        <v>498</v>
      </c>
      <c r="D45" s="26">
        <v>1782751.24</v>
      </c>
      <c r="E45" s="24" t="s">
        <v>186</v>
      </c>
      <c r="F45" s="27" t="s">
        <v>22</v>
      </c>
      <c r="G45" s="26">
        <v>33678.94</v>
      </c>
      <c r="H45" s="28" t="s">
        <v>187</v>
      </c>
      <c r="I45" s="28" t="s">
        <v>188</v>
      </c>
      <c r="J45" s="16" t="s">
        <v>20</v>
      </c>
      <c r="K45" s="24">
        <v>5811</v>
      </c>
      <c r="L45" s="30">
        <v>60</v>
      </c>
      <c r="M45" s="70"/>
      <c r="N45" s="70"/>
      <c r="O45" s="70"/>
      <c r="P45" s="70"/>
    </row>
    <row r="46" spans="1:16" s="8" customFormat="1" ht="12.75" x14ac:dyDescent="0.2">
      <c r="A46" s="12">
        <v>5811</v>
      </c>
      <c r="B46" s="12"/>
      <c r="C46" s="25" t="s">
        <v>345</v>
      </c>
      <c r="D46" s="26">
        <v>295572.73</v>
      </c>
      <c r="E46" s="24" t="s">
        <v>190</v>
      </c>
      <c r="F46" s="24" t="s">
        <v>198</v>
      </c>
      <c r="G46" s="26">
        <v>3596.06</v>
      </c>
      <c r="H46" s="61">
        <v>44665</v>
      </c>
      <c r="I46" s="28" t="s">
        <v>201</v>
      </c>
      <c r="J46" s="16" t="s">
        <v>20</v>
      </c>
      <c r="K46" s="24">
        <v>5811</v>
      </c>
      <c r="L46" s="30">
        <v>72</v>
      </c>
      <c r="M46" s="71"/>
      <c r="N46" s="70"/>
      <c r="O46" s="70"/>
      <c r="P46" s="70"/>
    </row>
    <row r="47" spans="1:16" s="8" customFormat="1" ht="12.75" x14ac:dyDescent="0.2">
      <c r="A47" s="12">
        <v>5811</v>
      </c>
      <c r="B47" s="12"/>
      <c r="C47" s="25" t="s">
        <v>204</v>
      </c>
      <c r="D47" s="26">
        <v>295572.73</v>
      </c>
      <c r="E47" s="24" t="s">
        <v>191</v>
      </c>
      <c r="F47" s="24" t="s">
        <v>198</v>
      </c>
      <c r="G47" s="26">
        <v>3596.06</v>
      </c>
      <c r="H47" s="61">
        <v>44665</v>
      </c>
      <c r="I47" s="28" t="s">
        <v>201</v>
      </c>
      <c r="J47" s="16" t="s">
        <v>20</v>
      </c>
      <c r="K47" s="24">
        <v>5811</v>
      </c>
      <c r="L47" s="30">
        <v>72</v>
      </c>
      <c r="M47" s="70"/>
      <c r="N47" s="70"/>
      <c r="O47" s="70"/>
      <c r="P47" s="70"/>
    </row>
    <row r="48" spans="1:16" s="8" customFormat="1" ht="12.75" x14ac:dyDescent="0.2">
      <c r="A48" s="12">
        <v>5811</v>
      </c>
      <c r="B48" s="12"/>
      <c r="C48" s="25" t="s">
        <v>500</v>
      </c>
      <c r="D48" s="26">
        <v>295572.73</v>
      </c>
      <c r="E48" s="24" t="s">
        <v>192</v>
      </c>
      <c r="F48" s="24" t="s">
        <v>198</v>
      </c>
      <c r="G48" s="26">
        <v>3596.06</v>
      </c>
      <c r="H48" s="61">
        <v>44665</v>
      </c>
      <c r="I48" s="28" t="s">
        <v>201</v>
      </c>
      <c r="J48" s="16" t="s">
        <v>20</v>
      </c>
      <c r="K48" s="24">
        <v>5811</v>
      </c>
      <c r="L48" s="30">
        <v>72</v>
      </c>
      <c r="M48" s="70"/>
      <c r="N48" s="70"/>
      <c r="O48" s="70"/>
      <c r="P48" s="70"/>
    </row>
    <row r="49" spans="1:16" s="8" customFormat="1" ht="12.75" x14ac:dyDescent="0.2">
      <c r="A49" s="12">
        <v>5811</v>
      </c>
      <c r="B49" s="12"/>
      <c r="C49" s="25" t="s">
        <v>205</v>
      </c>
      <c r="D49" s="26">
        <v>295572.73</v>
      </c>
      <c r="E49" s="24" t="s">
        <v>193</v>
      </c>
      <c r="F49" s="24" t="s">
        <v>198</v>
      </c>
      <c r="G49" s="26">
        <v>3596.06</v>
      </c>
      <c r="H49" s="61">
        <v>44665</v>
      </c>
      <c r="I49" s="28" t="s">
        <v>201</v>
      </c>
      <c r="J49" s="16" t="s">
        <v>20</v>
      </c>
      <c r="K49" s="24">
        <v>5811</v>
      </c>
      <c r="L49" s="30">
        <v>72</v>
      </c>
      <c r="M49" s="70"/>
      <c r="N49" s="70"/>
      <c r="O49" s="70"/>
      <c r="P49" s="70"/>
    </row>
    <row r="50" spans="1:16" s="8" customFormat="1" ht="12.75" x14ac:dyDescent="0.2">
      <c r="A50" s="12">
        <v>5811</v>
      </c>
      <c r="B50" s="12"/>
      <c r="C50" s="25" t="s">
        <v>206</v>
      </c>
      <c r="D50" s="26">
        <v>295572.73</v>
      </c>
      <c r="E50" s="24" t="s">
        <v>194</v>
      </c>
      <c r="F50" s="24" t="s">
        <v>198</v>
      </c>
      <c r="G50" s="26">
        <v>3596.06</v>
      </c>
      <c r="H50" s="61">
        <v>44665</v>
      </c>
      <c r="I50" s="28" t="s">
        <v>201</v>
      </c>
      <c r="J50" s="16" t="s">
        <v>20</v>
      </c>
      <c r="K50" s="24">
        <v>5811</v>
      </c>
      <c r="L50" s="30">
        <v>72</v>
      </c>
      <c r="M50" s="70"/>
      <c r="N50" s="70"/>
      <c r="O50" s="70"/>
      <c r="P50" s="70"/>
    </row>
    <row r="51" spans="1:16" s="8" customFormat="1" ht="12.75" x14ac:dyDescent="0.2">
      <c r="A51" s="12">
        <v>5811</v>
      </c>
      <c r="B51" s="12"/>
      <c r="C51" s="25" t="s">
        <v>207</v>
      </c>
      <c r="D51" s="26">
        <v>295572.73</v>
      </c>
      <c r="E51" s="24" t="s">
        <v>195</v>
      </c>
      <c r="F51" s="24" t="s">
        <v>198</v>
      </c>
      <c r="G51" s="26">
        <v>3596.06</v>
      </c>
      <c r="H51" s="61">
        <v>44665</v>
      </c>
      <c r="I51" s="28" t="s">
        <v>201</v>
      </c>
      <c r="J51" s="16" t="s">
        <v>20</v>
      </c>
      <c r="K51" s="24">
        <v>5811</v>
      </c>
      <c r="L51" s="30">
        <v>72</v>
      </c>
      <c r="M51" s="70"/>
      <c r="N51" s="70"/>
      <c r="O51" s="70"/>
      <c r="P51" s="70"/>
    </row>
    <row r="52" spans="1:16" s="8" customFormat="1" ht="12.75" x14ac:dyDescent="0.2">
      <c r="A52" s="12">
        <v>5811</v>
      </c>
      <c r="B52" s="12"/>
      <c r="C52" s="25" t="s">
        <v>208</v>
      </c>
      <c r="D52" s="26">
        <v>295572.73</v>
      </c>
      <c r="E52" s="24" t="s">
        <v>196</v>
      </c>
      <c r="F52" s="24" t="s">
        <v>198</v>
      </c>
      <c r="G52" s="26">
        <v>3596.06</v>
      </c>
      <c r="H52" s="61">
        <v>44665</v>
      </c>
      <c r="I52" s="28" t="s">
        <v>201</v>
      </c>
      <c r="J52" s="16" t="s">
        <v>20</v>
      </c>
      <c r="K52" s="24">
        <v>5811</v>
      </c>
      <c r="L52" s="30">
        <v>72</v>
      </c>
      <c r="M52" s="70"/>
      <c r="N52" s="70"/>
      <c r="O52" s="70"/>
      <c r="P52" s="70"/>
    </row>
    <row r="53" spans="1:16" s="8" customFormat="1" ht="12.75" x14ac:dyDescent="0.2">
      <c r="A53" s="12">
        <v>5811</v>
      </c>
      <c r="B53" s="12"/>
      <c r="C53" s="25" t="s">
        <v>501</v>
      </c>
      <c r="D53" s="26">
        <v>901950.97</v>
      </c>
      <c r="E53" s="24" t="s">
        <v>197</v>
      </c>
      <c r="F53" s="24" t="s">
        <v>198</v>
      </c>
      <c r="G53" s="26">
        <v>12710.76</v>
      </c>
      <c r="H53" s="61">
        <v>44670</v>
      </c>
      <c r="I53" s="28" t="s">
        <v>200</v>
      </c>
      <c r="J53" s="16" t="s">
        <v>20</v>
      </c>
      <c r="K53" s="24">
        <v>5811</v>
      </c>
      <c r="L53" s="30">
        <v>72</v>
      </c>
      <c r="M53" s="70"/>
      <c r="N53" s="70"/>
      <c r="O53" s="70"/>
      <c r="P53" s="70"/>
    </row>
    <row r="54" spans="1:16" s="8" customFormat="1" ht="12.75" x14ac:dyDescent="0.2">
      <c r="A54" s="12">
        <v>5811</v>
      </c>
      <c r="B54" s="12"/>
      <c r="C54" s="25" t="s">
        <v>216</v>
      </c>
      <c r="D54" s="26">
        <v>295572.73</v>
      </c>
      <c r="E54" s="24" t="s">
        <v>203</v>
      </c>
      <c r="F54" s="24" t="s">
        <v>198</v>
      </c>
      <c r="G54" s="26">
        <v>3596.06</v>
      </c>
      <c r="H54" s="64">
        <v>44692</v>
      </c>
      <c r="I54" s="28" t="s">
        <v>209</v>
      </c>
      <c r="J54" s="16" t="s">
        <v>20</v>
      </c>
      <c r="K54" s="24">
        <v>5811</v>
      </c>
      <c r="L54" s="30">
        <v>72</v>
      </c>
      <c r="M54" s="71"/>
      <c r="N54" s="70"/>
      <c r="O54" s="70"/>
      <c r="P54" s="70"/>
    </row>
    <row r="55" spans="1:16" s="8" customFormat="1" ht="12.75" x14ac:dyDescent="0.2">
      <c r="A55" s="12">
        <v>5811</v>
      </c>
      <c r="B55" s="12"/>
      <c r="C55" s="25" t="s">
        <v>217</v>
      </c>
      <c r="D55" s="26">
        <v>312490.90999999997</v>
      </c>
      <c r="E55" s="24" t="s">
        <v>211</v>
      </c>
      <c r="F55" s="24" t="s">
        <v>198</v>
      </c>
      <c r="G55" s="26">
        <v>3664.24</v>
      </c>
      <c r="H55" s="65" t="s">
        <v>213</v>
      </c>
      <c r="I55" s="28" t="s">
        <v>214</v>
      </c>
      <c r="J55" s="16" t="s">
        <v>20</v>
      </c>
      <c r="K55" s="24">
        <v>5811</v>
      </c>
      <c r="L55" s="30">
        <v>72</v>
      </c>
      <c r="M55" s="70"/>
      <c r="N55" s="70"/>
      <c r="O55" s="70"/>
      <c r="P55" s="70"/>
    </row>
    <row r="56" spans="1:16" s="8" customFormat="1" ht="12.75" x14ac:dyDescent="0.2">
      <c r="A56" s="12">
        <v>5811</v>
      </c>
      <c r="B56" s="12"/>
      <c r="C56" s="25" t="s">
        <v>218</v>
      </c>
      <c r="D56" s="26">
        <v>312490.90999999997</v>
      </c>
      <c r="E56" s="24" t="s">
        <v>210</v>
      </c>
      <c r="F56" s="24" t="s">
        <v>198</v>
      </c>
      <c r="G56" s="26">
        <v>3664.24</v>
      </c>
      <c r="H56" s="65" t="s">
        <v>213</v>
      </c>
      <c r="I56" s="28" t="s">
        <v>214</v>
      </c>
      <c r="J56" s="16" t="s">
        <v>20</v>
      </c>
      <c r="K56" s="24">
        <v>5811</v>
      </c>
      <c r="L56" s="30">
        <v>72</v>
      </c>
      <c r="M56" s="70"/>
      <c r="N56" s="70"/>
      <c r="O56" s="70"/>
      <c r="P56" s="70"/>
    </row>
    <row r="57" spans="1:16" s="8" customFormat="1" ht="12.75" x14ac:dyDescent="0.2">
      <c r="A57" s="12">
        <v>5811</v>
      </c>
      <c r="B57" s="12"/>
      <c r="C57" s="25" t="s">
        <v>219</v>
      </c>
      <c r="D57" s="26">
        <v>312490.90999999997</v>
      </c>
      <c r="E57" s="24" t="s">
        <v>212</v>
      </c>
      <c r="F57" s="24" t="s">
        <v>198</v>
      </c>
      <c r="G57" s="26">
        <v>3664.24</v>
      </c>
      <c r="H57" s="65" t="s">
        <v>213</v>
      </c>
      <c r="I57" s="28" t="s">
        <v>214</v>
      </c>
      <c r="J57" s="16" t="s">
        <v>20</v>
      </c>
      <c r="K57" s="24">
        <v>5811</v>
      </c>
      <c r="L57" s="30">
        <v>72</v>
      </c>
      <c r="M57" s="70"/>
      <c r="N57" s="70"/>
      <c r="O57" s="70"/>
      <c r="P57" s="70"/>
    </row>
    <row r="58" spans="1:16" s="8" customFormat="1" ht="12.75" x14ac:dyDescent="0.2">
      <c r="A58" s="12">
        <v>5811</v>
      </c>
      <c r="B58" s="12"/>
      <c r="C58" s="25" t="s">
        <v>221</v>
      </c>
      <c r="D58" s="26">
        <v>312490.90999999997</v>
      </c>
      <c r="E58" s="24" t="s">
        <v>220</v>
      </c>
      <c r="F58" s="24" t="s">
        <v>198</v>
      </c>
      <c r="G58" s="26">
        <v>3664.24</v>
      </c>
      <c r="H58" s="61">
        <v>44706</v>
      </c>
      <c r="I58" s="28" t="s">
        <v>246</v>
      </c>
      <c r="J58" s="16" t="s">
        <v>20</v>
      </c>
      <c r="K58" s="24">
        <v>5811</v>
      </c>
      <c r="L58" s="30">
        <v>72</v>
      </c>
      <c r="M58" s="70"/>
      <c r="N58" s="70"/>
      <c r="O58" s="70"/>
      <c r="P58" s="70"/>
    </row>
    <row r="59" spans="1:16" s="8" customFormat="1" ht="12.75" x14ac:dyDescent="0.2">
      <c r="A59" s="12">
        <v>5811</v>
      </c>
      <c r="B59" s="12"/>
      <c r="C59" s="25" t="s">
        <v>222</v>
      </c>
      <c r="D59" s="26">
        <v>312490.90999999997</v>
      </c>
      <c r="E59" s="24" t="s">
        <v>224</v>
      </c>
      <c r="F59" s="24" t="s">
        <v>198</v>
      </c>
      <c r="G59" s="26">
        <v>3664.24</v>
      </c>
      <c r="H59" s="61">
        <v>44706</v>
      </c>
      <c r="I59" s="28" t="s">
        <v>246</v>
      </c>
      <c r="J59" s="16" t="s">
        <v>20</v>
      </c>
      <c r="K59" s="24">
        <v>5811</v>
      </c>
      <c r="L59" s="30">
        <v>72</v>
      </c>
      <c r="M59" s="70"/>
      <c r="N59" s="70"/>
      <c r="O59" s="70"/>
      <c r="P59" s="70"/>
    </row>
    <row r="60" spans="1:16" s="8" customFormat="1" ht="12.75" x14ac:dyDescent="0.2">
      <c r="A60" s="12">
        <v>5811</v>
      </c>
      <c r="B60" s="12"/>
      <c r="C60" s="25" t="s">
        <v>223</v>
      </c>
      <c r="D60" s="26">
        <v>312490.90999999997</v>
      </c>
      <c r="E60" s="24" t="s">
        <v>225</v>
      </c>
      <c r="F60" s="24" t="s">
        <v>198</v>
      </c>
      <c r="G60" s="26">
        <v>3664.24</v>
      </c>
      <c r="H60" s="61">
        <v>44706</v>
      </c>
      <c r="I60" s="28" t="s">
        <v>246</v>
      </c>
      <c r="J60" s="16" t="s">
        <v>20</v>
      </c>
      <c r="K60" s="24">
        <v>5811</v>
      </c>
      <c r="L60" s="30">
        <v>72</v>
      </c>
      <c r="M60" s="70"/>
      <c r="N60" s="70"/>
      <c r="O60" s="70"/>
      <c r="P60" s="70"/>
    </row>
    <row r="61" spans="1:16" s="8" customFormat="1" ht="12.75" x14ac:dyDescent="0.2">
      <c r="A61" s="12">
        <v>5811</v>
      </c>
      <c r="B61" s="12"/>
      <c r="C61" s="25" t="s">
        <v>248</v>
      </c>
      <c r="D61" s="26">
        <v>312490.90999999997</v>
      </c>
      <c r="E61" s="24" t="s">
        <v>227</v>
      </c>
      <c r="F61" s="24" t="s">
        <v>198</v>
      </c>
      <c r="G61" s="26">
        <v>3664.24</v>
      </c>
      <c r="H61" s="61">
        <v>44727</v>
      </c>
      <c r="I61" s="28" t="s">
        <v>243</v>
      </c>
      <c r="J61" s="16" t="s">
        <v>20</v>
      </c>
      <c r="K61" s="24">
        <v>5811</v>
      </c>
      <c r="L61" s="30">
        <v>72</v>
      </c>
      <c r="M61" s="70"/>
      <c r="N61" s="70"/>
      <c r="O61" s="70"/>
      <c r="P61" s="70"/>
    </row>
    <row r="62" spans="1:16" s="8" customFormat="1" ht="12.75" x14ac:dyDescent="0.2">
      <c r="A62" s="12">
        <v>5811</v>
      </c>
      <c r="B62" s="12"/>
      <c r="C62" s="25" t="s">
        <v>247</v>
      </c>
      <c r="D62" s="26">
        <v>312490.90999999997</v>
      </c>
      <c r="E62" s="24" t="s">
        <v>228</v>
      </c>
      <c r="F62" s="24" t="s">
        <v>198</v>
      </c>
      <c r="G62" s="26">
        <v>3664.24</v>
      </c>
      <c r="H62" s="61">
        <v>44727</v>
      </c>
      <c r="I62" s="28" t="s">
        <v>243</v>
      </c>
      <c r="J62" s="16" t="s">
        <v>20</v>
      </c>
      <c r="K62" s="24">
        <v>5811</v>
      </c>
      <c r="L62" s="30">
        <v>72</v>
      </c>
      <c r="M62" s="70"/>
      <c r="N62" s="70"/>
      <c r="O62" s="70"/>
      <c r="P62" s="70"/>
    </row>
    <row r="63" spans="1:16" s="8" customFormat="1" ht="12.75" x14ac:dyDescent="0.2">
      <c r="A63" s="12">
        <v>5811</v>
      </c>
      <c r="B63" s="12"/>
      <c r="C63" s="25" t="s">
        <v>249</v>
      </c>
      <c r="D63" s="26">
        <v>295572.73</v>
      </c>
      <c r="E63" s="24" t="s">
        <v>229</v>
      </c>
      <c r="F63" s="24" t="s">
        <v>198</v>
      </c>
      <c r="G63" s="26">
        <v>3596.06</v>
      </c>
      <c r="H63" s="61">
        <v>44727</v>
      </c>
      <c r="I63" s="28" t="s">
        <v>243</v>
      </c>
      <c r="J63" s="16" t="s">
        <v>20</v>
      </c>
      <c r="K63" s="24">
        <v>5811</v>
      </c>
      <c r="L63" s="30">
        <v>72</v>
      </c>
      <c r="M63" s="70"/>
      <c r="N63" s="70"/>
      <c r="O63" s="70"/>
      <c r="P63" s="70"/>
    </row>
    <row r="64" spans="1:16" s="8" customFormat="1" ht="12.75" x14ac:dyDescent="0.2">
      <c r="A64" s="12">
        <v>5811</v>
      </c>
      <c r="B64" s="12"/>
      <c r="C64" s="25" t="s">
        <v>561</v>
      </c>
      <c r="D64" s="26">
        <v>295572.73</v>
      </c>
      <c r="E64" s="24" t="s">
        <v>230</v>
      </c>
      <c r="F64" s="24" t="s">
        <v>198</v>
      </c>
      <c r="G64" s="26">
        <v>3596.06</v>
      </c>
      <c r="H64" s="61">
        <v>44727</v>
      </c>
      <c r="I64" s="28" t="s">
        <v>243</v>
      </c>
      <c r="J64" s="16" t="s">
        <v>20</v>
      </c>
      <c r="K64" s="24">
        <v>5811</v>
      </c>
      <c r="L64" s="30">
        <v>72</v>
      </c>
      <c r="M64" s="70"/>
      <c r="N64" s="70"/>
      <c r="O64" s="70"/>
      <c r="P64" s="70"/>
    </row>
    <row r="65" spans="1:16" s="8" customFormat="1" ht="12.75" x14ac:dyDescent="0.2">
      <c r="A65" s="12">
        <v>5811</v>
      </c>
      <c r="B65" s="12"/>
      <c r="C65" s="25" t="s">
        <v>250</v>
      </c>
      <c r="D65" s="26">
        <v>295572.73</v>
      </c>
      <c r="E65" s="24" t="s">
        <v>231</v>
      </c>
      <c r="F65" s="24" t="s">
        <v>198</v>
      </c>
      <c r="G65" s="26">
        <v>3596.06</v>
      </c>
      <c r="H65" s="61">
        <v>44727</v>
      </c>
      <c r="I65" s="28" t="s">
        <v>243</v>
      </c>
      <c r="J65" s="16" t="s">
        <v>20</v>
      </c>
      <c r="K65" s="24">
        <v>5811</v>
      </c>
      <c r="L65" s="30">
        <v>72</v>
      </c>
      <c r="M65" s="70"/>
      <c r="N65" s="70"/>
      <c r="O65" s="70"/>
      <c r="P65" s="70"/>
    </row>
    <row r="66" spans="1:16" s="8" customFormat="1" ht="12.75" x14ac:dyDescent="0.2">
      <c r="A66" s="12">
        <v>5811</v>
      </c>
      <c r="B66" s="12"/>
      <c r="C66" s="25" t="s">
        <v>251</v>
      </c>
      <c r="D66" s="26">
        <v>295572.73</v>
      </c>
      <c r="E66" s="24" t="s">
        <v>232</v>
      </c>
      <c r="F66" s="24" t="s">
        <v>198</v>
      </c>
      <c r="G66" s="26">
        <v>3596.06</v>
      </c>
      <c r="H66" s="61">
        <v>44727</v>
      </c>
      <c r="I66" s="28" t="s">
        <v>243</v>
      </c>
      <c r="J66" s="16" t="s">
        <v>20</v>
      </c>
      <c r="K66" s="24">
        <v>5811</v>
      </c>
      <c r="L66" s="30">
        <v>72</v>
      </c>
      <c r="M66" s="70"/>
      <c r="N66" s="70"/>
      <c r="O66" s="70"/>
      <c r="P66" s="70"/>
    </row>
    <row r="67" spans="1:16" s="8" customFormat="1" ht="12.75" x14ac:dyDescent="0.2">
      <c r="A67" s="12">
        <v>5811</v>
      </c>
      <c r="B67" s="12"/>
      <c r="C67" s="25" t="s">
        <v>252</v>
      </c>
      <c r="D67" s="26">
        <v>295572.73</v>
      </c>
      <c r="E67" s="24" t="s">
        <v>233</v>
      </c>
      <c r="F67" s="24" t="s">
        <v>198</v>
      </c>
      <c r="G67" s="26">
        <v>3596.06</v>
      </c>
      <c r="H67" s="61">
        <v>44727</v>
      </c>
      <c r="I67" s="28" t="s">
        <v>243</v>
      </c>
      <c r="J67" s="16" t="s">
        <v>20</v>
      </c>
      <c r="K67" s="24">
        <v>5811</v>
      </c>
      <c r="L67" s="30">
        <v>72</v>
      </c>
      <c r="M67" s="70"/>
      <c r="N67" s="70"/>
      <c r="O67" s="70"/>
      <c r="P67" s="70"/>
    </row>
    <row r="68" spans="1:16" s="8" customFormat="1" ht="12.75" x14ac:dyDescent="0.2">
      <c r="A68" s="12">
        <v>5811</v>
      </c>
      <c r="B68" s="12"/>
      <c r="C68" s="25" t="s">
        <v>253</v>
      </c>
      <c r="D68" s="26">
        <v>295572.73</v>
      </c>
      <c r="E68" s="24" t="s">
        <v>234</v>
      </c>
      <c r="F68" s="24" t="s">
        <v>198</v>
      </c>
      <c r="G68" s="26">
        <v>3596.06</v>
      </c>
      <c r="H68" s="61">
        <v>44727</v>
      </c>
      <c r="I68" s="28" t="s">
        <v>243</v>
      </c>
      <c r="J68" s="16" t="s">
        <v>20</v>
      </c>
      <c r="K68" s="24">
        <v>5811</v>
      </c>
      <c r="L68" s="30">
        <v>72</v>
      </c>
      <c r="M68" s="70"/>
      <c r="N68" s="70"/>
      <c r="O68" s="70"/>
      <c r="P68" s="70"/>
    </row>
    <row r="69" spans="1:16" s="8" customFormat="1" ht="12.75" x14ac:dyDescent="0.2">
      <c r="A69" s="12">
        <v>5811</v>
      </c>
      <c r="B69" s="12"/>
      <c r="C69" s="25" t="s">
        <v>254</v>
      </c>
      <c r="D69" s="26">
        <v>295572.73</v>
      </c>
      <c r="E69" s="24" t="s">
        <v>235</v>
      </c>
      <c r="F69" s="24" t="s">
        <v>198</v>
      </c>
      <c r="G69" s="26">
        <v>3596.06</v>
      </c>
      <c r="H69" s="61">
        <v>44727</v>
      </c>
      <c r="I69" s="28" t="s">
        <v>243</v>
      </c>
      <c r="J69" s="16" t="s">
        <v>20</v>
      </c>
      <c r="K69" s="24">
        <v>5811</v>
      </c>
      <c r="L69" s="30">
        <v>72</v>
      </c>
      <c r="M69" s="70"/>
      <c r="N69" s="70"/>
      <c r="O69" s="70"/>
      <c r="P69" s="70"/>
    </row>
    <row r="70" spans="1:16" s="8" customFormat="1" ht="12.75" x14ac:dyDescent="0.2">
      <c r="A70" s="12">
        <v>5811</v>
      </c>
      <c r="B70" s="12"/>
      <c r="C70" s="25" t="s">
        <v>255</v>
      </c>
      <c r="D70" s="26">
        <v>295572.73</v>
      </c>
      <c r="E70" s="24" t="s">
        <v>236</v>
      </c>
      <c r="F70" s="24" t="s">
        <v>198</v>
      </c>
      <c r="G70" s="26">
        <v>3596.06</v>
      </c>
      <c r="H70" s="61">
        <v>44727</v>
      </c>
      <c r="I70" s="28" t="s">
        <v>243</v>
      </c>
      <c r="J70" s="16" t="s">
        <v>20</v>
      </c>
      <c r="K70" s="24">
        <v>5811</v>
      </c>
      <c r="L70" s="30">
        <v>72</v>
      </c>
      <c r="M70" s="70"/>
      <c r="N70" s="70"/>
      <c r="O70" s="70"/>
      <c r="P70" s="70"/>
    </row>
    <row r="71" spans="1:16" s="8" customFormat="1" ht="12.75" x14ac:dyDescent="0.2">
      <c r="A71" s="12">
        <v>5811</v>
      </c>
      <c r="B71" s="12"/>
      <c r="C71" s="25" t="s">
        <v>256</v>
      </c>
      <c r="D71" s="26">
        <v>295572.73</v>
      </c>
      <c r="E71" s="24" t="s">
        <v>237</v>
      </c>
      <c r="F71" s="24" t="s">
        <v>198</v>
      </c>
      <c r="G71" s="26">
        <v>3596.06</v>
      </c>
      <c r="H71" s="61">
        <v>44729</v>
      </c>
      <c r="I71" s="28" t="s">
        <v>244</v>
      </c>
      <c r="J71" s="16" t="s">
        <v>20</v>
      </c>
      <c r="K71" s="24">
        <v>5811</v>
      </c>
      <c r="L71" s="30">
        <v>72</v>
      </c>
      <c r="M71" s="70"/>
      <c r="N71" s="70"/>
      <c r="O71" s="70"/>
      <c r="P71" s="70"/>
    </row>
    <row r="72" spans="1:16" s="8" customFormat="1" ht="12.75" x14ac:dyDescent="0.2">
      <c r="A72" s="12">
        <v>5811</v>
      </c>
      <c r="B72" s="12"/>
      <c r="C72" s="25" t="s">
        <v>257</v>
      </c>
      <c r="D72" s="26">
        <v>295572.73</v>
      </c>
      <c r="E72" s="24" t="s">
        <v>238</v>
      </c>
      <c r="F72" s="24" t="s">
        <v>198</v>
      </c>
      <c r="G72" s="26">
        <v>3596.06</v>
      </c>
      <c r="H72" s="61">
        <v>44729</v>
      </c>
      <c r="I72" s="28" t="s">
        <v>244</v>
      </c>
      <c r="J72" s="16" t="s">
        <v>20</v>
      </c>
      <c r="K72" s="24">
        <v>5811</v>
      </c>
      <c r="L72" s="30">
        <v>72</v>
      </c>
      <c r="M72" s="70"/>
      <c r="N72" s="70"/>
      <c r="O72" s="70"/>
      <c r="P72" s="70"/>
    </row>
    <row r="73" spans="1:16" s="8" customFormat="1" ht="12.75" x14ac:dyDescent="0.2">
      <c r="A73" s="12">
        <v>5811</v>
      </c>
      <c r="B73" s="12"/>
      <c r="C73" s="25" t="s">
        <v>258</v>
      </c>
      <c r="D73" s="26">
        <v>295572.73</v>
      </c>
      <c r="E73" s="24" t="s">
        <v>239</v>
      </c>
      <c r="F73" s="24" t="s">
        <v>198</v>
      </c>
      <c r="G73" s="26">
        <v>3596.06</v>
      </c>
      <c r="H73" s="61">
        <v>44729</v>
      </c>
      <c r="I73" s="28" t="s">
        <v>244</v>
      </c>
      <c r="J73" s="16" t="s">
        <v>20</v>
      </c>
      <c r="K73" s="24">
        <v>5811</v>
      </c>
      <c r="L73" s="30">
        <v>72</v>
      </c>
      <c r="M73" s="70"/>
      <c r="N73" s="70"/>
      <c r="O73" s="70"/>
      <c r="P73" s="70"/>
    </row>
    <row r="74" spans="1:16" s="8" customFormat="1" ht="12.75" x14ac:dyDescent="0.2">
      <c r="A74" s="12">
        <v>5811</v>
      </c>
      <c r="B74" s="12"/>
      <c r="C74" s="25" t="s">
        <v>259</v>
      </c>
      <c r="D74" s="26">
        <v>295572.73</v>
      </c>
      <c r="E74" s="24" t="s">
        <v>240</v>
      </c>
      <c r="F74" s="24" t="s">
        <v>198</v>
      </c>
      <c r="G74" s="26">
        <v>3596.06</v>
      </c>
      <c r="H74" s="61">
        <v>44729</v>
      </c>
      <c r="I74" s="28" t="s">
        <v>244</v>
      </c>
      <c r="J74" s="16" t="s">
        <v>20</v>
      </c>
      <c r="K74" s="24">
        <v>5811</v>
      </c>
      <c r="L74" s="30">
        <v>72</v>
      </c>
      <c r="M74" s="70"/>
      <c r="N74" s="70"/>
      <c r="O74" s="70"/>
      <c r="P74" s="70"/>
    </row>
    <row r="75" spans="1:16" s="8" customFormat="1" ht="12.75" x14ac:dyDescent="0.2">
      <c r="A75" s="12">
        <v>5811</v>
      </c>
      <c r="B75" s="12"/>
      <c r="C75" s="25" t="s">
        <v>260</v>
      </c>
      <c r="D75" s="26">
        <v>295572.73</v>
      </c>
      <c r="E75" s="24" t="s">
        <v>241</v>
      </c>
      <c r="F75" s="24" t="s">
        <v>198</v>
      </c>
      <c r="G75" s="26">
        <v>3596.06</v>
      </c>
      <c r="H75" s="61">
        <v>44729</v>
      </c>
      <c r="I75" s="28" t="s">
        <v>244</v>
      </c>
      <c r="J75" s="16" t="s">
        <v>20</v>
      </c>
      <c r="K75" s="24">
        <v>5811</v>
      </c>
      <c r="L75" s="30">
        <v>72</v>
      </c>
      <c r="M75" s="70"/>
      <c r="N75" s="70"/>
      <c r="O75" s="70"/>
      <c r="P75" s="70"/>
    </row>
    <row r="76" spans="1:16" x14ac:dyDescent="0.25">
      <c r="A76" s="12">
        <v>5811</v>
      </c>
      <c r="B76" s="12"/>
      <c r="C76" s="25" t="s">
        <v>568</v>
      </c>
      <c r="D76" s="26">
        <v>1165090.9099999999</v>
      </c>
      <c r="E76" s="24" t="s">
        <v>242</v>
      </c>
      <c r="F76" s="24" t="s">
        <v>198</v>
      </c>
      <c r="G76" s="26">
        <v>17771.03</v>
      </c>
      <c r="H76" s="61">
        <v>44742</v>
      </c>
      <c r="I76" s="28" t="s">
        <v>245</v>
      </c>
      <c r="J76" s="16" t="s">
        <v>20</v>
      </c>
      <c r="K76" s="24">
        <v>5811</v>
      </c>
      <c r="L76" s="30">
        <v>72</v>
      </c>
    </row>
    <row r="77" spans="1:16" x14ac:dyDescent="0.25">
      <c r="A77" s="12">
        <v>5811</v>
      </c>
      <c r="B77" s="12"/>
      <c r="C77" s="25" t="s">
        <v>268</v>
      </c>
      <c r="D77" s="26">
        <v>901455.11</v>
      </c>
      <c r="E77" s="24" t="s">
        <v>261</v>
      </c>
      <c r="F77" s="24" t="s">
        <v>198</v>
      </c>
      <c r="G77" s="26">
        <v>12710.76</v>
      </c>
      <c r="H77" s="61">
        <v>44755</v>
      </c>
      <c r="I77" s="28" t="s">
        <v>266</v>
      </c>
      <c r="J77" s="16" t="s">
        <v>20</v>
      </c>
      <c r="K77" s="24">
        <v>5811</v>
      </c>
      <c r="L77" s="30">
        <v>72</v>
      </c>
    </row>
    <row r="78" spans="1:16" x14ac:dyDescent="0.25">
      <c r="A78" s="12">
        <v>5811</v>
      </c>
      <c r="B78" s="12"/>
      <c r="C78" s="25" t="s">
        <v>269</v>
      </c>
      <c r="D78" s="26">
        <v>730359.79</v>
      </c>
      <c r="E78" s="24" t="s">
        <v>262</v>
      </c>
      <c r="F78" s="24" t="s">
        <v>198</v>
      </c>
      <c r="G78" s="26">
        <v>10685.91</v>
      </c>
      <c r="H78" s="61">
        <v>44755</v>
      </c>
      <c r="I78" s="28" t="s">
        <v>266</v>
      </c>
      <c r="J78" s="16" t="s">
        <v>20</v>
      </c>
      <c r="K78" s="24">
        <v>5811</v>
      </c>
      <c r="L78" s="30">
        <v>72</v>
      </c>
    </row>
    <row r="79" spans="1:16" x14ac:dyDescent="0.25">
      <c r="A79" s="12">
        <v>5811</v>
      </c>
      <c r="B79" s="12"/>
      <c r="C79" s="25" t="s">
        <v>270</v>
      </c>
      <c r="D79" s="26">
        <v>901455.11</v>
      </c>
      <c r="E79" s="24" t="s">
        <v>263</v>
      </c>
      <c r="F79" s="24" t="s">
        <v>198</v>
      </c>
      <c r="G79" s="26">
        <v>12710.76</v>
      </c>
      <c r="H79" s="61">
        <v>44764</v>
      </c>
      <c r="I79" s="28" t="s">
        <v>267</v>
      </c>
      <c r="J79" s="16" t="s">
        <v>20</v>
      </c>
      <c r="K79" s="24">
        <v>5811</v>
      </c>
      <c r="L79" s="30">
        <v>72</v>
      </c>
    </row>
    <row r="80" spans="1:16" x14ac:dyDescent="0.25">
      <c r="A80" s="12">
        <v>5811</v>
      </c>
      <c r="B80" s="12"/>
      <c r="C80" s="25" t="s">
        <v>271</v>
      </c>
      <c r="D80" s="26">
        <v>901455.11</v>
      </c>
      <c r="E80" s="24" t="s">
        <v>264</v>
      </c>
      <c r="F80" s="24" t="s">
        <v>198</v>
      </c>
      <c r="G80" s="26">
        <v>12710.76</v>
      </c>
      <c r="H80" s="61">
        <v>44764</v>
      </c>
      <c r="I80" s="28" t="s">
        <v>267</v>
      </c>
      <c r="J80" s="16" t="s">
        <v>20</v>
      </c>
      <c r="K80" s="24">
        <v>5811</v>
      </c>
      <c r="L80" s="30">
        <v>72</v>
      </c>
    </row>
    <row r="81" spans="1:16" x14ac:dyDescent="0.25">
      <c r="A81" s="12">
        <v>5811</v>
      </c>
      <c r="B81" s="12"/>
      <c r="C81" s="25" t="s">
        <v>272</v>
      </c>
      <c r="D81" s="26">
        <v>901455.11</v>
      </c>
      <c r="E81" s="24" t="s">
        <v>265</v>
      </c>
      <c r="F81" s="24" t="s">
        <v>198</v>
      </c>
      <c r="G81" s="26">
        <v>12710.76</v>
      </c>
      <c r="H81" s="61">
        <v>44764</v>
      </c>
      <c r="I81" s="28" t="s">
        <v>267</v>
      </c>
      <c r="J81" s="16" t="s">
        <v>20</v>
      </c>
      <c r="K81" s="24">
        <v>5811</v>
      </c>
      <c r="L81" s="30">
        <v>72</v>
      </c>
    </row>
    <row r="82" spans="1:16" x14ac:dyDescent="0.25">
      <c r="A82" s="12">
        <v>5811</v>
      </c>
      <c r="B82" s="12"/>
      <c r="C82" s="103" t="s">
        <v>273</v>
      </c>
      <c r="D82" s="26">
        <v>448221.7</v>
      </c>
      <c r="E82" s="24" t="s">
        <v>274</v>
      </c>
      <c r="F82" s="24" t="s">
        <v>198</v>
      </c>
      <c r="G82" s="26">
        <v>6054.76</v>
      </c>
      <c r="H82" s="61" t="s">
        <v>276</v>
      </c>
      <c r="I82" s="75" t="s">
        <v>277</v>
      </c>
      <c r="J82" s="16" t="s">
        <v>20</v>
      </c>
      <c r="K82" s="24">
        <v>5811</v>
      </c>
      <c r="L82" s="30">
        <v>72</v>
      </c>
    </row>
    <row r="83" spans="1:16" x14ac:dyDescent="0.25">
      <c r="A83" s="12">
        <v>5811</v>
      </c>
      <c r="B83" s="2"/>
      <c r="C83" s="104" t="s">
        <v>405</v>
      </c>
      <c r="D83" s="26">
        <v>448221.7</v>
      </c>
      <c r="E83" s="24" t="s">
        <v>275</v>
      </c>
      <c r="F83" s="24" t="s">
        <v>198</v>
      </c>
      <c r="G83" s="26">
        <v>6054.76</v>
      </c>
      <c r="H83" s="61" t="s">
        <v>276</v>
      </c>
      <c r="I83" s="75" t="s">
        <v>277</v>
      </c>
      <c r="J83" s="16" t="s">
        <v>20</v>
      </c>
      <c r="K83" s="24">
        <v>5811</v>
      </c>
      <c r="L83" s="30">
        <v>72</v>
      </c>
    </row>
    <row r="84" spans="1:16" x14ac:dyDescent="0.25">
      <c r="A84" s="12">
        <v>5811</v>
      </c>
      <c r="B84" s="12"/>
      <c r="C84" s="25" t="s">
        <v>282</v>
      </c>
      <c r="D84" s="26">
        <v>316635.62</v>
      </c>
      <c r="E84" s="24" t="s">
        <v>280</v>
      </c>
      <c r="F84" s="24" t="s">
        <v>198</v>
      </c>
      <c r="G84" s="26">
        <v>3716.32</v>
      </c>
      <c r="H84" s="61">
        <v>44854</v>
      </c>
      <c r="I84" s="98" t="s">
        <v>281</v>
      </c>
      <c r="J84" s="16" t="s">
        <v>20</v>
      </c>
      <c r="K84" s="24">
        <v>5811</v>
      </c>
      <c r="L84" s="30">
        <v>72</v>
      </c>
    </row>
    <row r="85" spans="1:16" x14ac:dyDescent="0.25">
      <c r="A85" s="12">
        <v>5811</v>
      </c>
      <c r="B85" s="12"/>
      <c r="C85" s="25" t="s">
        <v>284</v>
      </c>
      <c r="D85" s="26">
        <v>316635.62</v>
      </c>
      <c r="E85" s="24" t="s">
        <v>283</v>
      </c>
      <c r="F85" s="24" t="s">
        <v>198</v>
      </c>
      <c r="G85" s="26">
        <v>3716.32</v>
      </c>
      <c r="H85" s="61">
        <v>44854</v>
      </c>
      <c r="I85" s="98" t="s">
        <v>281</v>
      </c>
      <c r="J85" s="16" t="s">
        <v>20</v>
      </c>
      <c r="K85" s="24">
        <v>5811</v>
      </c>
      <c r="L85" s="30">
        <v>72</v>
      </c>
    </row>
    <row r="86" spans="1:16" x14ac:dyDescent="0.25">
      <c r="A86" s="12">
        <v>5811</v>
      </c>
      <c r="B86" s="12"/>
      <c r="C86" s="25" t="s">
        <v>310</v>
      </c>
      <c r="D86" s="26">
        <v>627694.28</v>
      </c>
      <c r="E86" s="24" t="s">
        <v>293</v>
      </c>
      <c r="F86" s="24" t="s">
        <v>309</v>
      </c>
      <c r="G86" s="26">
        <v>8797.9500000000007</v>
      </c>
      <c r="H86" s="26" t="s">
        <v>101</v>
      </c>
      <c r="I86" s="61" t="s">
        <v>302</v>
      </c>
      <c r="J86" s="16" t="s">
        <v>20</v>
      </c>
      <c r="K86" s="24">
        <v>5811</v>
      </c>
      <c r="L86" s="30" t="s">
        <v>308</v>
      </c>
    </row>
    <row r="87" spans="1:16" x14ac:dyDescent="0.25">
      <c r="A87" s="12">
        <v>5811</v>
      </c>
      <c r="B87" s="12"/>
      <c r="C87" s="25" t="s">
        <v>311</v>
      </c>
      <c r="D87" s="26">
        <v>627694.28</v>
      </c>
      <c r="E87" s="24" t="s">
        <v>294</v>
      </c>
      <c r="F87" s="24" t="s">
        <v>309</v>
      </c>
      <c r="G87" s="26">
        <v>8797.9500000000007</v>
      </c>
      <c r="H87" s="26" t="s">
        <v>101</v>
      </c>
      <c r="I87" s="61" t="s">
        <v>302</v>
      </c>
      <c r="J87" s="16" t="s">
        <v>20</v>
      </c>
      <c r="K87" s="24">
        <v>5811</v>
      </c>
      <c r="L87" s="30">
        <v>72</v>
      </c>
    </row>
    <row r="88" spans="1:16" x14ac:dyDescent="0.25">
      <c r="A88" s="12">
        <v>5811</v>
      </c>
      <c r="B88" s="12"/>
      <c r="C88" s="25" t="s">
        <v>312</v>
      </c>
      <c r="D88" s="26">
        <v>627694.28</v>
      </c>
      <c r="E88" s="24" t="s">
        <v>295</v>
      </c>
      <c r="F88" s="24" t="s">
        <v>309</v>
      </c>
      <c r="G88" s="26">
        <v>8797.9500000000007</v>
      </c>
      <c r="H88" s="26" t="s">
        <v>101</v>
      </c>
      <c r="I88" s="61" t="s">
        <v>302</v>
      </c>
      <c r="J88" s="16" t="s">
        <v>20</v>
      </c>
      <c r="K88" s="24">
        <v>5811</v>
      </c>
      <c r="L88" s="30">
        <v>72</v>
      </c>
    </row>
    <row r="89" spans="1:16" x14ac:dyDescent="0.25">
      <c r="A89" s="12">
        <v>5811</v>
      </c>
      <c r="B89" s="12"/>
      <c r="C89" s="25" t="s">
        <v>313</v>
      </c>
      <c r="D89" s="26">
        <v>890394.61</v>
      </c>
      <c r="E89" s="24" t="s">
        <v>296</v>
      </c>
      <c r="F89" s="24" t="s">
        <v>309</v>
      </c>
      <c r="G89" s="26">
        <v>14083</v>
      </c>
      <c r="H89" s="26" t="s">
        <v>102</v>
      </c>
      <c r="I89" s="61" t="s">
        <v>303</v>
      </c>
      <c r="J89" s="16" t="s">
        <v>20</v>
      </c>
      <c r="K89" s="24">
        <v>5811</v>
      </c>
      <c r="L89" s="30">
        <v>60</v>
      </c>
    </row>
    <row r="90" spans="1:16" x14ac:dyDescent="0.25">
      <c r="A90" s="12">
        <v>5811</v>
      </c>
      <c r="B90" s="12"/>
      <c r="C90" s="25" t="s">
        <v>502</v>
      </c>
      <c r="D90" s="26">
        <v>544058.42000000004</v>
      </c>
      <c r="E90" s="24" t="s">
        <v>297</v>
      </c>
      <c r="F90" s="24" t="s">
        <v>309</v>
      </c>
      <c r="G90" s="26">
        <v>7992</v>
      </c>
      <c r="H90" s="26" t="s">
        <v>102</v>
      </c>
      <c r="I90" s="61" t="s">
        <v>304</v>
      </c>
      <c r="J90" s="16" t="s">
        <v>20</v>
      </c>
      <c r="K90" s="24">
        <v>5811</v>
      </c>
      <c r="L90" s="30">
        <v>72</v>
      </c>
    </row>
    <row r="91" spans="1:16" x14ac:dyDescent="0.25">
      <c r="A91" s="12">
        <v>5811</v>
      </c>
      <c r="B91" s="12"/>
      <c r="C91" s="25" t="s">
        <v>314</v>
      </c>
      <c r="D91" s="26">
        <v>825305.77</v>
      </c>
      <c r="E91" s="24" t="s">
        <v>298</v>
      </c>
      <c r="F91" s="24" t="s">
        <v>309</v>
      </c>
      <c r="G91" s="26">
        <v>12350</v>
      </c>
      <c r="H91" s="26" t="s">
        <v>102</v>
      </c>
      <c r="I91" s="61" t="s">
        <v>303</v>
      </c>
      <c r="J91" s="16" t="s">
        <v>20</v>
      </c>
      <c r="K91" s="24">
        <v>5811</v>
      </c>
      <c r="L91" s="30">
        <v>60</v>
      </c>
    </row>
    <row r="92" spans="1:16" x14ac:dyDescent="0.25">
      <c r="A92" s="12">
        <v>5811</v>
      </c>
      <c r="B92" s="12"/>
      <c r="C92" s="25" t="s">
        <v>316</v>
      </c>
      <c r="D92" s="26">
        <v>818917.34</v>
      </c>
      <c r="E92" s="24" t="s">
        <v>299</v>
      </c>
      <c r="F92" s="24" t="s">
        <v>309</v>
      </c>
      <c r="G92" s="26">
        <v>12535</v>
      </c>
      <c r="H92" s="26" t="s">
        <v>102</v>
      </c>
      <c r="I92" s="61" t="s">
        <v>303</v>
      </c>
      <c r="J92" s="16" t="s">
        <v>20</v>
      </c>
      <c r="K92" s="24">
        <v>5811</v>
      </c>
      <c r="L92" s="30">
        <v>60</v>
      </c>
    </row>
    <row r="93" spans="1:16" x14ac:dyDescent="0.25">
      <c r="A93" s="12">
        <v>5811</v>
      </c>
      <c r="B93" s="12"/>
      <c r="C93" s="25" t="s">
        <v>543</v>
      </c>
      <c r="D93" s="26">
        <v>448221.78</v>
      </c>
      <c r="E93" s="24" t="s">
        <v>300</v>
      </c>
      <c r="F93" s="24" t="s">
        <v>309</v>
      </c>
      <c r="G93" s="26">
        <v>6323</v>
      </c>
      <c r="H93" s="26" t="s">
        <v>305</v>
      </c>
      <c r="I93" s="61" t="s">
        <v>306</v>
      </c>
      <c r="J93" s="16" t="s">
        <v>20</v>
      </c>
      <c r="K93" s="24">
        <v>5811</v>
      </c>
      <c r="L93" s="30">
        <v>72</v>
      </c>
    </row>
    <row r="94" spans="1:16" x14ac:dyDescent="0.25">
      <c r="A94" s="12">
        <v>5811</v>
      </c>
      <c r="B94" s="12"/>
      <c r="C94" s="25" t="s">
        <v>315</v>
      </c>
      <c r="D94" s="26">
        <v>720062.47</v>
      </c>
      <c r="E94" s="24" t="s">
        <v>301</v>
      </c>
      <c r="F94" s="24" t="s">
        <v>309</v>
      </c>
      <c r="G94" s="26">
        <v>10345</v>
      </c>
      <c r="H94" s="26" t="s">
        <v>305</v>
      </c>
      <c r="I94" s="61" t="s">
        <v>307</v>
      </c>
      <c r="J94" s="16" t="s">
        <v>20</v>
      </c>
      <c r="K94" s="24">
        <v>5811</v>
      </c>
      <c r="L94" s="30">
        <v>60</v>
      </c>
    </row>
    <row r="95" spans="1:16" s="80" customFormat="1" x14ac:dyDescent="0.25">
      <c r="A95" s="12">
        <v>5811</v>
      </c>
      <c r="B95" s="12"/>
      <c r="C95" s="25" t="s">
        <v>334</v>
      </c>
      <c r="D95" s="26">
        <v>1106951.3899999999</v>
      </c>
      <c r="E95" s="24" t="s">
        <v>327</v>
      </c>
      <c r="F95" s="24" t="s">
        <v>198</v>
      </c>
      <c r="G95" s="26">
        <v>16721.14</v>
      </c>
      <c r="H95" s="26" t="s">
        <v>331</v>
      </c>
      <c r="I95" s="61" t="s">
        <v>332</v>
      </c>
      <c r="J95" s="16" t="s">
        <v>20</v>
      </c>
      <c r="K95" s="24">
        <v>5811</v>
      </c>
      <c r="L95" s="30">
        <v>60</v>
      </c>
      <c r="M95" s="79"/>
      <c r="N95" s="79"/>
      <c r="O95" s="79"/>
      <c r="P95" s="79"/>
    </row>
    <row r="96" spans="1:16" s="80" customFormat="1" x14ac:dyDescent="0.25">
      <c r="A96" s="12">
        <v>5811</v>
      </c>
      <c r="B96" s="12"/>
      <c r="C96" s="25" t="s">
        <v>337</v>
      </c>
      <c r="D96" s="26">
        <v>326698.38</v>
      </c>
      <c r="E96" s="24" t="s">
        <v>328</v>
      </c>
      <c r="F96" s="24" t="s">
        <v>198</v>
      </c>
      <c r="G96" s="26">
        <v>4235.09</v>
      </c>
      <c r="H96" s="26" t="s">
        <v>331</v>
      </c>
      <c r="I96" s="61" t="s">
        <v>333</v>
      </c>
      <c r="J96" s="16" t="s">
        <v>20</v>
      </c>
      <c r="K96" s="24">
        <v>5811</v>
      </c>
      <c r="L96" s="30">
        <v>72</v>
      </c>
      <c r="M96" s="79"/>
      <c r="N96" s="79"/>
      <c r="O96" s="79"/>
      <c r="P96" s="79"/>
    </row>
    <row r="97" spans="1:16" s="80" customFormat="1" x14ac:dyDescent="0.25">
      <c r="A97" s="12">
        <v>5811</v>
      </c>
      <c r="B97" s="12"/>
      <c r="C97" s="25" t="s">
        <v>336</v>
      </c>
      <c r="D97" s="26">
        <v>326698.38</v>
      </c>
      <c r="E97" s="24" t="s">
        <v>329</v>
      </c>
      <c r="F97" s="24" t="s">
        <v>198</v>
      </c>
      <c r="G97" s="26">
        <v>4235.09</v>
      </c>
      <c r="H97" s="26" t="s">
        <v>331</v>
      </c>
      <c r="I97" s="61" t="s">
        <v>333</v>
      </c>
      <c r="J97" s="16" t="s">
        <v>20</v>
      </c>
      <c r="K97" s="24">
        <v>5811</v>
      </c>
      <c r="L97" s="30">
        <v>72</v>
      </c>
      <c r="M97" s="79"/>
      <c r="N97" s="79"/>
      <c r="O97" s="79"/>
      <c r="P97" s="79"/>
    </row>
    <row r="98" spans="1:16" s="80" customFormat="1" x14ac:dyDescent="0.25">
      <c r="A98" s="12">
        <v>5811</v>
      </c>
      <c r="B98" s="12"/>
      <c r="C98" s="25" t="s">
        <v>335</v>
      </c>
      <c r="D98" s="26">
        <v>326698.38</v>
      </c>
      <c r="E98" s="24" t="s">
        <v>330</v>
      </c>
      <c r="F98" s="24" t="s">
        <v>198</v>
      </c>
      <c r="G98" s="26">
        <v>4235.09</v>
      </c>
      <c r="H98" s="26" t="s">
        <v>331</v>
      </c>
      <c r="I98" s="61" t="s">
        <v>333</v>
      </c>
      <c r="J98" s="16" t="s">
        <v>20</v>
      </c>
      <c r="K98" s="24">
        <v>5811</v>
      </c>
      <c r="L98" s="30">
        <v>72</v>
      </c>
      <c r="M98" s="79"/>
      <c r="N98" s="79"/>
      <c r="O98" s="79"/>
      <c r="P98" s="79"/>
    </row>
    <row r="99" spans="1:16" x14ac:dyDescent="0.25">
      <c r="A99" s="12">
        <v>5811</v>
      </c>
      <c r="B99" s="12"/>
      <c r="C99" s="25" t="s">
        <v>383</v>
      </c>
      <c r="D99" s="26">
        <v>901454.72</v>
      </c>
      <c r="E99" s="24" t="s">
        <v>377</v>
      </c>
      <c r="F99" s="24" t="s">
        <v>198</v>
      </c>
      <c r="G99" s="26">
        <v>12710.76</v>
      </c>
      <c r="H99" s="61" t="s">
        <v>381</v>
      </c>
      <c r="I99" s="28" t="s">
        <v>382</v>
      </c>
      <c r="J99" s="16" t="s">
        <v>20</v>
      </c>
      <c r="K99" s="24">
        <v>5811</v>
      </c>
      <c r="L99" s="30">
        <v>72</v>
      </c>
      <c r="M99" s="63"/>
    </row>
    <row r="100" spans="1:16" x14ac:dyDescent="0.25">
      <c r="A100" s="12">
        <v>5811</v>
      </c>
      <c r="B100" s="12"/>
      <c r="C100" s="25" t="s">
        <v>384</v>
      </c>
      <c r="D100" s="26">
        <v>901454.72</v>
      </c>
      <c r="E100" s="24" t="s">
        <v>378</v>
      </c>
      <c r="F100" s="24" t="s">
        <v>198</v>
      </c>
      <c r="G100" s="26">
        <v>12710.76</v>
      </c>
      <c r="H100" s="61" t="s">
        <v>381</v>
      </c>
      <c r="I100" s="28" t="s">
        <v>382</v>
      </c>
      <c r="J100" s="16" t="s">
        <v>20</v>
      </c>
      <c r="K100" s="24">
        <v>5811</v>
      </c>
      <c r="L100" s="30">
        <v>72</v>
      </c>
    </row>
    <row r="101" spans="1:16" x14ac:dyDescent="0.25">
      <c r="A101" s="12">
        <v>5811</v>
      </c>
      <c r="B101" s="12"/>
      <c r="C101" s="25" t="s">
        <v>544</v>
      </c>
      <c r="D101" s="26">
        <v>901454.72</v>
      </c>
      <c r="E101" s="24" t="s">
        <v>379</v>
      </c>
      <c r="F101" s="24" t="s">
        <v>198</v>
      </c>
      <c r="G101" s="26">
        <v>12710.76</v>
      </c>
      <c r="H101" s="61" t="s">
        <v>381</v>
      </c>
      <c r="I101" s="28" t="s">
        <v>382</v>
      </c>
      <c r="J101" s="16" t="s">
        <v>20</v>
      </c>
      <c r="K101" s="24">
        <v>5811</v>
      </c>
      <c r="L101" s="30">
        <v>72</v>
      </c>
    </row>
    <row r="102" spans="1:16" x14ac:dyDescent="0.25">
      <c r="A102" s="12">
        <v>5811</v>
      </c>
      <c r="B102" s="12"/>
      <c r="C102" s="25" t="s">
        <v>385</v>
      </c>
      <c r="D102" s="26">
        <v>901454.72</v>
      </c>
      <c r="E102" s="24" t="s">
        <v>380</v>
      </c>
      <c r="F102" s="24" t="s">
        <v>198</v>
      </c>
      <c r="G102" s="26">
        <v>12710.76</v>
      </c>
      <c r="H102" s="61" t="s">
        <v>381</v>
      </c>
      <c r="I102" s="28" t="s">
        <v>382</v>
      </c>
      <c r="J102" s="16" t="s">
        <v>20</v>
      </c>
      <c r="K102" s="24">
        <v>5811</v>
      </c>
      <c r="L102" s="30">
        <v>72</v>
      </c>
    </row>
    <row r="103" spans="1:16" x14ac:dyDescent="0.25">
      <c r="A103" s="12">
        <v>5811</v>
      </c>
      <c r="B103" s="12"/>
      <c r="C103" s="25" t="s">
        <v>503</v>
      </c>
      <c r="D103" s="26">
        <v>896939.76</v>
      </c>
      <c r="E103" s="24" t="s">
        <v>406</v>
      </c>
      <c r="F103" s="24" t="s">
        <v>198</v>
      </c>
      <c r="G103" s="26">
        <v>12912.72</v>
      </c>
      <c r="H103" s="61" t="s">
        <v>409</v>
      </c>
      <c r="I103" s="28" t="s">
        <v>411</v>
      </c>
      <c r="J103" s="16" t="s">
        <v>20</v>
      </c>
      <c r="K103" s="24">
        <v>5811</v>
      </c>
      <c r="L103" s="30">
        <v>60</v>
      </c>
    </row>
    <row r="104" spans="1:16" x14ac:dyDescent="0.25">
      <c r="A104" s="12">
        <v>5811</v>
      </c>
      <c r="B104" s="12"/>
      <c r="C104" s="25" t="s">
        <v>415</v>
      </c>
      <c r="D104" s="26">
        <v>910000.58</v>
      </c>
      <c r="E104" s="24" t="s">
        <v>407</v>
      </c>
      <c r="F104" s="24" t="s">
        <v>198</v>
      </c>
      <c r="G104" s="26">
        <v>13085.56</v>
      </c>
      <c r="H104" s="61" t="s">
        <v>410</v>
      </c>
      <c r="I104" s="28" t="s">
        <v>412</v>
      </c>
      <c r="J104" s="16" t="s">
        <v>20</v>
      </c>
      <c r="K104" s="24">
        <v>5811</v>
      </c>
      <c r="L104" s="30">
        <v>60</v>
      </c>
    </row>
    <row r="105" spans="1:16" x14ac:dyDescent="0.25">
      <c r="A105" s="12">
        <v>5811</v>
      </c>
      <c r="B105" s="12"/>
      <c r="C105" s="25" t="s">
        <v>414</v>
      </c>
      <c r="D105" s="26">
        <v>901454.72</v>
      </c>
      <c r="E105" s="24" t="s">
        <v>408</v>
      </c>
      <c r="F105" s="24" t="s">
        <v>198</v>
      </c>
      <c r="G105" s="26">
        <v>12710.76</v>
      </c>
      <c r="H105" s="61" t="s">
        <v>410</v>
      </c>
      <c r="I105" s="28" t="s">
        <v>413</v>
      </c>
      <c r="J105" s="16" t="s">
        <v>20</v>
      </c>
      <c r="K105" s="24">
        <v>5811</v>
      </c>
      <c r="L105" s="30">
        <v>72</v>
      </c>
    </row>
    <row r="106" spans="1:16" x14ac:dyDescent="0.25">
      <c r="A106" s="12">
        <v>5811</v>
      </c>
      <c r="B106" s="12"/>
      <c r="C106" s="25" t="s">
        <v>504</v>
      </c>
      <c r="D106" s="26">
        <v>957236.18</v>
      </c>
      <c r="E106" s="24" t="s">
        <v>435</v>
      </c>
      <c r="F106" s="24" t="s">
        <v>198</v>
      </c>
      <c r="G106" s="26">
        <v>13710.24</v>
      </c>
      <c r="H106" s="61" t="s">
        <v>446</v>
      </c>
      <c r="I106" s="28" t="s">
        <v>447</v>
      </c>
      <c r="J106" s="16" t="s">
        <v>20</v>
      </c>
      <c r="K106" s="24">
        <v>5811</v>
      </c>
      <c r="L106" s="30">
        <v>60</v>
      </c>
    </row>
    <row r="107" spans="1:16" x14ac:dyDescent="0.25">
      <c r="A107" s="12">
        <v>5811</v>
      </c>
      <c r="B107" s="12"/>
      <c r="C107" s="25" t="s">
        <v>441</v>
      </c>
      <c r="D107" s="26">
        <v>957725.88</v>
      </c>
      <c r="E107" s="24" t="s">
        <v>436</v>
      </c>
      <c r="F107" s="24" t="s">
        <v>198</v>
      </c>
      <c r="G107" s="26">
        <v>13716.71</v>
      </c>
      <c r="H107" s="61" t="s">
        <v>446</v>
      </c>
      <c r="I107" s="28" t="s">
        <v>447</v>
      </c>
      <c r="J107" s="16" t="s">
        <v>20</v>
      </c>
      <c r="K107" s="24">
        <v>5811</v>
      </c>
      <c r="L107" s="30">
        <v>60</v>
      </c>
    </row>
    <row r="108" spans="1:16" x14ac:dyDescent="0.25">
      <c r="A108" s="12">
        <v>5811</v>
      </c>
      <c r="B108" s="12"/>
      <c r="C108" s="25" t="s">
        <v>442</v>
      </c>
      <c r="D108" s="26">
        <v>409634.13</v>
      </c>
      <c r="E108" s="24" t="s">
        <v>438</v>
      </c>
      <c r="F108" s="24" t="s">
        <v>198</v>
      </c>
      <c r="G108" s="26">
        <v>5368.17</v>
      </c>
      <c r="H108" s="61" t="s">
        <v>446</v>
      </c>
      <c r="I108" s="28" t="s">
        <v>448</v>
      </c>
      <c r="J108" s="16" t="s">
        <v>20</v>
      </c>
      <c r="K108" s="24">
        <v>5811</v>
      </c>
      <c r="L108" s="30">
        <v>72</v>
      </c>
    </row>
    <row r="109" spans="1:16" x14ac:dyDescent="0.25">
      <c r="A109" s="12">
        <v>5811</v>
      </c>
      <c r="B109" s="12"/>
      <c r="C109" s="25" t="s">
        <v>443</v>
      </c>
      <c r="D109" s="26">
        <v>925691.33</v>
      </c>
      <c r="E109" s="24" t="s">
        <v>437</v>
      </c>
      <c r="F109" s="24" t="s">
        <v>198</v>
      </c>
      <c r="G109" s="26">
        <v>13293.23</v>
      </c>
      <c r="H109" s="61" t="s">
        <v>449</v>
      </c>
      <c r="I109" s="28" t="s">
        <v>450</v>
      </c>
      <c r="J109" s="16" t="s">
        <v>20</v>
      </c>
      <c r="K109" s="24">
        <v>5811</v>
      </c>
      <c r="L109" s="30">
        <v>60</v>
      </c>
    </row>
    <row r="110" spans="1:16" x14ac:dyDescent="0.25">
      <c r="A110" s="12">
        <v>5811</v>
      </c>
      <c r="B110" s="12"/>
      <c r="C110" s="25" t="s">
        <v>444</v>
      </c>
      <c r="D110" s="26">
        <v>685230.78</v>
      </c>
      <c r="E110" s="24" t="s">
        <v>439</v>
      </c>
      <c r="F110" s="24" t="s">
        <v>198</v>
      </c>
      <c r="G110" s="26">
        <v>9795.93</v>
      </c>
      <c r="H110" s="61" t="s">
        <v>449</v>
      </c>
      <c r="I110" s="28" t="s">
        <v>451</v>
      </c>
      <c r="J110" s="16" t="s">
        <v>20</v>
      </c>
      <c r="K110" s="24">
        <v>5811</v>
      </c>
      <c r="L110" s="30">
        <v>72</v>
      </c>
    </row>
    <row r="111" spans="1:16" x14ac:dyDescent="0.25">
      <c r="A111" s="12">
        <v>5811</v>
      </c>
      <c r="B111" s="12"/>
      <c r="C111" s="25" t="s">
        <v>445</v>
      </c>
      <c r="D111" s="26">
        <v>654810.35</v>
      </c>
      <c r="E111" s="24" t="s">
        <v>440</v>
      </c>
      <c r="F111" s="24" t="s">
        <v>198</v>
      </c>
      <c r="G111" s="26">
        <v>8992.48</v>
      </c>
      <c r="H111" s="61" t="s">
        <v>452</v>
      </c>
      <c r="I111" s="28" t="s">
        <v>453</v>
      </c>
      <c r="J111" s="16" t="s">
        <v>20</v>
      </c>
      <c r="K111" s="24">
        <v>5811</v>
      </c>
      <c r="L111" s="30">
        <v>72</v>
      </c>
    </row>
    <row r="112" spans="1:16" x14ac:dyDescent="0.25">
      <c r="A112" s="12">
        <v>5811</v>
      </c>
      <c r="B112" s="12"/>
      <c r="C112" s="25" t="s">
        <v>477</v>
      </c>
      <c r="D112" s="26">
        <v>324793.67</v>
      </c>
      <c r="E112" s="24" t="s">
        <v>472</v>
      </c>
      <c r="F112" s="24" t="s">
        <v>198</v>
      </c>
      <c r="G112" s="26">
        <v>4272.92</v>
      </c>
      <c r="H112" s="61" t="s">
        <v>467</v>
      </c>
      <c r="I112" s="28" t="s">
        <v>468</v>
      </c>
      <c r="J112" s="16" t="s">
        <v>20</v>
      </c>
      <c r="K112" s="24">
        <v>5811</v>
      </c>
      <c r="L112" s="30">
        <v>72</v>
      </c>
    </row>
    <row r="113" spans="1:13" x14ac:dyDescent="0.25">
      <c r="A113" s="12">
        <v>5811</v>
      </c>
      <c r="B113" s="12"/>
      <c r="C113" s="25" t="s">
        <v>478</v>
      </c>
      <c r="D113" s="26">
        <v>324793.67</v>
      </c>
      <c r="E113" s="24" t="s">
        <v>473</v>
      </c>
      <c r="F113" s="24" t="s">
        <v>198</v>
      </c>
      <c r="G113" s="26">
        <v>4272.92</v>
      </c>
      <c r="H113" s="61" t="s">
        <v>467</v>
      </c>
      <c r="I113" s="28" t="s">
        <v>468</v>
      </c>
      <c r="J113" s="16" t="s">
        <v>20</v>
      </c>
      <c r="K113" s="24">
        <v>5811</v>
      </c>
      <c r="L113" s="30">
        <v>72</v>
      </c>
    </row>
    <row r="114" spans="1:13" x14ac:dyDescent="0.25">
      <c r="A114" s="12">
        <v>5811</v>
      </c>
      <c r="B114" s="12"/>
      <c r="C114" s="25" t="s">
        <v>545</v>
      </c>
      <c r="D114" s="26">
        <v>924341.38</v>
      </c>
      <c r="E114" s="24" t="s">
        <v>474</v>
      </c>
      <c r="F114" s="24" t="s">
        <v>198</v>
      </c>
      <c r="G114" s="26">
        <v>13622.11</v>
      </c>
      <c r="H114" s="61" t="s">
        <v>469</v>
      </c>
      <c r="I114" s="28" t="s">
        <v>470</v>
      </c>
      <c r="J114" s="16" t="s">
        <v>20</v>
      </c>
      <c r="K114" s="24">
        <v>5811</v>
      </c>
      <c r="L114" s="30">
        <v>60</v>
      </c>
    </row>
    <row r="115" spans="1:13" x14ac:dyDescent="0.25">
      <c r="A115" s="12">
        <v>5811</v>
      </c>
      <c r="B115" s="12"/>
      <c r="C115" s="25" t="s">
        <v>479</v>
      </c>
      <c r="D115" s="26">
        <v>941076.07</v>
      </c>
      <c r="E115" s="24" t="s">
        <v>475</v>
      </c>
      <c r="F115" s="24" t="s">
        <v>198</v>
      </c>
      <c r="G115" s="26">
        <v>13850.05</v>
      </c>
      <c r="H115" s="61" t="s">
        <v>469</v>
      </c>
      <c r="I115" s="28" t="s">
        <v>470</v>
      </c>
      <c r="J115" s="16" t="s">
        <v>20</v>
      </c>
      <c r="K115" s="24">
        <v>5811</v>
      </c>
      <c r="L115" s="30">
        <v>60</v>
      </c>
    </row>
    <row r="116" spans="1:13" x14ac:dyDescent="0.25">
      <c r="A116" s="12">
        <v>5811</v>
      </c>
      <c r="B116" s="12"/>
      <c r="C116" s="25" t="s">
        <v>480</v>
      </c>
      <c r="D116" s="26">
        <v>654810.35</v>
      </c>
      <c r="E116" s="24" t="s">
        <v>476</v>
      </c>
      <c r="F116" s="24" t="s">
        <v>198</v>
      </c>
      <c r="G116" s="26">
        <v>8992.48</v>
      </c>
      <c r="H116" s="61" t="s">
        <v>469</v>
      </c>
      <c r="I116" s="28" t="s">
        <v>471</v>
      </c>
      <c r="J116" s="16" t="s">
        <v>20</v>
      </c>
      <c r="K116" s="24">
        <v>5811</v>
      </c>
      <c r="L116" s="30">
        <v>72</v>
      </c>
    </row>
    <row r="117" spans="1:13" x14ac:dyDescent="0.25">
      <c r="A117" s="12">
        <v>5811</v>
      </c>
      <c r="B117" s="12"/>
      <c r="C117" s="25" t="s">
        <v>513</v>
      </c>
      <c r="D117" s="26">
        <v>944760.08</v>
      </c>
      <c r="E117" s="24" t="s">
        <v>505</v>
      </c>
      <c r="F117" s="24" t="s">
        <v>198</v>
      </c>
      <c r="G117" s="26">
        <v>13545.8</v>
      </c>
      <c r="H117" s="61" t="s">
        <v>508</v>
      </c>
      <c r="I117" s="28" t="s">
        <v>509</v>
      </c>
      <c r="J117" s="16" t="s">
        <v>20</v>
      </c>
      <c r="K117" s="24">
        <v>5811</v>
      </c>
      <c r="L117" s="30">
        <v>60</v>
      </c>
    </row>
    <row r="118" spans="1:13" x14ac:dyDescent="0.25">
      <c r="A118" s="12">
        <v>5811</v>
      </c>
      <c r="B118" s="12"/>
      <c r="C118" s="25" t="s">
        <v>514</v>
      </c>
      <c r="D118" s="26">
        <v>654810.35</v>
      </c>
      <c r="E118" s="24" t="s">
        <v>506</v>
      </c>
      <c r="F118" s="24" t="s">
        <v>198</v>
      </c>
      <c r="G118" s="26">
        <v>8992.48</v>
      </c>
      <c r="H118" s="61" t="s">
        <v>508</v>
      </c>
      <c r="I118" s="28" t="s">
        <v>510</v>
      </c>
      <c r="J118" s="16" t="s">
        <v>20</v>
      </c>
      <c r="K118" s="24">
        <v>5811</v>
      </c>
      <c r="L118" s="30">
        <v>72</v>
      </c>
    </row>
    <row r="119" spans="1:13" x14ac:dyDescent="0.25">
      <c r="A119" s="12">
        <v>5811</v>
      </c>
      <c r="B119" s="12"/>
      <c r="C119" s="25" t="s">
        <v>515</v>
      </c>
      <c r="D119" s="26">
        <v>924340.56</v>
      </c>
      <c r="E119" s="24" t="s">
        <v>507</v>
      </c>
      <c r="F119" s="24" t="s">
        <v>198</v>
      </c>
      <c r="G119" s="26">
        <v>13622.11</v>
      </c>
      <c r="H119" s="61" t="s">
        <v>511</v>
      </c>
      <c r="I119" s="28" t="s">
        <v>512</v>
      </c>
      <c r="J119" s="16" t="s">
        <v>20</v>
      </c>
      <c r="K119" s="24">
        <v>5811</v>
      </c>
      <c r="L119" s="30">
        <v>60</v>
      </c>
    </row>
    <row r="120" spans="1:13" x14ac:dyDescent="0.25">
      <c r="A120" s="12">
        <v>5811</v>
      </c>
      <c r="B120" s="12"/>
      <c r="C120" s="25" t="s">
        <v>546</v>
      </c>
      <c r="D120" s="26">
        <v>924341.38</v>
      </c>
      <c r="E120" s="24" t="s">
        <v>547</v>
      </c>
      <c r="F120" s="24" t="s">
        <v>198</v>
      </c>
      <c r="G120" s="26">
        <v>13622.11</v>
      </c>
      <c r="H120" s="61" t="s">
        <v>344</v>
      </c>
      <c r="I120" s="28" t="s">
        <v>548</v>
      </c>
      <c r="J120" s="16" t="s">
        <v>20</v>
      </c>
      <c r="K120" s="24">
        <v>5811</v>
      </c>
      <c r="L120" s="30">
        <v>60</v>
      </c>
    </row>
    <row r="121" spans="1:13" x14ac:dyDescent="0.25">
      <c r="A121" s="12"/>
      <c r="B121" s="12"/>
      <c r="C121" s="25"/>
      <c r="D121" s="26"/>
      <c r="E121" s="24"/>
      <c r="F121" s="24"/>
      <c r="G121" s="26"/>
      <c r="H121" s="61"/>
      <c r="I121" s="28"/>
      <c r="J121" s="16"/>
      <c r="K121" s="24"/>
      <c r="L121" s="30"/>
    </row>
    <row r="122" spans="1:13" x14ac:dyDescent="0.25">
      <c r="A122" s="12"/>
      <c r="B122" s="12"/>
      <c r="C122" s="25"/>
      <c r="D122" s="26"/>
      <c r="E122" s="24"/>
      <c r="F122" s="24"/>
      <c r="G122" s="26"/>
      <c r="H122" s="61"/>
      <c r="I122" s="28"/>
      <c r="J122" s="16"/>
      <c r="K122" s="24"/>
      <c r="L122" s="30"/>
    </row>
    <row r="123" spans="1:13" x14ac:dyDescent="0.25">
      <c r="A123" s="12"/>
      <c r="B123" s="12"/>
      <c r="C123" s="25"/>
      <c r="D123" s="26"/>
      <c r="E123" s="24"/>
      <c r="F123" s="24"/>
      <c r="G123" s="26"/>
      <c r="H123" s="61"/>
      <c r="I123" s="28"/>
      <c r="J123" s="16"/>
      <c r="K123" s="24"/>
      <c r="L123" s="30"/>
    </row>
    <row r="124" spans="1:13" x14ac:dyDescent="0.25">
      <c r="A124" s="24"/>
      <c r="B124" s="24"/>
      <c r="C124" s="25"/>
      <c r="D124" s="29">
        <f>SUM(D13:D123)</f>
        <v>55511866.660000041</v>
      </c>
      <c r="E124" s="24"/>
      <c r="F124" s="27"/>
      <c r="G124" s="29">
        <f>SUM(G13:G123)</f>
        <v>755612.74000000022</v>
      </c>
      <c r="H124" s="61"/>
      <c r="I124" s="28"/>
      <c r="J124" s="24"/>
      <c r="K124" s="24"/>
      <c r="L124" s="30"/>
      <c r="M124" s="63"/>
    </row>
    <row r="125" spans="1:13" x14ac:dyDescent="0.25">
      <c r="A125" s="24"/>
      <c r="B125" s="24"/>
      <c r="C125" s="25"/>
      <c r="D125" s="29"/>
      <c r="E125" s="24"/>
      <c r="F125" s="27"/>
      <c r="G125" s="26"/>
      <c r="H125" s="61"/>
      <c r="I125" s="28"/>
      <c r="J125" s="24"/>
      <c r="K125" s="24"/>
      <c r="L125" s="30"/>
    </row>
    <row r="126" spans="1:13" x14ac:dyDescent="0.25">
      <c r="A126" s="24">
        <v>5720</v>
      </c>
      <c r="B126" s="24"/>
      <c r="C126" s="25" t="s">
        <v>163</v>
      </c>
      <c r="D126" s="26">
        <v>23000000</v>
      </c>
      <c r="E126" s="24"/>
      <c r="F126" s="27" t="s">
        <v>57</v>
      </c>
      <c r="G126" s="26">
        <v>235647.45</v>
      </c>
      <c r="H126" s="28" t="s">
        <v>58</v>
      </c>
      <c r="I126" s="28" t="s">
        <v>59</v>
      </c>
      <c r="J126" s="24">
        <v>5148610</v>
      </c>
      <c r="K126" s="24">
        <v>5720</v>
      </c>
      <c r="L126" s="30">
        <v>120</v>
      </c>
    </row>
    <row r="127" spans="1:13" x14ac:dyDescent="0.25">
      <c r="A127" s="24">
        <v>5720</v>
      </c>
      <c r="B127" s="24"/>
      <c r="C127" s="25" t="s">
        <v>164</v>
      </c>
      <c r="D127" s="26">
        <v>23000000</v>
      </c>
      <c r="E127" s="24"/>
      <c r="F127" s="27" t="s">
        <v>57</v>
      </c>
      <c r="G127" s="26">
        <v>235647.45</v>
      </c>
      <c r="H127" s="28" t="s">
        <v>60</v>
      </c>
      <c r="I127" s="28" t="s">
        <v>61</v>
      </c>
      <c r="J127" s="24">
        <v>5148610</v>
      </c>
      <c r="K127" s="24">
        <v>5720</v>
      </c>
      <c r="L127" s="30">
        <v>120</v>
      </c>
    </row>
    <row r="128" spans="1:13" x14ac:dyDescent="0.25">
      <c r="A128" s="24">
        <v>5720</v>
      </c>
      <c r="B128" s="24"/>
      <c r="C128" s="25" t="s">
        <v>165</v>
      </c>
      <c r="D128" s="26">
        <v>23000000</v>
      </c>
      <c r="E128" s="24"/>
      <c r="F128" s="27" t="s">
        <v>57</v>
      </c>
      <c r="G128" s="26">
        <v>235647.45</v>
      </c>
      <c r="H128" s="28" t="s">
        <v>62</v>
      </c>
      <c r="I128" s="28" t="s">
        <v>63</v>
      </c>
      <c r="J128" s="24">
        <v>5148610</v>
      </c>
      <c r="K128" s="24">
        <v>5720</v>
      </c>
      <c r="L128" s="30">
        <v>120</v>
      </c>
    </row>
    <row r="129" spans="1:12" x14ac:dyDescent="0.25">
      <c r="A129" s="24">
        <v>5720</v>
      </c>
      <c r="B129" s="24"/>
      <c r="C129" s="25" t="s">
        <v>166</v>
      </c>
      <c r="D129" s="26">
        <v>23000000</v>
      </c>
      <c r="E129" s="24"/>
      <c r="F129" s="27" t="s">
        <v>57</v>
      </c>
      <c r="G129" s="26">
        <v>235647.45</v>
      </c>
      <c r="H129" s="28" t="s">
        <v>64</v>
      </c>
      <c r="I129" s="28" t="s">
        <v>65</v>
      </c>
      <c r="J129" s="24">
        <v>5148610</v>
      </c>
      <c r="K129" s="24">
        <v>5720</v>
      </c>
      <c r="L129" s="30">
        <v>120</v>
      </c>
    </row>
    <row r="130" spans="1:12" x14ac:dyDescent="0.25">
      <c r="A130" s="24">
        <v>5720</v>
      </c>
      <c r="B130" s="24"/>
      <c r="C130" s="25" t="s">
        <v>167</v>
      </c>
      <c r="D130" s="26">
        <v>23000000</v>
      </c>
      <c r="E130" s="24"/>
      <c r="F130" s="27" t="s">
        <v>57</v>
      </c>
      <c r="G130" s="26">
        <v>235647.45</v>
      </c>
      <c r="H130" s="28" t="s">
        <v>66</v>
      </c>
      <c r="I130" s="28" t="s">
        <v>67</v>
      </c>
      <c r="J130" s="24">
        <v>5148610</v>
      </c>
      <c r="K130" s="24">
        <v>5720</v>
      </c>
      <c r="L130" s="30">
        <v>120</v>
      </c>
    </row>
    <row r="131" spans="1:12" x14ac:dyDescent="0.25">
      <c r="A131" s="24">
        <v>5720</v>
      </c>
      <c r="B131" s="24"/>
      <c r="C131" s="25" t="s">
        <v>168</v>
      </c>
      <c r="D131" s="26">
        <v>23000000</v>
      </c>
      <c r="E131" s="24"/>
      <c r="F131" s="27" t="s">
        <v>57</v>
      </c>
      <c r="G131" s="26">
        <v>235647.45</v>
      </c>
      <c r="H131" s="28" t="s">
        <v>68</v>
      </c>
      <c r="I131" s="28" t="s">
        <v>69</v>
      </c>
      <c r="J131" s="24">
        <v>5148610</v>
      </c>
      <c r="K131" s="24">
        <v>5720</v>
      </c>
      <c r="L131" s="30">
        <v>120</v>
      </c>
    </row>
    <row r="132" spans="1:12" x14ac:dyDescent="0.25">
      <c r="A132" s="24">
        <v>5720</v>
      </c>
      <c r="B132" s="24"/>
      <c r="C132" s="25" t="s">
        <v>169</v>
      </c>
      <c r="D132" s="26">
        <v>23000000</v>
      </c>
      <c r="E132" s="24"/>
      <c r="F132" s="27" t="s">
        <v>57</v>
      </c>
      <c r="G132" s="26">
        <v>235647.45</v>
      </c>
      <c r="H132" s="28" t="s">
        <v>70</v>
      </c>
      <c r="I132" s="28" t="s">
        <v>71</v>
      </c>
      <c r="J132" s="24">
        <v>5148610</v>
      </c>
      <c r="K132" s="24">
        <v>5720</v>
      </c>
      <c r="L132" s="30">
        <v>120</v>
      </c>
    </row>
    <row r="133" spans="1:12" x14ac:dyDescent="0.25">
      <c r="A133" s="24">
        <v>5720</v>
      </c>
      <c r="B133" s="24"/>
      <c r="C133" s="25" t="s">
        <v>170</v>
      </c>
      <c r="D133" s="26">
        <v>23000000</v>
      </c>
      <c r="E133" s="24"/>
      <c r="F133" s="27" t="s">
        <v>57</v>
      </c>
      <c r="G133" s="26">
        <v>235647.45</v>
      </c>
      <c r="H133" s="28" t="s">
        <v>72</v>
      </c>
      <c r="I133" s="28" t="s">
        <v>73</v>
      </c>
      <c r="J133" s="24">
        <v>5148610</v>
      </c>
      <c r="K133" s="24">
        <v>5720</v>
      </c>
      <c r="L133" s="30">
        <v>120</v>
      </c>
    </row>
    <row r="134" spans="1:12" x14ac:dyDescent="0.25">
      <c r="A134" s="24">
        <v>5720</v>
      </c>
      <c r="B134" s="24"/>
      <c r="C134" s="25" t="s">
        <v>171</v>
      </c>
      <c r="D134" s="26">
        <v>23000000</v>
      </c>
      <c r="E134" s="24"/>
      <c r="F134" s="27" t="s">
        <v>57</v>
      </c>
      <c r="G134" s="26">
        <v>235647.45</v>
      </c>
      <c r="H134" s="28" t="s">
        <v>72</v>
      </c>
      <c r="I134" s="28" t="s">
        <v>73</v>
      </c>
      <c r="J134" s="24">
        <v>5148610</v>
      </c>
      <c r="K134" s="24">
        <v>5720</v>
      </c>
      <c r="L134" s="30">
        <v>120</v>
      </c>
    </row>
    <row r="135" spans="1:12" x14ac:dyDescent="0.25">
      <c r="A135" s="24">
        <v>5720</v>
      </c>
      <c r="B135" s="24"/>
      <c r="C135" s="25" t="s">
        <v>172</v>
      </c>
      <c r="D135" s="26">
        <v>23000000</v>
      </c>
      <c r="E135" s="24"/>
      <c r="F135" s="27" t="s">
        <v>57</v>
      </c>
      <c r="G135" s="26">
        <v>235647.45</v>
      </c>
      <c r="H135" s="28" t="s">
        <v>74</v>
      </c>
      <c r="I135" s="28" t="s">
        <v>75</v>
      </c>
      <c r="J135" s="24">
        <v>5148610</v>
      </c>
      <c r="K135" s="24">
        <v>5720</v>
      </c>
      <c r="L135" s="30">
        <v>120</v>
      </c>
    </row>
    <row r="136" spans="1:12" x14ac:dyDescent="0.25">
      <c r="A136" s="24">
        <v>5720</v>
      </c>
      <c r="B136" s="24"/>
      <c r="C136" s="25" t="s">
        <v>173</v>
      </c>
      <c r="D136" s="26">
        <v>23000000</v>
      </c>
      <c r="E136" s="24"/>
      <c r="F136" s="27" t="s">
        <v>57</v>
      </c>
      <c r="G136" s="26">
        <v>235647.45</v>
      </c>
      <c r="H136" s="28" t="s">
        <v>74</v>
      </c>
      <c r="I136" s="28" t="s">
        <v>75</v>
      </c>
      <c r="J136" s="24">
        <v>5148610</v>
      </c>
      <c r="K136" s="24">
        <v>5720</v>
      </c>
      <c r="L136" s="30">
        <v>120</v>
      </c>
    </row>
    <row r="137" spans="1:12" x14ac:dyDescent="0.25">
      <c r="A137" s="24">
        <v>5720</v>
      </c>
      <c r="B137" s="24"/>
      <c r="C137" s="25" t="s">
        <v>174</v>
      </c>
      <c r="D137" s="26">
        <v>23000000</v>
      </c>
      <c r="E137" s="24"/>
      <c r="F137" s="27" t="s">
        <v>57</v>
      </c>
      <c r="G137" s="26">
        <v>235647.45</v>
      </c>
      <c r="H137" s="28" t="s">
        <v>76</v>
      </c>
      <c r="I137" s="28" t="s">
        <v>77</v>
      </c>
      <c r="J137" s="24">
        <v>5148610</v>
      </c>
      <c r="K137" s="24">
        <v>5720</v>
      </c>
      <c r="L137" s="30">
        <v>120</v>
      </c>
    </row>
    <row r="138" spans="1:12" x14ac:dyDescent="0.25">
      <c r="A138" s="24">
        <v>5720</v>
      </c>
      <c r="B138" s="24"/>
      <c r="C138" s="25" t="s">
        <v>175</v>
      </c>
      <c r="D138" s="26">
        <v>23000000</v>
      </c>
      <c r="E138" s="24"/>
      <c r="F138" s="27" t="s">
        <v>57</v>
      </c>
      <c r="G138" s="26">
        <v>235647.45</v>
      </c>
      <c r="H138" s="28" t="s">
        <v>78</v>
      </c>
      <c r="I138" s="28" t="s">
        <v>79</v>
      </c>
      <c r="J138" s="24">
        <v>5148610</v>
      </c>
      <c r="K138" s="24">
        <v>5720</v>
      </c>
      <c r="L138" s="30">
        <v>120</v>
      </c>
    </row>
    <row r="139" spans="1:12" x14ac:dyDescent="0.25">
      <c r="A139" s="24">
        <v>5720</v>
      </c>
      <c r="B139" s="24"/>
      <c r="C139" s="25" t="s">
        <v>176</v>
      </c>
      <c r="D139" s="26">
        <v>23000000</v>
      </c>
      <c r="E139" s="24"/>
      <c r="F139" s="27" t="s">
        <v>57</v>
      </c>
      <c r="G139" s="26">
        <v>235647.45</v>
      </c>
      <c r="H139" s="28" t="s">
        <v>80</v>
      </c>
      <c r="I139" s="28" t="s">
        <v>81</v>
      </c>
      <c r="J139" s="24">
        <v>5148610</v>
      </c>
      <c r="K139" s="24">
        <v>5720</v>
      </c>
      <c r="L139" s="30">
        <v>120</v>
      </c>
    </row>
    <row r="140" spans="1:12" x14ac:dyDescent="0.25">
      <c r="A140" s="24">
        <v>5720</v>
      </c>
      <c r="B140" s="24"/>
      <c r="C140" s="25" t="s">
        <v>177</v>
      </c>
      <c r="D140" s="26">
        <v>23000000</v>
      </c>
      <c r="E140" s="24"/>
      <c r="F140" s="27" t="s">
        <v>57</v>
      </c>
      <c r="G140" s="26">
        <v>235647.45</v>
      </c>
      <c r="H140" s="28" t="s">
        <v>80</v>
      </c>
      <c r="I140" s="28" t="s">
        <v>81</v>
      </c>
      <c r="J140" s="24">
        <v>5148610</v>
      </c>
      <c r="K140" s="24">
        <v>5720</v>
      </c>
      <c r="L140" s="30">
        <v>120</v>
      </c>
    </row>
    <row r="141" spans="1:12" x14ac:dyDescent="0.25">
      <c r="A141" s="24">
        <v>5720</v>
      </c>
      <c r="B141" s="24"/>
      <c r="C141" s="25" t="s">
        <v>178</v>
      </c>
      <c r="D141" s="26">
        <v>23000000</v>
      </c>
      <c r="E141" s="24"/>
      <c r="F141" s="27" t="s">
        <v>57</v>
      </c>
      <c r="G141" s="26">
        <v>235647.45</v>
      </c>
      <c r="H141" s="28" t="s">
        <v>80</v>
      </c>
      <c r="I141" s="28" t="s">
        <v>81</v>
      </c>
      <c r="J141" s="24">
        <v>5148610</v>
      </c>
      <c r="K141" s="24">
        <v>5720</v>
      </c>
      <c r="L141" s="30">
        <v>120</v>
      </c>
    </row>
    <row r="142" spans="1:12" x14ac:dyDescent="0.25">
      <c r="A142" s="24">
        <v>5720</v>
      </c>
      <c r="B142" s="24"/>
      <c r="C142" s="25" t="s">
        <v>179</v>
      </c>
      <c r="D142" s="26">
        <v>23000000</v>
      </c>
      <c r="E142" s="24"/>
      <c r="F142" s="27" t="s">
        <v>57</v>
      </c>
      <c r="G142" s="26">
        <v>235647.45</v>
      </c>
      <c r="H142" s="28" t="s">
        <v>82</v>
      </c>
      <c r="I142" s="28" t="s">
        <v>83</v>
      </c>
      <c r="J142" s="24">
        <v>5148610</v>
      </c>
      <c r="K142" s="24">
        <v>5720</v>
      </c>
      <c r="L142" s="30">
        <v>120</v>
      </c>
    </row>
    <row r="143" spans="1:12" x14ac:dyDescent="0.25">
      <c r="A143" s="24">
        <v>5720</v>
      </c>
      <c r="B143" s="24"/>
      <c r="C143" s="25" t="s">
        <v>180</v>
      </c>
      <c r="D143" s="26">
        <v>23000000</v>
      </c>
      <c r="E143" s="24"/>
      <c r="F143" s="27" t="s">
        <v>57</v>
      </c>
      <c r="G143" s="26">
        <v>235647.45</v>
      </c>
      <c r="H143" s="28" t="s">
        <v>82</v>
      </c>
      <c r="I143" s="28" t="s">
        <v>83</v>
      </c>
      <c r="J143" s="24">
        <v>5148610</v>
      </c>
      <c r="K143" s="24">
        <v>5720</v>
      </c>
      <c r="L143" s="30">
        <v>120</v>
      </c>
    </row>
    <row r="144" spans="1:12" x14ac:dyDescent="0.25">
      <c r="A144" s="24">
        <v>5720</v>
      </c>
      <c r="B144" s="24"/>
      <c r="C144" s="25" t="s">
        <v>181</v>
      </c>
      <c r="D144" s="26">
        <v>23000000</v>
      </c>
      <c r="E144" s="24"/>
      <c r="F144" s="27" t="s">
        <v>57</v>
      </c>
      <c r="G144" s="26">
        <v>235647.45</v>
      </c>
      <c r="H144" s="28" t="s">
        <v>84</v>
      </c>
      <c r="I144" s="28" t="s">
        <v>85</v>
      </c>
      <c r="J144" s="24">
        <v>5148610</v>
      </c>
      <c r="K144" s="24">
        <v>5720</v>
      </c>
      <c r="L144" s="30">
        <v>120</v>
      </c>
    </row>
    <row r="145" spans="1:12" x14ac:dyDescent="0.25">
      <c r="A145" s="24">
        <v>5720</v>
      </c>
      <c r="B145" s="24"/>
      <c r="C145" s="25" t="s">
        <v>182</v>
      </c>
      <c r="D145" s="26">
        <v>23000000</v>
      </c>
      <c r="E145" s="24"/>
      <c r="F145" s="27" t="s">
        <v>57</v>
      </c>
      <c r="G145" s="26">
        <v>231683.34</v>
      </c>
      <c r="H145" s="28" t="s">
        <v>84</v>
      </c>
      <c r="I145" s="28" t="s">
        <v>85</v>
      </c>
      <c r="J145" s="24">
        <v>5148610</v>
      </c>
      <c r="K145" s="24">
        <v>5720</v>
      </c>
      <c r="L145" s="30">
        <v>120</v>
      </c>
    </row>
    <row r="146" spans="1:12" x14ac:dyDescent="0.25">
      <c r="A146" s="24">
        <v>5720</v>
      </c>
      <c r="B146" s="24"/>
      <c r="C146" s="25" t="s">
        <v>183</v>
      </c>
      <c r="D146" s="26">
        <v>17000000</v>
      </c>
      <c r="E146" s="24"/>
      <c r="F146" s="27" t="s">
        <v>57</v>
      </c>
      <c r="G146" s="26">
        <v>122622.39999999999</v>
      </c>
      <c r="H146" s="28" t="s">
        <v>28</v>
      </c>
      <c r="I146" s="28"/>
      <c r="J146" s="24">
        <v>5148610</v>
      </c>
      <c r="K146" s="24">
        <v>5720</v>
      </c>
      <c r="L146" s="30">
        <v>89</v>
      </c>
    </row>
    <row r="147" spans="1:12" x14ac:dyDescent="0.25">
      <c r="A147" s="24">
        <v>5720</v>
      </c>
      <c r="B147" s="24"/>
      <c r="C147" s="25" t="s">
        <v>184</v>
      </c>
      <c r="D147" s="26">
        <v>17000000</v>
      </c>
      <c r="E147" s="24"/>
      <c r="F147" s="27" t="s">
        <v>57</v>
      </c>
      <c r="G147" s="26">
        <v>122622.39999999999</v>
      </c>
      <c r="H147" s="28" t="s">
        <v>86</v>
      </c>
      <c r="I147" s="28"/>
      <c r="J147" s="24">
        <v>5148610</v>
      </c>
      <c r="K147" s="24">
        <v>5720</v>
      </c>
      <c r="L147" s="30"/>
    </row>
    <row r="148" spans="1:12" x14ac:dyDescent="0.25">
      <c r="A148" s="24">
        <v>5720</v>
      </c>
      <c r="B148" s="24"/>
      <c r="C148" s="25" t="s">
        <v>199</v>
      </c>
      <c r="D148" s="26">
        <v>17000000</v>
      </c>
      <c r="E148" s="24"/>
      <c r="F148" s="27" t="s">
        <v>57</v>
      </c>
      <c r="G148" s="26">
        <v>192239</v>
      </c>
      <c r="H148" s="61">
        <v>44665</v>
      </c>
      <c r="I148" s="28"/>
      <c r="J148" s="24"/>
      <c r="K148" s="24">
        <v>5720</v>
      </c>
      <c r="L148" s="30">
        <v>120</v>
      </c>
    </row>
    <row r="149" spans="1:12" x14ac:dyDescent="0.25">
      <c r="A149" s="24"/>
      <c r="B149" s="24"/>
      <c r="C149" s="25"/>
      <c r="D149" s="29">
        <f>SUM(D126:D148)</f>
        <v>511000000</v>
      </c>
      <c r="E149" s="24"/>
      <c r="F149" s="27"/>
      <c r="G149" s="29">
        <f>SUM(G126:G148)</f>
        <v>5146468.6900000023</v>
      </c>
      <c r="H149" s="61"/>
      <c r="I149" s="28"/>
      <c r="J149" s="24"/>
      <c r="K149" s="24"/>
      <c r="L149" s="30"/>
    </row>
    <row r="150" spans="1:12" x14ac:dyDescent="0.25">
      <c r="A150" s="24"/>
      <c r="B150" s="24"/>
      <c r="C150" s="25"/>
      <c r="D150" s="29"/>
      <c r="E150" s="24"/>
      <c r="F150" s="27"/>
      <c r="G150" s="26"/>
      <c r="H150" s="61"/>
      <c r="I150" s="28"/>
      <c r="J150" s="24"/>
      <c r="K150" s="24"/>
      <c r="L150" s="30"/>
    </row>
    <row r="151" spans="1:12" x14ac:dyDescent="0.25">
      <c r="A151" s="24">
        <v>5710</v>
      </c>
      <c r="B151" s="24"/>
      <c r="C151" s="25" t="s">
        <v>87</v>
      </c>
      <c r="D151" s="26">
        <v>16000000</v>
      </c>
      <c r="E151" s="24"/>
      <c r="F151" s="27" t="s">
        <v>88</v>
      </c>
      <c r="G151" s="26">
        <v>186000</v>
      </c>
      <c r="H151" s="61" t="s">
        <v>89</v>
      </c>
      <c r="I151" s="28" t="s">
        <v>90</v>
      </c>
      <c r="J151" s="24">
        <v>5148610</v>
      </c>
      <c r="K151" s="24">
        <v>5710</v>
      </c>
      <c r="L151" s="30">
        <v>60</v>
      </c>
    </row>
    <row r="152" spans="1:12" x14ac:dyDescent="0.25">
      <c r="A152" s="24">
        <v>5710</v>
      </c>
      <c r="B152" s="24"/>
      <c r="C152" s="25" t="s">
        <v>92</v>
      </c>
      <c r="D152" s="26">
        <v>15000000</v>
      </c>
      <c r="E152" s="24"/>
      <c r="F152" s="27" t="s">
        <v>88</v>
      </c>
      <c r="G152" s="26">
        <v>66360</v>
      </c>
      <c r="H152" s="61" t="s">
        <v>89</v>
      </c>
      <c r="I152" s="28" t="s">
        <v>90</v>
      </c>
      <c r="J152" s="24">
        <v>5148610</v>
      </c>
      <c r="K152" s="24">
        <v>5710</v>
      </c>
      <c r="L152" s="30">
        <v>60</v>
      </c>
    </row>
    <row r="153" spans="1:12" x14ac:dyDescent="0.25">
      <c r="A153" s="24">
        <v>5710</v>
      </c>
      <c r="B153" s="24"/>
      <c r="C153" s="25" t="s">
        <v>94</v>
      </c>
      <c r="D153" s="26">
        <v>7000000</v>
      </c>
      <c r="E153" s="24"/>
      <c r="F153" s="27" t="s">
        <v>88</v>
      </c>
      <c r="G153" s="26">
        <v>198000</v>
      </c>
      <c r="H153" s="61" t="s">
        <v>89</v>
      </c>
      <c r="I153" s="28" t="s">
        <v>90</v>
      </c>
      <c r="J153" s="24">
        <v>5148610</v>
      </c>
      <c r="K153" s="24">
        <v>5710</v>
      </c>
      <c r="L153" s="30">
        <v>60</v>
      </c>
    </row>
    <row r="154" spans="1:12" x14ac:dyDescent="0.25">
      <c r="A154" s="24"/>
      <c r="B154" s="24"/>
      <c r="C154" s="25"/>
      <c r="D154" s="29">
        <f>SUM(D151:D153)</f>
        <v>38000000</v>
      </c>
      <c r="E154" s="24"/>
      <c r="F154" s="27"/>
      <c r="G154" s="26">
        <f>SUM(G151:G153)</f>
        <v>450360</v>
      </c>
      <c r="H154" s="61"/>
      <c r="I154" s="28"/>
      <c r="J154" s="24"/>
      <c r="K154" s="24"/>
      <c r="L154" s="30"/>
    </row>
    <row r="155" spans="1:12" x14ac:dyDescent="0.25">
      <c r="A155" s="24"/>
      <c r="B155" s="24"/>
      <c r="C155" s="25"/>
      <c r="D155" s="26"/>
      <c r="E155" s="24"/>
      <c r="F155" s="27"/>
      <c r="G155" s="26"/>
      <c r="H155" s="61"/>
      <c r="I155" s="28"/>
      <c r="J155" s="24"/>
      <c r="K155" s="24"/>
      <c r="L155" s="30"/>
    </row>
    <row r="156" spans="1:12" x14ac:dyDescent="0.25">
      <c r="A156" s="24"/>
      <c r="B156" s="24"/>
      <c r="C156" s="25"/>
      <c r="D156" s="26"/>
      <c r="E156" s="24"/>
      <c r="F156" s="27"/>
      <c r="G156" s="26"/>
      <c r="H156" s="61"/>
      <c r="I156" s="28"/>
      <c r="J156" s="24"/>
      <c r="K156" s="24"/>
      <c r="L156" s="30"/>
    </row>
    <row r="157" spans="1:12" x14ac:dyDescent="0.25">
      <c r="A157" s="24">
        <v>5841</v>
      </c>
      <c r="B157" s="24"/>
      <c r="C157" s="25" t="s">
        <v>676</v>
      </c>
      <c r="D157" s="26">
        <f>12130883.09-1387966.1-230186.48-265001.43-548354.34-1234911.22</f>
        <v>8464463.5199999996</v>
      </c>
      <c r="E157" s="24"/>
      <c r="F157" s="27" t="s">
        <v>400</v>
      </c>
      <c r="G157" s="26"/>
      <c r="H157" s="61"/>
      <c r="I157" s="28"/>
      <c r="J157" s="24">
        <v>5148610</v>
      </c>
      <c r="K157" s="24">
        <v>5841</v>
      </c>
      <c r="L157" s="30"/>
    </row>
    <row r="158" spans="1:12" x14ac:dyDescent="0.25">
      <c r="A158" s="24">
        <v>5841</v>
      </c>
      <c r="B158" s="24"/>
      <c r="C158" s="25" t="s">
        <v>399</v>
      </c>
      <c r="D158" s="26">
        <v>694083.74199999997</v>
      </c>
      <c r="E158" s="24"/>
      <c r="F158" s="27" t="s">
        <v>400</v>
      </c>
      <c r="G158" s="26"/>
      <c r="H158" s="61"/>
      <c r="I158" s="28"/>
      <c r="J158" s="24">
        <v>5148610</v>
      </c>
      <c r="K158" s="24">
        <v>5841</v>
      </c>
      <c r="L158" s="30"/>
    </row>
    <row r="159" spans="1:12" x14ac:dyDescent="0.25">
      <c r="A159" s="24">
        <v>5841</v>
      </c>
      <c r="B159" s="24"/>
      <c r="C159" s="25" t="s">
        <v>534</v>
      </c>
      <c r="D159" s="26">
        <v>3616450</v>
      </c>
      <c r="E159" s="24" t="s">
        <v>401</v>
      </c>
      <c r="F159" s="27" t="s">
        <v>400</v>
      </c>
      <c r="G159" s="26">
        <v>44736</v>
      </c>
      <c r="H159" s="28" t="s">
        <v>403</v>
      </c>
      <c r="I159" s="28" t="s">
        <v>404</v>
      </c>
      <c r="J159" s="24">
        <v>5148610</v>
      </c>
      <c r="K159" s="24">
        <v>5841</v>
      </c>
      <c r="L159" s="30">
        <v>72</v>
      </c>
    </row>
    <row r="160" spans="1:12" x14ac:dyDescent="0.25">
      <c r="A160" s="24">
        <v>5841</v>
      </c>
      <c r="B160" s="24"/>
      <c r="C160" s="25" t="s">
        <v>534</v>
      </c>
      <c r="D160" s="26">
        <v>3616450</v>
      </c>
      <c r="E160" s="24" t="s">
        <v>402</v>
      </c>
      <c r="F160" s="27" t="s">
        <v>400</v>
      </c>
      <c r="G160" s="26">
        <v>44736</v>
      </c>
      <c r="H160" s="28" t="s">
        <v>403</v>
      </c>
      <c r="I160" s="28" t="s">
        <v>404</v>
      </c>
      <c r="J160" s="24">
        <v>5148610</v>
      </c>
      <c r="K160" s="24">
        <v>5841</v>
      </c>
      <c r="L160" s="30">
        <v>72</v>
      </c>
    </row>
    <row r="161" spans="1:12" x14ac:dyDescent="0.25">
      <c r="A161" s="24">
        <v>5841</v>
      </c>
      <c r="B161" s="24"/>
      <c r="C161" s="25" t="s">
        <v>535</v>
      </c>
      <c r="D161" s="26">
        <v>800985</v>
      </c>
      <c r="E161" s="24" t="s">
        <v>538</v>
      </c>
      <c r="F161" s="27" t="s">
        <v>400</v>
      </c>
      <c r="G161" s="26">
        <v>10104</v>
      </c>
      <c r="H161" s="28" t="s">
        <v>536</v>
      </c>
      <c r="I161" s="28" t="s">
        <v>537</v>
      </c>
      <c r="J161" s="24">
        <v>5148610</v>
      </c>
      <c r="K161" s="24">
        <v>5841</v>
      </c>
      <c r="L161" s="30">
        <v>72</v>
      </c>
    </row>
    <row r="162" spans="1:12" x14ac:dyDescent="0.25">
      <c r="A162" s="24">
        <v>5841</v>
      </c>
      <c r="B162" s="24"/>
      <c r="C162" s="25" t="s">
        <v>535</v>
      </c>
      <c r="D162" s="26">
        <v>800985</v>
      </c>
      <c r="E162" s="24" t="s">
        <v>539</v>
      </c>
      <c r="F162" s="27" t="s">
        <v>400</v>
      </c>
      <c r="G162" s="26">
        <v>10104</v>
      </c>
      <c r="H162" s="28" t="s">
        <v>536</v>
      </c>
      <c r="I162" s="28" t="s">
        <v>537</v>
      </c>
      <c r="J162" s="24">
        <v>5148610</v>
      </c>
      <c r="K162" s="24">
        <v>5841</v>
      </c>
      <c r="L162" s="30">
        <v>72</v>
      </c>
    </row>
    <row r="163" spans="1:12" x14ac:dyDescent="0.25">
      <c r="A163" s="24">
        <v>5841</v>
      </c>
      <c r="B163" s="24"/>
      <c r="C163" s="25" t="s">
        <v>535</v>
      </c>
      <c r="D163" s="26">
        <v>816730</v>
      </c>
      <c r="E163" s="24" t="s">
        <v>562</v>
      </c>
      <c r="F163" s="27" t="s">
        <v>400</v>
      </c>
      <c r="G163" s="26">
        <v>10104</v>
      </c>
      <c r="H163" s="28" t="s">
        <v>566</v>
      </c>
      <c r="I163" s="28" t="s">
        <v>567</v>
      </c>
      <c r="J163" s="24">
        <v>5148610</v>
      </c>
      <c r="K163" s="24">
        <v>5841</v>
      </c>
      <c r="L163" s="30">
        <v>72</v>
      </c>
    </row>
    <row r="164" spans="1:12" x14ac:dyDescent="0.25">
      <c r="A164" s="24">
        <v>5841</v>
      </c>
      <c r="B164" s="24"/>
      <c r="C164" s="25" t="s">
        <v>535</v>
      </c>
      <c r="D164" s="26">
        <v>816730</v>
      </c>
      <c r="E164" s="24" t="s">
        <v>563</v>
      </c>
      <c r="F164" s="27" t="s">
        <v>400</v>
      </c>
      <c r="G164" s="26">
        <v>10104</v>
      </c>
      <c r="H164" s="28" t="s">
        <v>566</v>
      </c>
      <c r="I164" s="28" t="s">
        <v>567</v>
      </c>
      <c r="J164" s="24">
        <v>5148610</v>
      </c>
      <c r="K164" s="24">
        <v>5841</v>
      </c>
      <c r="L164" s="30">
        <v>72</v>
      </c>
    </row>
    <row r="165" spans="1:12" x14ac:dyDescent="0.25">
      <c r="A165" s="24">
        <v>5841</v>
      </c>
      <c r="B165" s="24"/>
      <c r="C165" s="25" t="s">
        <v>535</v>
      </c>
      <c r="D165" s="26">
        <v>816730</v>
      </c>
      <c r="E165" s="24" t="s">
        <v>564</v>
      </c>
      <c r="F165" s="27" t="s">
        <v>400</v>
      </c>
      <c r="G165" s="26">
        <v>10104</v>
      </c>
      <c r="H165" s="28" t="s">
        <v>566</v>
      </c>
      <c r="I165" s="28" t="s">
        <v>567</v>
      </c>
      <c r="J165" s="24">
        <v>5148610</v>
      </c>
      <c r="K165" s="24">
        <v>5841</v>
      </c>
      <c r="L165" s="30">
        <v>72</v>
      </c>
    </row>
    <row r="166" spans="1:12" x14ac:dyDescent="0.25">
      <c r="A166" s="24">
        <v>5841</v>
      </c>
      <c r="B166" s="24"/>
      <c r="C166" s="25" t="s">
        <v>535</v>
      </c>
      <c r="D166" s="26">
        <v>883775</v>
      </c>
      <c r="E166" s="24" t="s">
        <v>565</v>
      </c>
      <c r="F166" s="27" t="s">
        <v>400</v>
      </c>
      <c r="G166" s="26">
        <v>10848</v>
      </c>
      <c r="H166" s="28" t="s">
        <v>566</v>
      </c>
      <c r="I166" s="28" t="s">
        <v>567</v>
      </c>
      <c r="J166" s="24">
        <v>5148610</v>
      </c>
      <c r="K166" s="24">
        <v>5841</v>
      </c>
      <c r="L166" s="30">
        <v>72</v>
      </c>
    </row>
    <row r="167" spans="1:12" x14ac:dyDescent="0.25">
      <c r="A167" s="24">
        <v>5841</v>
      </c>
      <c r="B167" s="24"/>
      <c r="C167" s="25" t="s">
        <v>569</v>
      </c>
      <c r="D167" s="26">
        <v>887009.38</v>
      </c>
      <c r="E167" s="24" t="s">
        <v>570</v>
      </c>
      <c r="F167" s="27" t="s">
        <v>400</v>
      </c>
      <c r="G167" s="26">
        <v>11616</v>
      </c>
      <c r="H167" s="28" t="s">
        <v>571</v>
      </c>
      <c r="I167" s="28" t="s">
        <v>576</v>
      </c>
      <c r="J167" s="24">
        <v>5148610</v>
      </c>
      <c r="K167" s="24">
        <v>5841</v>
      </c>
      <c r="L167" s="30">
        <v>72</v>
      </c>
    </row>
    <row r="168" spans="1:12" x14ac:dyDescent="0.25">
      <c r="A168" s="24">
        <v>5841</v>
      </c>
      <c r="B168" s="24"/>
      <c r="C168" s="25" t="s">
        <v>569</v>
      </c>
      <c r="D168" s="26">
        <v>946374.1</v>
      </c>
      <c r="E168" s="24" t="s">
        <v>572</v>
      </c>
      <c r="F168" s="27" t="s">
        <v>400</v>
      </c>
      <c r="G168" s="26">
        <v>11472</v>
      </c>
      <c r="H168" s="28" t="s">
        <v>571</v>
      </c>
      <c r="I168" s="28" t="s">
        <v>576</v>
      </c>
      <c r="J168" s="24">
        <v>5148610</v>
      </c>
      <c r="K168" s="24">
        <v>5841</v>
      </c>
      <c r="L168" s="30">
        <v>72</v>
      </c>
    </row>
    <row r="169" spans="1:12" x14ac:dyDescent="0.25">
      <c r="A169" s="24">
        <v>5841</v>
      </c>
      <c r="B169" s="24"/>
      <c r="C169" s="25" t="s">
        <v>573</v>
      </c>
      <c r="D169" s="26">
        <v>1126223.75</v>
      </c>
      <c r="E169" s="24" t="s">
        <v>575</v>
      </c>
      <c r="F169" s="27" t="s">
        <v>400</v>
      </c>
      <c r="G169" s="26">
        <v>14736</v>
      </c>
      <c r="H169" s="28" t="s">
        <v>571</v>
      </c>
      <c r="I169" s="28" t="s">
        <v>576</v>
      </c>
      <c r="J169" s="24">
        <v>5148610</v>
      </c>
      <c r="K169" s="24">
        <v>5841</v>
      </c>
      <c r="L169" s="30">
        <v>72</v>
      </c>
    </row>
    <row r="170" spans="1:12" x14ac:dyDescent="0.25">
      <c r="A170" s="24">
        <v>5841</v>
      </c>
      <c r="B170" s="24"/>
      <c r="C170" s="25" t="s">
        <v>573</v>
      </c>
      <c r="D170" s="26">
        <v>1126223.75</v>
      </c>
      <c r="E170" s="24" t="s">
        <v>574</v>
      </c>
      <c r="F170" s="27" t="s">
        <v>400</v>
      </c>
      <c r="G170" s="26">
        <v>14736</v>
      </c>
      <c r="H170" s="28" t="s">
        <v>571</v>
      </c>
      <c r="I170" s="28" t="s">
        <v>576</v>
      </c>
      <c r="J170" s="24">
        <v>5148610</v>
      </c>
      <c r="K170" s="24">
        <v>5841</v>
      </c>
      <c r="L170" s="30">
        <v>72</v>
      </c>
    </row>
    <row r="171" spans="1:12" x14ac:dyDescent="0.25">
      <c r="A171" s="24"/>
      <c r="B171" s="24"/>
      <c r="C171" s="25"/>
      <c r="D171" s="26"/>
      <c r="E171" s="24"/>
      <c r="F171" s="27"/>
      <c r="G171" s="26"/>
      <c r="H171" s="28"/>
      <c r="I171" s="28"/>
      <c r="J171" s="24"/>
      <c r="K171" s="24"/>
      <c r="L171" s="30"/>
    </row>
    <row r="172" spans="1:12" x14ac:dyDescent="0.25">
      <c r="A172" s="24"/>
      <c r="B172" s="24"/>
      <c r="C172" s="25"/>
      <c r="D172" s="26"/>
      <c r="E172" s="24"/>
      <c r="F172" s="27"/>
      <c r="G172" s="26"/>
      <c r="H172" s="28"/>
      <c r="I172" s="28"/>
      <c r="J172" s="24"/>
      <c r="K172" s="24"/>
      <c r="L172" s="30"/>
    </row>
    <row r="173" spans="1:12" x14ac:dyDescent="0.25">
      <c r="A173" s="24"/>
      <c r="B173" s="24"/>
      <c r="C173" s="25"/>
      <c r="D173" s="29">
        <f>SUM(D157:D172)</f>
        <v>25413213.242000002</v>
      </c>
      <c r="E173" s="24"/>
      <c r="F173" s="27"/>
      <c r="G173" s="29">
        <f>SUM(G157:G172)</f>
        <v>203400</v>
      </c>
      <c r="H173" s="61"/>
      <c r="I173" s="28"/>
      <c r="J173" s="24"/>
      <c r="K173" s="24"/>
      <c r="L173" s="30"/>
    </row>
    <row r="174" spans="1:12" x14ac:dyDescent="0.25">
      <c r="A174" s="24"/>
      <c r="B174" s="24"/>
      <c r="C174" s="25"/>
      <c r="D174" s="29"/>
      <c r="E174" s="24"/>
      <c r="F174" s="27"/>
      <c r="G174" s="26"/>
      <c r="H174" s="61"/>
      <c r="I174" s="28"/>
      <c r="J174" s="24"/>
      <c r="K174" s="24"/>
      <c r="L174" s="30"/>
    </row>
    <row r="175" spans="1:12" x14ac:dyDescent="0.25">
      <c r="A175" s="24">
        <v>5841</v>
      </c>
      <c r="B175" s="24"/>
      <c r="C175" s="25" t="s">
        <v>95</v>
      </c>
      <c r="D175" s="26">
        <v>2759822.92</v>
      </c>
      <c r="E175" s="24" t="s">
        <v>96</v>
      </c>
      <c r="F175" s="27" t="s">
        <v>97</v>
      </c>
      <c r="G175" s="26">
        <v>36295</v>
      </c>
      <c r="H175" s="28" t="s">
        <v>98</v>
      </c>
      <c r="I175" s="28" t="s">
        <v>99</v>
      </c>
      <c r="J175" s="24">
        <v>5148610</v>
      </c>
      <c r="K175" s="24">
        <v>5841</v>
      </c>
      <c r="L175" s="30">
        <v>72</v>
      </c>
    </row>
    <row r="176" spans="1:12" x14ac:dyDescent="0.25">
      <c r="A176" s="24"/>
      <c r="B176" s="24"/>
      <c r="C176" s="25"/>
      <c r="D176" s="29">
        <f>SUM(D175:D175)</f>
        <v>2759822.92</v>
      </c>
      <c r="E176" s="24"/>
      <c r="F176" s="27"/>
      <c r="G176" s="26">
        <f>SUM(G175:G175)</f>
        <v>36295</v>
      </c>
      <c r="H176" s="61"/>
      <c r="I176" s="28"/>
      <c r="J176" s="24"/>
      <c r="K176" s="24"/>
      <c r="L176" s="30"/>
    </row>
    <row r="177" spans="1:13" x14ac:dyDescent="0.25">
      <c r="A177" s="24"/>
      <c r="B177" s="24"/>
      <c r="C177" s="25"/>
      <c r="D177" s="26"/>
      <c r="E177" s="24"/>
      <c r="F177" s="27"/>
      <c r="G177" s="26"/>
      <c r="H177" s="61"/>
      <c r="I177" s="28"/>
      <c r="J177" s="24"/>
      <c r="K177" s="24"/>
      <c r="L177" s="30"/>
    </row>
    <row r="178" spans="1:13" x14ac:dyDescent="0.25">
      <c r="A178" s="24">
        <v>5812</v>
      </c>
      <c r="B178" s="24"/>
      <c r="C178" s="25" t="s">
        <v>426</v>
      </c>
      <c r="D178" s="26">
        <v>849933.17</v>
      </c>
      <c r="E178" s="24" t="s">
        <v>427</v>
      </c>
      <c r="F178" s="24" t="s">
        <v>434</v>
      </c>
      <c r="G178" s="26">
        <v>10619.28</v>
      </c>
      <c r="H178" s="61">
        <v>45035</v>
      </c>
      <c r="I178" s="61">
        <v>47226</v>
      </c>
      <c r="J178" s="24">
        <v>5148610</v>
      </c>
      <c r="K178" s="24">
        <v>5812</v>
      </c>
      <c r="L178" s="30">
        <v>72</v>
      </c>
      <c r="M178" s="1" t="s">
        <v>495</v>
      </c>
    </row>
    <row r="179" spans="1:13" x14ac:dyDescent="0.25">
      <c r="A179" s="24">
        <v>5812</v>
      </c>
      <c r="B179" s="24"/>
      <c r="C179" s="25" t="s">
        <v>426</v>
      </c>
      <c r="D179" s="26">
        <v>849933.17</v>
      </c>
      <c r="E179" s="24" t="s">
        <v>428</v>
      </c>
      <c r="F179" s="27" t="s">
        <v>434</v>
      </c>
      <c r="G179" s="26">
        <v>10619.28</v>
      </c>
      <c r="H179" s="61">
        <v>45035</v>
      </c>
      <c r="I179" s="61">
        <v>47226</v>
      </c>
      <c r="J179" s="24">
        <v>5148610</v>
      </c>
      <c r="K179" s="24">
        <v>5812</v>
      </c>
      <c r="L179" s="30">
        <v>72</v>
      </c>
    </row>
    <row r="180" spans="1:13" x14ac:dyDescent="0.25">
      <c r="A180" s="24">
        <v>5812</v>
      </c>
      <c r="B180" s="24"/>
      <c r="C180" s="25" t="s">
        <v>426</v>
      </c>
      <c r="D180" s="26">
        <v>849933.17</v>
      </c>
      <c r="E180" s="24" t="s">
        <v>429</v>
      </c>
      <c r="F180" s="27" t="s">
        <v>434</v>
      </c>
      <c r="G180" s="26">
        <v>10619.28</v>
      </c>
      <c r="H180" s="61">
        <v>45035</v>
      </c>
      <c r="I180" s="61">
        <v>47226</v>
      </c>
      <c r="J180" s="24">
        <v>5148610</v>
      </c>
      <c r="K180" s="24">
        <v>5812</v>
      </c>
      <c r="L180" s="30">
        <v>72</v>
      </c>
    </row>
    <row r="181" spans="1:13" x14ac:dyDescent="0.25">
      <c r="A181" s="24">
        <v>5812</v>
      </c>
      <c r="B181" s="24"/>
      <c r="C181" s="25" t="s">
        <v>426</v>
      </c>
      <c r="D181" s="26">
        <v>849933.17</v>
      </c>
      <c r="E181" s="24" t="s">
        <v>430</v>
      </c>
      <c r="F181" s="27" t="s">
        <v>434</v>
      </c>
      <c r="G181" s="26">
        <v>10619.28</v>
      </c>
      <c r="H181" s="61">
        <v>45035</v>
      </c>
      <c r="I181" s="61">
        <v>47226</v>
      </c>
      <c r="J181" s="24">
        <v>5148610</v>
      </c>
      <c r="K181" s="24">
        <v>5812</v>
      </c>
      <c r="L181" s="30">
        <v>72</v>
      </c>
    </row>
    <row r="182" spans="1:13" x14ac:dyDescent="0.25">
      <c r="A182" s="24">
        <v>5812</v>
      </c>
      <c r="B182" s="24"/>
      <c r="C182" s="25" t="s">
        <v>426</v>
      </c>
      <c r="D182" s="26">
        <v>849933.17</v>
      </c>
      <c r="E182" s="24" t="s">
        <v>431</v>
      </c>
      <c r="F182" s="27" t="s">
        <v>434</v>
      </c>
      <c r="G182" s="26">
        <v>10619.28</v>
      </c>
      <c r="H182" s="61">
        <v>45035</v>
      </c>
      <c r="I182" s="61">
        <v>47226</v>
      </c>
      <c r="J182" s="24">
        <v>5148610</v>
      </c>
      <c r="K182" s="24">
        <v>5812</v>
      </c>
      <c r="L182" s="30">
        <v>72</v>
      </c>
    </row>
    <row r="183" spans="1:13" x14ac:dyDescent="0.25">
      <c r="A183" s="24">
        <v>5812</v>
      </c>
      <c r="B183" s="24"/>
      <c r="C183" s="25" t="s">
        <v>426</v>
      </c>
      <c r="D183" s="26">
        <v>849933.17</v>
      </c>
      <c r="E183" s="24" t="s">
        <v>432</v>
      </c>
      <c r="F183" s="27" t="s">
        <v>434</v>
      </c>
      <c r="G183" s="26">
        <v>10619.28</v>
      </c>
      <c r="H183" s="61">
        <v>45035</v>
      </c>
      <c r="I183" s="61">
        <v>47226</v>
      </c>
      <c r="J183" s="24">
        <v>5148610</v>
      </c>
      <c r="K183" s="24">
        <v>5812</v>
      </c>
      <c r="L183" s="30">
        <v>72</v>
      </c>
    </row>
    <row r="184" spans="1:13" x14ac:dyDescent="0.25">
      <c r="A184" s="24">
        <v>5812</v>
      </c>
      <c r="B184" s="24"/>
      <c r="C184" s="25" t="s">
        <v>426</v>
      </c>
      <c r="D184" s="26">
        <v>849933.17</v>
      </c>
      <c r="E184" s="24" t="s">
        <v>433</v>
      </c>
      <c r="F184" s="27" t="s">
        <v>434</v>
      </c>
      <c r="G184" s="26">
        <v>10619.28</v>
      </c>
      <c r="H184" s="61">
        <v>45035</v>
      </c>
      <c r="I184" s="61">
        <v>47226</v>
      </c>
      <c r="J184" s="24">
        <v>5148610</v>
      </c>
      <c r="K184" s="24">
        <v>5812</v>
      </c>
      <c r="L184" s="30">
        <v>72</v>
      </c>
    </row>
    <row r="185" spans="1:13" x14ac:dyDescent="0.25">
      <c r="A185" s="24">
        <v>5812</v>
      </c>
      <c r="B185" s="24"/>
      <c r="C185" s="25" t="s">
        <v>426</v>
      </c>
      <c r="D185" s="26">
        <v>849933.17</v>
      </c>
      <c r="E185" s="24" t="s">
        <v>483</v>
      </c>
      <c r="F185" s="27" t="s">
        <v>434</v>
      </c>
      <c r="G185" s="26">
        <v>10571.05</v>
      </c>
      <c r="H185" s="61">
        <v>45051</v>
      </c>
      <c r="I185" s="61">
        <v>47242</v>
      </c>
      <c r="J185" s="24">
        <v>5148610</v>
      </c>
      <c r="K185" s="24">
        <v>5812</v>
      </c>
      <c r="L185" s="30">
        <v>72</v>
      </c>
      <c r="M185" s="63"/>
    </row>
    <row r="186" spans="1:13" x14ac:dyDescent="0.25">
      <c r="A186" s="24">
        <v>5812</v>
      </c>
      <c r="B186" s="24"/>
      <c r="C186" s="25" t="s">
        <v>426</v>
      </c>
      <c r="D186" s="26">
        <v>849933.17</v>
      </c>
      <c r="E186" s="24" t="s">
        <v>484</v>
      </c>
      <c r="F186" s="27" t="s">
        <v>434</v>
      </c>
      <c r="G186" s="26">
        <v>10619.28</v>
      </c>
      <c r="H186" s="61">
        <v>45051</v>
      </c>
      <c r="I186" s="61">
        <v>47242</v>
      </c>
      <c r="J186" s="24">
        <v>5148610</v>
      </c>
      <c r="K186" s="24">
        <v>5812</v>
      </c>
      <c r="L186" s="30">
        <v>72</v>
      </c>
    </row>
    <row r="187" spans="1:13" x14ac:dyDescent="0.25">
      <c r="A187" s="24">
        <v>5812</v>
      </c>
      <c r="B187" s="24"/>
      <c r="C187" s="25" t="s">
        <v>426</v>
      </c>
      <c r="D187" s="26">
        <v>849933.17</v>
      </c>
      <c r="E187" s="24" t="s">
        <v>485</v>
      </c>
      <c r="F187" s="27" t="s">
        <v>434</v>
      </c>
      <c r="G187" s="26">
        <v>10619.28</v>
      </c>
      <c r="H187" s="61">
        <v>45051</v>
      </c>
      <c r="I187" s="61">
        <v>47242</v>
      </c>
      <c r="J187" s="24">
        <v>5148610</v>
      </c>
      <c r="K187" s="24">
        <v>5812</v>
      </c>
      <c r="L187" s="30">
        <v>72</v>
      </c>
    </row>
    <row r="188" spans="1:13" x14ac:dyDescent="0.25">
      <c r="A188" s="24">
        <v>5812</v>
      </c>
      <c r="B188" s="24"/>
      <c r="C188" s="25" t="s">
        <v>426</v>
      </c>
      <c r="D188" s="26">
        <v>849933.17</v>
      </c>
      <c r="E188" s="24" t="s">
        <v>486</v>
      </c>
      <c r="F188" s="27" t="s">
        <v>434</v>
      </c>
      <c r="G188" s="26">
        <v>10619.28</v>
      </c>
      <c r="H188" s="61">
        <v>45051</v>
      </c>
      <c r="I188" s="61">
        <v>47242</v>
      </c>
      <c r="J188" s="24">
        <v>5148610</v>
      </c>
      <c r="K188" s="24">
        <v>5812</v>
      </c>
      <c r="L188" s="30">
        <v>72</v>
      </c>
    </row>
    <row r="189" spans="1:13" x14ac:dyDescent="0.25">
      <c r="A189" s="24">
        <v>5812</v>
      </c>
      <c r="B189" s="24"/>
      <c r="C189" s="25" t="s">
        <v>426</v>
      </c>
      <c r="D189" s="26">
        <v>849933.17</v>
      </c>
      <c r="E189" s="24" t="s">
        <v>487</v>
      </c>
      <c r="F189" s="27" t="s">
        <v>434</v>
      </c>
      <c r="G189" s="26">
        <v>10619.28</v>
      </c>
      <c r="H189" s="61">
        <v>45051</v>
      </c>
      <c r="I189" s="61">
        <v>47242</v>
      </c>
      <c r="J189" s="24">
        <v>5148610</v>
      </c>
      <c r="K189" s="24">
        <v>5812</v>
      </c>
      <c r="L189" s="30">
        <v>72</v>
      </c>
    </row>
    <row r="190" spans="1:13" x14ac:dyDescent="0.25">
      <c r="A190" s="24">
        <v>5812</v>
      </c>
      <c r="B190" s="24"/>
      <c r="C190" s="25" t="s">
        <v>481</v>
      </c>
      <c r="D190" s="26">
        <v>977573.87</v>
      </c>
      <c r="E190" s="24" t="s">
        <v>488</v>
      </c>
      <c r="F190" s="27" t="s">
        <v>434</v>
      </c>
      <c r="G190" s="26">
        <v>12158.54</v>
      </c>
      <c r="H190" s="61">
        <v>45051</v>
      </c>
      <c r="I190" s="61">
        <v>47242</v>
      </c>
      <c r="J190" s="24">
        <v>5148610</v>
      </c>
      <c r="K190" s="24">
        <v>5812</v>
      </c>
      <c r="L190" s="30">
        <v>72</v>
      </c>
    </row>
    <row r="191" spans="1:13" x14ac:dyDescent="0.25">
      <c r="A191" s="24">
        <v>5812</v>
      </c>
      <c r="B191" s="24"/>
      <c r="C191" s="25" t="s">
        <v>482</v>
      </c>
      <c r="D191" s="26">
        <v>848438.04</v>
      </c>
      <c r="E191" s="24" t="s">
        <v>489</v>
      </c>
      <c r="F191" s="27" t="s">
        <v>434</v>
      </c>
      <c r="G191" s="26">
        <v>10552.48</v>
      </c>
      <c r="H191" s="61">
        <v>45063</v>
      </c>
      <c r="I191" s="61">
        <v>47254</v>
      </c>
      <c r="J191" s="24">
        <v>5148610</v>
      </c>
      <c r="K191" s="24">
        <v>5812</v>
      </c>
      <c r="L191" s="30">
        <v>72</v>
      </c>
    </row>
    <row r="192" spans="1:13" x14ac:dyDescent="0.25">
      <c r="A192" s="24">
        <v>5812</v>
      </c>
      <c r="B192" s="24"/>
      <c r="C192" s="25" t="s">
        <v>482</v>
      </c>
      <c r="D192" s="26">
        <v>867344.2</v>
      </c>
      <c r="E192" s="24" t="s">
        <v>490</v>
      </c>
      <c r="F192" s="27" t="s">
        <v>434</v>
      </c>
      <c r="G192" s="26">
        <v>10787.6</v>
      </c>
      <c r="H192" s="61">
        <v>45063</v>
      </c>
      <c r="I192" s="61">
        <v>47254</v>
      </c>
      <c r="J192" s="24">
        <v>5148610</v>
      </c>
      <c r="K192" s="24">
        <v>5812</v>
      </c>
      <c r="L192" s="30">
        <v>72</v>
      </c>
    </row>
    <row r="193" spans="1:12" x14ac:dyDescent="0.25">
      <c r="A193" s="24">
        <v>5812</v>
      </c>
      <c r="B193" s="24"/>
      <c r="C193" s="25" t="s">
        <v>482</v>
      </c>
      <c r="D193" s="26">
        <v>848438.04</v>
      </c>
      <c r="E193" s="24" t="s">
        <v>491</v>
      </c>
      <c r="F193" s="27" t="s">
        <v>434</v>
      </c>
      <c r="G193" s="26">
        <v>10552.48</v>
      </c>
      <c r="H193" s="61">
        <v>45063</v>
      </c>
      <c r="I193" s="61">
        <v>47254</v>
      </c>
      <c r="J193" s="24">
        <v>5148610</v>
      </c>
      <c r="K193" s="24">
        <v>5812</v>
      </c>
      <c r="L193" s="30">
        <v>72</v>
      </c>
    </row>
    <row r="194" spans="1:12" x14ac:dyDescent="0.25">
      <c r="A194" s="24">
        <v>5812</v>
      </c>
      <c r="B194" s="24"/>
      <c r="C194" s="25" t="s">
        <v>426</v>
      </c>
      <c r="D194" s="26">
        <v>854804.4</v>
      </c>
      <c r="E194" s="24" t="s">
        <v>492</v>
      </c>
      <c r="F194" s="27" t="s">
        <v>434</v>
      </c>
      <c r="G194" s="26">
        <v>10631.58</v>
      </c>
      <c r="H194" s="61">
        <v>45070</v>
      </c>
      <c r="I194" s="61">
        <v>45069</v>
      </c>
      <c r="J194" s="24">
        <v>5148610</v>
      </c>
      <c r="K194" s="24">
        <v>5812</v>
      </c>
      <c r="L194" s="30">
        <v>72</v>
      </c>
    </row>
    <row r="195" spans="1:12" x14ac:dyDescent="0.25">
      <c r="A195" s="24">
        <v>5812</v>
      </c>
      <c r="B195" s="24"/>
      <c r="C195" s="25" t="s">
        <v>426</v>
      </c>
      <c r="D195" s="26">
        <v>851717.68</v>
      </c>
      <c r="E195" s="24" t="s">
        <v>493</v>
      </c>
      <c r="F195" s="27" t="s">
        <v>434</v>
      </c>
      <c r="G195" s="26">
        <v>10593.24</v>
      </c>
      <c r="H195" s="61">
        <v>45070</v>
      </c>
      <c r="I195" s="61">
        <v>45069</v>
      </c>
      <c r="J195" s="24">
        <v>5148610</v>
      </c>
      <c r="K195" s="24">
        <v>5812</v>
      </c>
      <c r="L195" s="30">
        <v>72</v>
      </c>
    </row>
    <row r="196" spans="1:12" x14ac:dyDescent="0.25">
      <c r="A196" s="24">
        <v>5812</v>
      </c>
      <c r="B196" s="24"/>
      <c r="C196" s="25" t="s">
        <v>481</v>
      </c>
      <c r="D196" s="26">
        <v>977573.87</v>
      </c>
      <c r="E196" s="24" t="s">
        <v>494</v>
      </c>
      <c r="F196" s="27" t="s">
        <v>434</v>
      </c>
      <c r="G196" s="26">
        <v>12158.54</v>
      </c>
      <c r="H196" s="61">
        <v>45070</v>
      </c>
      <c r="I196" s="61">
        <v>45069</v>
      </c>
      <c r="J196" s="24">
        <v>5148610</v>
      </c>
      <c r="K196" s="24">
        <v>5812</v>
      </c>
      <c r="L196" s="30">
        <v>72</v>
      </c>
    </row>
    <row r="197" spans="1:12" x14ac:dyDescent="0.25">
      <c r="A197" s="24">
        <v>5812</v>
      </c>
      <c r="B197" s="24"/>
      <c r="C197" s="25" t="s">
        <v>482</v>
      </c>
      <c r="D197" s="26">
        <v>848438.04</v>
      </c>
      <c r="E197" s="24" t="s">
        <v>518</v>
      </c>
      <c r="F197" s="27" t="s">
        <v>434</v>
      </c>
      <c r="G197" s="26">
        <v>10552.48</v>
      </c>
      <c r="H197" s="61">
        <v>45078</v>
      </c>
      <c r="I197" s="61">
        <v>47269</v>
      </c>
      <c r="J197" s="24">
        <v>5148610</v>
      </c>
      <c r="K197" s="24">
        <v>5812</v>
      </c>
      <c r="L197" s="30">
        <v>72</v>
      </c>
    </row>
    <row r="198" spans="1:12" x14ac:dyDescent="0.25">
      <c r="A198" s="24">
        <v>5812</v>
      </c>
      <c r="B198" s="24"/>
      <c r="C198" s="25" t="s">
        <v>482</v>
      </c>
      <c r="D198" s="26">
        <v>848438.04</v>
      </c>
      <c r="E198" s="24" t="s">
        <v>519</v>
      </c>
      <c r="F198" s="27" t="s">
        <v>434</v>
      </c>
      <c r="G198" s="26">
        <v>10552.48</v>
      </c>
      <c r="H198" s="61">
        <v>45078</v>
      </c>
      <c r="I198" s="61">
        <v>47269</v>
      </c>
      <c r="J198" s="24">
        <v>5148610</v>
      </c>
      <c r="K198" s="24">
        <v>5812</v>
      </c>
      <c r="L198" s="30">
        <v>72</v>
      </c>
    </row>
    <row r="199" spans="1:12" x14ac:dyDescent="0.25">
      <c r="A199" s="24">
        <v>5812</v>
      </c>
      <c r="B199" s="24"/>
      <c r="C199" s="25" t="s">
        <v>426</v>
      </c>
      <c r="D199" s="26">
        <v>851717.68</v>
      </c>
      <c r="E199" s="24" t="s">
        <v>520</v>
      </c>
      <c r="F199" s="27" t="s">
        <v>434</v>
      </c>
      <c r="G199" s="26">
        <v>10593.24</v>
      </c>
      <c r="H199" s="61">
        <v>45089</v>
      </c>
      <c r="I199" s="61">
        <v>47280</v>
      </c>
      <c r="J199" s="24">
        <v>5148610</v>
      </c>
      <c r="K199" s="24">
        <v>5812</v>
      </c>
      <c r="L199" s="30">
        <v>72</v>
      </c>
    </row>
    <row r="200" spans="1:12" x14ac:dyDescent="0.25">
      <c r="A200" s="24">
        <v>5812</v>
      </c>
      <c r="B200" s="24"/>
      <c r="C200" s="25" t="s">
        <v>482</v>
      </c>
      <c r="D200" s="26">
        <v>848438.04</v>
      </c>
      <c r="E200" s="24" t="s">
        <v>521</v>
      </c>
      <c r="F200" s="27" t="s">
        <v>434</v>
      </c>
      <c r="G200" s="26">
        <v>10552.48</v>
      </c>
      <c r="H200" s="61">
        <v>45089</v>
      </c>
      <c r="I200" s="61">
        <v>47280</v>
      </c>
      <c r="J200" s="24">
        <v>5148610</v>
      </c>
      <c r="K200" s="24">
        <v>5812</v>
      </c>
      <c r="L200" s="30">
        <v>72</v>
      </c>
    </row>
    <row r="201" spans="1:12" x14ac:dyDescent="0.25">
      <c r="A201" s="24">
        <v>5812</v>
      </c>
      <c r="B201" s="24"/>
      <c r="C201" s="25" t="s">
        <v>481</v>
      </c>
      <c r="D201" s="26">
        <v>977573.87</v>
      </c>
      <c r="E201" s="24" t="s">
        <v>522</v>
      </c>
      <c r="F201" s="27" t="s">
        <v>434</v>
      </c>
      <c r="G201" s="26">
        <v>12158.54</v>
      </c>
      <c r="H201" s="61">
        <v>45089</v>
      </c>
      <c r="I201" s="61">
        <v>47280</v>
      </c>
      <c r="J201" s="24">
        <v>5148610</v>
      </c>
      <c r="K201" s="24">
        <v>5812</v>
      </c>
      <c r="L201" s="30">
        <v>72</v>
      </c>
    </row>
    <row r="202" spans="1:12" x14ac:dyDescent="0.25">
      <c r="A202" s="24">
        <v>5812</v>
      </c>
      <c r="B202" s="24"/>
      <c r="C202" s="25" t="s">
        <v>481</v>
      </c>
      <c r="D202" s="26">
        <v>977573.87</v>
      </c>
      <c r="E202" s="24" t="s">
        <v>523</v>
      </c>
      <c r="F202" s="27" t="s">
        <v>434</v>
      </c>
      <c r="G202" s="26">
        <v>12158.54</v>
      </c>
      <c r="H202" s="61">
        <v>45089</v>
      </c>
      <c r="I202" s="61">
        <v>47280</v>
      </c>
      <c r="J202" s="24">
        <v>5148610</v>
      </c>
      <c r="K202" s="24">
        <v>5812</v>
      </c>
      <c r="L202" s="30">
        <v>72</v>
      </c>
    </row>
    <row r="203" spans="1:12" x14ac:dyDescent="0.25">
      <c r="A203" s="24">
        <v>5812</v>
      </c>
      <c r="B203" s="24"/>
      <c r="C203" s="25" t="s">
        <v>482</v>
      </c>
      <c r="D203" s="26">
        <v>847015.26</v>
      </c>
      <c r="E203" s="24" t="s">
        <v>524</v>
      </c>
      <c r="F203" s="27" t="s">
        <v>434</v>
      </c>
      <c r="G203" s="26">
        <v>10534.88</v>
      </c>
      <c r="H203" s="61">
        <v>45096</v>
      </c>
      <c r="I203" s="61">
        <v>47287</v>
      </c>
      <c r="J203" s="24">
        <v>5148610</v>
      </c>
      <c r="K203" s="24">
        <v>5812</v>
      </c>
      <c r="L203" s="30">
        <v>72</v>
      </c>
    </row>
    <row r="204" spans="1:12" x14ac:dyDescent="0.25">
      <c r="A204" s="24">
        <v>5812</v>
      </c>
      <c r="B204" s="24"/>
      <c r="C204" s="25" t="s">
        <v>516</v>
      </c>
      <c r="D204" s="26">
        <v>960693.37</v>
      </c>
      <c r="E204" s="24" t="s">
        <v>525</v>
      </c>
      <c r="F204" s="27" t="s">
        <v>434</v>
      </c>
      <c r="G204" s="26">
        <v>11948.74</v>
      </c>
      <c r="H204" s="61">
        <v>45096</v>
      </c>
      <c r="I204" s="61">
        <v>47287</v>
      </c>
      <c r="J204" s="24">
        <v>5148610</v>
      </c>
      <c r="K204" s="24">
        <v>5812</v>
      </c>
      <c r="L204" s="30">
        <v>72</v>
      </c>
    </row>
    <row r="205" spans="1:12" x14ac:dyDescent="0.25">
      <c r="A205" s="24">
        <v>5812</v>
      </c>
      <c r="B205" s="24"/>
      <c r="C205" s="25" t="s">
        <v>517</v>
      </c>
      <c r="D205" s="26">
        <v>959415.27</v>
      </c>
      <c r="E205" s="24" t="s">
        <v>526</v>
      </c>
      <c r="F205" s="27" t="s">
        <v>434</v>
      </c>
      <c r="G205" s="26">
        <v>11932.83</v>
      </c>
      <c r="H205" s="61">
        <v>45096</v>
      </c>
      <c r="I205" s="61">
        <v>47287</v>
      </c>
      <c r="J205" s="24">
        <v>5148610</v>
      </c>
      <c r="K205" s="24">
        <v>5812</v>
      </c>
      <c r="L205" s="30">
        <v>72</v>
      </c>
    </row>
    <row r="206" spans="1:12" x14ac:dyDescent="0.25">
      <c r="A206" s="24">
        <v>5812</v>
      </c>
      <c r="B206" s="24"/>
      <c r="C206" s="25" t="s">
        <v>527</v>
      </c>
      <c r="D206" s="26">
        <v>990837.12</v>
      </c>
      <c r="E206" s="24" t="s">
        <v>528</v>
      </c>
      <c r="F206" s="27" t="s">
        <v>434</v>
      </c>
      <c r="G206" s="26">
        <v>12323.49</v>
      </c>
      <c r="H206" s="61">
        <v>45104</v>
      </c>
      <c r="I206" s="61">
        <v>47295</v>
      </c>
      <c r="J206" s="24">
        <v>5148610</v>
      </c>
      <c r="K206" s="24">
        <v>5812</v>
      </c>
      <c r="L206" s="30">
        <v>72</v>
      </c>
    </row>
    <row r="207" spans="1:12" x14ac:dyDescent="0.25">
      <c r="A207" s="24">
        <v>5812</v>
      </c>
      <c r="B207" s="24"/>
      <c r="C207" s="25" t="s">
        <v>527</v>
      </c>
      <c r="D207" s="26">
        <v>990837.12</v>
      </c>
      <c r="E207" s="24" t="s">
        <v>529</v>
      </c>
      <c r="F207" s="27" t="s">
        <v>434</v>
      </c>
      <c r="G207" s="26">
        <v>12323.49</v>
      </c>
      <c r="H207" s="61">
        <v>45104</v>
      </c>
      <c r="I207" s="61">
        <v>47295</v>
      </c>
      <c r="J207" s="24">
        <v>5148610</v>
      </c>
      <c r="K207" s="24">
        <v>5812</v>
      </c>
      <c r="L207" s="30">
        <v>72</v>
      </c>
    </row>
    <row r="208" spans="1:12" x14ac:dyDescent="0.25">
      <c r="A208" s="24">
        <v>5812</v>
      </c>
      <c r="B208" s="24"/>
      <c r="C208" s="25" t="s">
        <v>517</v>
      </c>
      <c r="D208" s="26">
        <v>959415.27</v>
      </c>
      <c r="E208" s="24" t="s">
        <v>530</v>
      </c>
      <c r="F208" s="27" t="s">
        <v>434</v>
      </c>
      <c r="G208" s="26">
        <v>11932.83</v>
      </c>
      <c r="H208" s="61">
        <v>45104</v>
      </c>
      <c r="I208" s="61">
        <v>47295</v>
      </c>
      <c r="J208" s="24">
        <v>5148610</v>
      </c>
      <c r="K208" s="24">
        <v>5812</v>
      </c>
      <c r="L208" s="30">
        <v>72</v>
      </c>
    </row>
    <row r="209" spans="1:14" x14ac:dyDescent="0.25">
      <c r="A209" s="24">
        <v>5812</v>
      </c>
      <c r="B209" s="24"/>
      <c r="C209" s="25" t="s">
        <v>517</v>
      </c>
      <c r="D209" s="26">
        <v>956617.93</v>
      </c>
      <c r="E209" s="24" t="s">
        <v>531</v>
      </c>
      <c r="F209" s="27" t="s">
        <v>434</v>
      </c>
      <c r="G209" s="26">
        <v>11897.86</v>
      </c>
      <c r="H209" s="61">
        <v>45131</v>
      </c>
      <c r="I209" s="61">
        <v>47322</v>
      </c>
      <c r="J209" s="24">
        <v>5148610</v>
      </c>
      <c r="K209" s="24">
        <v>5812</v>
      </c>
      <c r="L209" s="30">
        <v>72</v>
      </c>
    </row>
    <row r="210" spans="1:14" x14ac:dyDescent="0.25">
      <c r="A210" s="24">
        <v>5812</v>
      </c>
      <c r="B210" s="24"/>
      <c r="C210" s="25" t="s">
        <v>517</v>
      </c>
      <c r="D210" s="26">
        <v>956617.93</v>
      </c>
      <c r="E210" s="24" t="s">
        <v>532</v>
      </c>
      <c r="F210" s="27" t="s">
        <v>434</v>
      </c>
      <c r="G210" s="26">
        <v>11897.86</v>
      </c>
      <c r="H210" s="61">
        <v>45131</v>
      </c>
      <c r="I210" s="61">
        <v>47322</v>
      </c>
      <c r="J210" s="24">
        <v>5148610</v>
      </c>
      <c r="K210" s="24">
        <v>5812</v>
      </c>
      <c r="L210" s="30">
        <v>72</v>
      </c>
    </row>
    <row r="211" spans="1:14" x14ac:dyDescent="0.25">
      <c r="A211" s="24">
        <v>5812</v>
      </c>
      <c r="B211" s="24"/>
      <c r="C211" s="25" t="s">
        <v>527</v>
      </c>
      <c r="D211" s="26">
        <v>986424.07</v>
      </c>
      <c r="E211" s="24" t="s">
        <v>533</v>
      </c>
      <c r="F211" s="27" t="s">
        <v>434</v>
      </c>
      <c r="G211" s="26">
        <v>12268.75</v>
      </c>
      <c r="H211" s="61">
        <v>45131</v>
      </c>
      <c r="I211" s="61">
        <v>47322</v>
      </c>
      <c r="J211" s="24">
        <v>5148610</v>
      </c>
      <c r="K211" s="24">
        <v>5812</v>
      </c>
      <c r="L211" s="30">
        <v>72</v>
      </c>
    </row>
    <row r="212" spans="1:14" x14ac:dyDescent="0.25">
      <c r="A212" s="24">
        <v>5812</v>
      </c>
      <c r="B212" s="24"/>
      <c r="C212" s="25" t="s">
        <v>549</v>
      </c>
      <c r="D212" s="26">
        <v>959077.66</v>
      </c>
      <c r="E212" s="24" t="s">
        <v>553</v>
      </c>
      <c r="F212" s="27" t="s">
        <v>434</v>
      </c>
      <c r="G212" s="26">
        <v>11928.48</v>
      </c>
      <c r="H212" s="34">
        <v>45135</v>
      </c>
      <c r="I212" s="81">
        <v>47326</v>
      </c>
      <c r="J212" s="24">
        <v>5148610</v>
      </c>
      <c r="K212" s="24">
        <v>5812</v>
      </c>
      <c r="L212" s="30">
        <v>72</v>
      </c>
    </row>
    <row r="213" spans="1:14" x14ac:dyDescent="0.25">
      <c r="A213" s="24">
        <v>5812</v>
      </c>
      <c r="B213" s="24"/>
      <c r="C213" s="25" t="s">
        <v>516</v>
      </c>
      <c r="D213" s="26">
        <v>982710.36</v>
      </c>
      <c r="E213" s="24" t="s">
        <v>554</v>
      </c>
      <c r="F213" s="27" t="s">
        <v>434</v>
      </c>
      <c r="G213" s="26">
        <v>12222.45</v>
      </c>
      <c r="H213" s="34">
        <v>45135</v>
      </c>
      <c r="I213" s="81">
        <v>47326</v>
      </c>
      <c r="J213" s="24">
        <v>5148610</v>
      </c>
      <c r="K213" s="24">
        <v>5812</v>
      </c>
      <c r="L213" s="30">
        <v>72</v>
      </c>
    </row>
    <row r="214" spans="1:14" x14ac:dyDescent="0.25">
      <c r="A214" s="24">
        <v>5812</v>
      </c>
      <c r="B214" s="24"/>
      <c r="C214" s="25" t="s">
        <v>550</v>
      </c>
      <c r="D214" s="26">
        <v>1028094.79</v>
      </c>
      <c r="E214" s="24" t="s">
        <v>555</v>
      </c>
      <c r="F214" s="27" t="s">
        <v>434</v>
      </c>
      <c r="G214" s="26">
        <v>12786.98</v>
      </c>
      <c r="H214" s="34">
        <v>45135</v>
      </c>
      <c r="I214" s="81">
        <v>47326</v>
      </c>
      <c r="J214" s="24">
        <v>5148610</v>
      </c>
      <c r="K214" s="24">
        <v>5812</v>
      </c>
      <c r="L214" s="30">
        <v>72</v>
      </c>
    </row>
    <row r="215" spans="1:14" x14ac:dyDescent="0.25">
      <c r="A215" s="24">
        <v>5812</v>
      </c>
      <c r="B215" s="24"/>
      <c r="C215" s="25" t="s">
        <v>551</v>
      </c>
      <c r="D215" s="26">
        <v>1569163.05</v>
      </c>
      <c r="E215" s="24" t="s">
        <v>556</v>
      </c>
      <c r="F215" s="27" t="s">
        <v>434</v>
      </c>
      <c r="G215" s="26">
        <v>18588.080000000002</v>
      </c>
      <c r="H215" s="34">
        <v>45145</v>
      </c>
      <c r="I215" s="81">
        <v>47336</v>
      </c>
      <c r="J215" s="24">
        <v>5148610</v>
      </c>
      <c r="K215" s="24">
        <v>5812</v>
      </c>
      <c r="L215" s="30">
        <v>72</v>
      </c>
    </row>
    <row r="216" spans="1:14" x14ac:dyDescent="0.25">
      <c r="A216" s="24">
        <v>5812</v>
      </c>
      <c r="B216" s="24"/>
      <c r="C216" s="25" t="s">
        <v>552</v>
      </c>
      <c r="D216" s="26">
        <v>1804887.17</v>
      </c>
      <c r="E216" s="24" t="s">
        <v>557</v>
      </c>
      <c r="F216" s="27" t="s">
        <v>434</v>
      </c>
      <c r="G216" s="26">
        <v>21380.6</v>
      </c>
      <c r="H216" s="34">
        <v>45145</v>
      </c>
      <c r="I216" s="81">
        <v>47336</v>
      </c>
      <c r="J216" s="24">
        <v>5148610</v>
      </c>
      <c r="K216" s="24">
        <v>5812</v>
      </c>
      <c r="L216" s="30">
        <v>72</v>
      </c>
    </row>
    <row r="217" spans="1:14" x14ac:dyDescent="0.25">
      <c r="A217" s="24">
        <v>5812</v>
      </c>
      <c r="B217" s="24"/>
      <c r="C217" s="25" t="s">
        <v>550</v>
      </c>
      <c r="D217" s="29">
        <v>1027443.69</v>
      </c>
      <c r="E217" s="24" t="s">
        <v>558</v>
      </c>
      <c r="F217" s="27" t="s">
        <v>434</v>
      </c>
      <c r="G217" s="26">
        <v>12786.98</v>
      </c>
      <c r="H217" s="92">
        <v>45167</v>
      </c>
      <c r="I217" s="82">
        <v>47358</v>
      </c>
      <c r="J217" s="24">
        <v>5148610</v>
      </c>
      <c r="K217" s="24">
        <v>5812</v>
      </c>
      <c r="L217" s="30">
        <v>72</v>
      </c>
    </row>
    <row r="218" spans="1:14" x14ac:dyDescent="0.25">
      <c r="A218" s="24">
        <v>5812</v>
      </c>
      <c r="B218" s="24"/>
      <c r="C218" s="25" t="s">
        <v>560</v>
      </c>
      <c r="D218" s="26">
        <v>1061252.92</v>
      </c>
      <c r="E218" s="24" t="s">
        <v>559</v>
      </c>
      <c r="F218" s="27" t="s">
        <v>434</v>
      </c>
      <c r="G218" s="26">
        <v>13199.35</v>
      </c>
      <c r="H218" s="92">
        <v>45167</v>
      </c>
      <c r="I218" s="82">
        <v>47358</v>
      </c>
      <c r="J218" s="24">
        <v>5148610</v>
      </c>
      <c r="K218" s="24">
        <v>5812</v>
      </c>
      <c r="L218" s="30">
        <v>72</v>
      </c>
    </row>
    <row r="219" spans="1:14" x14ac:dyDescent="0.25">
      <c r="A219" s="24"/>
      <c r="B219" s="24"/>
      <c r="C219" s="25"/>
      <c r="D219" s="26"/>
      <c r="E219" s="24"/>
      <c r="F219" s="27"/>
      <c r="G219" s="26"/>
      <c r="H219" s="92"/>
      <c r="I219" s="82"/>
      <c r="J219" s="24"/>
      <c r="K219" s="24"/>
      <c r="L219" s="30"/>
      <c r="N219" s="118"/>
    </row>
    <row r="220" spans="1:14" x14ac:dyDescent="0.25">
      <c r="A220" s="24"/>
      <c r="B220" s="24"/>
      <c r="C220" s="25"/>
      <c r="D220" s="26"/>
      <c r="E220" s="24"/>
      <c r="F220" s="27"/>
      <c r="G220" s="26"/>
      <c r="H220" s="92"/>
      <c r="I220" s="82"/>
      <c r="J220" s="24"/>
      <c r="K220" s="24"/>
      <c r="L220" s="30"/>
      <c r="N220" s="118"/>
    </row>
    <row r="221" spans="1:14" x14ac:dyDescent="0.25">
      <c r="A221" s="24"/>
      <c r="B221" s="24"/>
      <c r="C221" s="25"/>
      <c r="D221" s="26"/>
      <c r="E221" s="24"/>
      <c r="F221" s="27"/>
      <c r="G221" s="26"/>
      <c r="H221" s="92"/>
      <c r="I221" s="82"/>
      <c r="J221" s="24"/>
      <c r="K221" s="24"/>
      <c r="L221" s="30"/>
    </row>
    <row r="222" spans="1:14" x14ac:dyDescent="0.25">
      <c r="A222" s="24"/>
      <c r="B222" s="24"/>
      <c r="C222" s="25"/>
      <c r="D222" s="26"/>
      <c r="E222" s="24"/>
      <c r="F222" s="27"/>
      <c r="G222" s="26"/>
      <c r="H222" s="92"/>
      <c r="I222" s="82"/>
      <c r="J222" s="24"/>
      <c r="K222" s="24"/>
      <c r="L222" s="30"/>
    </row>
    <row r="223" spans="1:14" x14ac:dyDescent="0.25">
      <c r="A223" s="24"/>
      <c r="B223" s="24"/>
      <c r="C223" s="25"/>
      <c r="D223" s="26"/>
      <c r="E223" s="24"/>
      <c r="F223" s="27"/>
      <c r="G223" s="26"/>
      <c r="H223" s="28"/>
      <c r="I223" s="28"/>
      <c r="J223" s="24"/>
      <c r="K223" s="24"/>
      <c r="L223" s="30"/>
    </row>
    <row r="224" spans="1:14" x14ac:dyDescent="0.25">
      <c r="A224" s="24">
        <v>5812</v>
      </c>
      <c r="B224" s="24"/>
      <c r="C224" s="25" t="s">
        <v>317</v>
      </c>
      <c r="D224" s="26">
        <v>597200</v>
      </c>
      <c r="E224" s="24" t="s">
        <v>318</v>
      </c>
      <c r="F224" s="27" t="s">
        <v>324</v>
      </c>
      <c r="G224" s="26">
        <v>10189</v>
      </c>
      <c r="H224" s="28" t="s">
        <v>322</v>
      </c>
      <c r="I224" s="28" t="s">
        <v>323</v>
      </c>
      <c r="J224" s="24">
        <v>5148610</v>
      </c>
      <c r="K224" s="24">
        <v>5812</v>
      </c>
      <c r="L224" s="30">
        <v>72</v>
      </c>
    </row>
    <row r="225" spans="1:13" x14ac:dyDescent="0.25">
      <c r="A225" s="24">
        <v>5812</v>
      </c>
      <c r="B225" s="24"/>
      <c r="C225" s="25" t="s">
        <v>317</v>
      </c>
      <c r="D225" s="26">
        <v>597200</v>
      </c>
      <c r="E225" s="24" t="s">
        <v>319</v>
      </c>
      <c r="F225" s="27" t="s">
        <v>324</v>
      </c>
      <c r="G225" s="26">
        <v>10095</v>
      </c>
      <c r="H225" s="28" t="s">
        <v>322</v>
      </c>
      <c r="I225" s="28" t="s">
        <v>323</v>
      </c>
      <c r="J225" s="24">
        <v>5148610</v>
      </c>
      <c r="K225" s="24">
        <v>5812</v>
      </c>
      <c r="L225" s="30">
        <v>72</v>
      </c>
    </row>
    <row r="226" spans="1:13" x14ac:dyDescent="0.25">
      <c r="A226" s="24">
        <v>5812</v>
      </c>
      <c r="B226" s="24"/>
      <c r="C226" s="25" t="s">
        <v>317</v>
      </c>
      <c r="D226" s="26">
        <v>597200</v>
      </c>
      <c r="E226" s="24" t="s">
        <v>320</v>
      </c>
      <c r="F226" s="27" t="s">
        <v>324</v>
      </c>
      <c r="G226" s="26">
        <v>10095</v>
      </c>
      <c r="H226" s="28" t="s">
        <v>322</v>
      </c>
      <c r="I226" s="28" t="s">
        <v>323</v>
      </c>
      <c r="J226" s="24">
        <v>5148610</v>
      </c>
      <c r="K226" s="24">
        <v>5812</v>
      </c>
      <c r="L226" s="30">
        <v>72</v>
      </c>
    </row>
    <row r="227" spans="1:13" x14ac:dyDescent="0.25">
      <c r="A227" s="24">
        <v>5812</v>
      </c>
      <c r="B227" s="24"/>
      <c r="C227" s="25" t="s">
        <v>317</v>
      </c>
      <c r="D227" s="26">
        <v>642000</v>
      </c>
      <c r="E227" s="24" t="s">
        <v>321</v>
      </c>
      <c r="F227" s="27" t="s">
        <v>324</v>
      </c>
      <c r="G227" s="26">
        <v>10806</v>
      </c>
      <c r="H227" s="28" t="s">
        <v>322</v>
      </c>
      <c r="I227" s="28" t="s">
        <v>323</v>
      </c>
      <c r="J227" s="24">
        <v>5148610</v>
      </c>
      <c r="K227" s="24">
        <v>5812</v>
      </c>
      <c r="L227" s="30">
        <v>72</v>
      </c>
    </row>
    <row r="228" spans="1:13" x14ac:dyDescent="0.25">
      <c r="A228" s="24">
        <v>5812</v>
      </c>
      <c r="B228" s="24"/>
      <c r="C228" s="25" t="s">
        <v>317</v>
      </c>
      <c r="D228" s="26">
        <v>597200</v>
      </c>
      <c r="E228" s="24" t="s">
        <v>338</v>
      </c>
      <c r="F228" s="27" t="s">
        <v>324</v>
      </c>
      <c r="G228" s="26">
        <v>10142</v>
      </c>
      <c r="H228" s="61">
        <f>'[1]12-22'!F133</f>
        <v>44909</v>
      </c>
      <c r="I228" s="28" t="s">
        <v>341</v>
      </c>
      <c r="J228" s="24">
        <v>5148610</v>
      </c>
      <c r="K228" s="24">
        <v>5812</v>
      </c>
      <c r="L228" s="30">
        <v>72</v>
      </c>
    </row>
    <row r="229" spans="1:13" x14ac:dyDescent="0.25">
      <c r="A229" s="24">
        <v>5812</v>
      </c>
      <c r="B229" s="24"/>
      <c r="C229" s="25" t="s">
        <v>317</v>
      </c>
      <c r="D229" s="26">
        <v>597200</v>
      </c>
      <c r="E229" s="24" t="s">
        <v>339</v>
      </c>
      <c r="F229" s="27" t="s">
        <v>324</v>
      </c>
      <c r="G229" s="26">
        <v>10095</v>
      </c>
      <c r="H229" s="61">
        <f>'[1]12-22'!F134</f>
        <v>44909</v>
      </c>
      <c r="I229" s="28" t="s">
        <v>341</v>
      </c>
      <c r="J229" s="24">
        <v>5148610</v>
      </c>
      <c r="K229" s="24">
        <v>5812</v>
      </c>
      <c r="L229" s="30">
        <v>72</v>
      </c>
    </row>
    <row r="230" spans="1:13" x14ac:dyDescent="0.25">
      <c r="A230" s="24">
        <v>5812</v>
      </c>
      <c r="B230" s="24"/>
      <c r="C230" s="25" t="s">
        <v>317</v>
      </c>
      <c r="D230" s="26">
        <v>597200</v>
      </c>
      <c r="E230" s="24" t="s">
        <v>340</v>
      </c>
      <c r="F230" s="27" t="s">
        <v>324</v>
      </c>
      <c r="G230" s="26">
        <v>10095</v>
      </c>
      <c r="H230" s="61">
        <f>'[1]12-22'!F135</f>
        <v>44909</v>
      </c>
      <c r="I230" s="28" t="s">
        <v>341</v>
      </c>
      <c r="J230" s="24">
        <v>5148610</v>
      </c>
      <c r="K230" s="24">
        <v>5812</v>
      </c>
      <c r="L230" s="30">
        <v>72</v>
      </c>
    </row>
    <row r="231" spans="1:13" x14ac:dyDescent="0.25">
      <c r="A231" s="24">
        <v>5812</v>
      </c>
      <c r="B231" s="24"/>
      <c r="C231" s="25" t="s">
        <v>359</v>
      </c>
      <c r="D231" s="26">
        <v>600200</v>
      </c>
      <c r="E231" s="24" t="s">
        <v>360</v>
      </c>
      <c r="F231" s="27" t="s">
        <v>324</v>
      </c>
      <c r="G231" s="26">
        <v>12080</v>
      </c>
      <c r="H231" s="28" t="s">
        <v>361</v>
      </c>
      <c r="I231" s="28" t="s">
        <v>362</v>
      </c>
      <c r="J231" s="24">
        <v>5148610</v>
      </c>
      <c r="K231" s="24">
        <v>5812</v>
      </c>
      <c r="L231" s="30">
        <v>48</v>
      </c>
      <c r="M231" s="63"/>
    </row>
    <row r="232" spans="1:13" x14ac:dyDescent="0.25">
      <c r="A232" s="24">
        <v>5812</v>
      </c>
      <c r="B232" s="24"/>
      <c r="C232" s="25" t="s">
        <v>317</v>
      </c>
      <c r="D232" s="26">
        <v>691000</v>
      </c>
      <c r="E232" s="24" t="s">
        <v>388</v>
      </c>
      <c r="F232" s="27" t="s">
        <v>324</v>
      </c>
      <c r="G232" s="26">
        <v>8112.36</v>
      </c>
      <c r="H232" s="28" t="s">
        <v>392</v>
      </c>
      <c r="I232" s="28" t="s">
        <v>393</v>
      </c>
      <c r="J232" s="24">
        <v>5148610</v>
      </c>
      <c r="K232" s="24">
        <v>5812</v>
      </c>
      <c r="L232" s="30">
        <v>72</v>
      </c>
    </row>
    <row r="233" spans="1:13" x14ac:dyDescent="0.25">
      <c r="A233" s="24">
        <v>5812</v>
      </c>
      <c r="B233" s="24"/>
      <c r="C233" s="25" t="s">
        <v>386</v>
      </c>
      <c r="D233" s="26">
        <v>642000</v>
      </c>
      <c r="E233" s="24" t="s">
        <v>389</v>
      </c>
      <c r="F233" s="27" t="s">
        <v>324</v>
      </c>
      <c r="G233" s="26">
        <v>10806</v>
      </c>
      <c r="H233" s="28" t="s">
        <v>394</v>
      </c>
      <c r="I233" s="28" t="s">
        <v>395</v>
      </c>
      <c r="J233" s="24">
        <v>5148610</v>
      </c>
      <c r="K233" s="24">
        <v>5812</v>
      </c>
      <c r="L233" s="30">
        <v>72</v>
      </c>
    </row>
    <row r="234" spans="1:13" x14ac:dyDescent="0.25">
      <c r="A234" s="24">
        <v>5812</v>
      </c>
      <c r="B234" s="24"/>
      <c r="C234" s="25" t="s">
        <v>386</v>
      </c>
      <c r="D234" s="26">
        <v>642000</v>
      </c>
      <c r="E234" s="24" t="s">
        <v>390</v>
      </c>
      <c r="F234" s="27" t="s">
        <v>324</v>
      </c>
      <c r="G234" s="26">
        <v>10806</v>
      </c>
      <c r="H234" s="28" t="s">
        <v>394</v>
      </c>
      <c r="I234" s="28" t="s">
        <v>395</v>
      </c>
      <c r="J234" s="24">
        <v>5148610</v>
      </c>
      <c r="K234" s="24">
        <v>5812</v>
      </c>
      <c r="L234" s="30">
        <v>72</v>
      </c>
    </row>
    <row r="235" spans="1:13" x14ac:dyDescent="0.25">
      <c r="A235" s="24">
        <v>5812</v>
      </c>
      <c r="B235" s="24"/>
      <c r="C235" s="25" t="s">
        <v>387</v>
      </c>
      <c r="D235" s="26">
        <v>835700</v>
      </c>
      <c r="E235" s="24" t="s">
        <v>391</v>
      </c>
      <c r="F235" s="27" t="s">
        <v>324</v>
      </c>
      <c r="G235" s="26">
        <v>14123</v>
      </c>
      <c r="H235" s="28" t="s">
        <v>394</v>
      </c>
      <c r="I235" s="28" t="s">
        <v>395</v>
      </c>
      <c r="J235" s="24">
        <v>5148610</v>
      </c>
      <c r="K235" s="24">
        <v>5812</v>
      </c>
      <c r="L235" s="30">
        <v>72</v>
      </c>
    </row>
    <row r="236" spans="1:13" x14ac:dyDescent="0.25">
      <c r="A236" s="24">
        <v>5812</v>
      </c>
      <c r="B236" s="24"/>
      <c r="C236" s="25" t="s">
        <v>317</v>
      </c>
      <c r="D236" s="26">
        <v>610000</v>
      </c>
      <c r="E236" s="24" t="s">
        <v>416</v>
      </c>
      <c r="F236" s="27" t="s">
        <v>324</v>
      </c>
      <c r="G236" s="26">
        <v>10327</v>
      </c>
      <c r="H236" s="28" t="s">
        <v>418</v>
      </c>
      <c r="I236" s="28" t="s">
        <v>419</v>
      </c>
      <c r="J236" s="24">
        <v>5148610</v>
      </c>
      <c r="K236" s="24">
        <v>5812</v>
      </c>
      <c r="L236" s="30">
        <v>72</v>
      </c>
    </row>
    <row r="237" spans="1:13" ht="15.75" customHeight="1" x14ac:dyDescent="0.25">
      <c r="A237" s="24">
        <v>5812</v>
      </c>
      <c r="B237" s="24"/>
      <c r="C237" s="25" t="s">
        <v>386</v>
      </c>
      <c r="D237" s="26">
        <v>642000</v>
      </c>
      <c r="E237" s="24" t="s">
        <v>417</v>
      </c>
      <c r="F237" s="27" t="s">
        <v>324</v>
      </c>
      <c r="G237" s="26">
        <v>10853</v>
      </c>
      <c r="H237" s="28" t="s">
        <v>420</v>
      </c>
      <c r="I237" s="28" t="s">
        <v>421</v>
      </c>
      <c r="J237" s="24">
        <v>5148610</v>
      </c>
      <c r="K237" s="24">
        <v>5812</v>
      </c>
      <c r="L237" s="30">
        <v>72</v>
      </c>
    </row>
    <row r="238" spans="1:13" x14ac:dyDescent="0.25">
      <c r="A238" s="24">
        <v>5812</v>
      </c>
      <c r="B238" s="24"/>
      <c r="C238" s="25" t="s">
        <v>386</v>
      </c>
      <c r="D238" s="26">
        <v>642000</v>
      </c>
      <c r="E238" s="24" t="s">
        <v>422</v>
      </c>
      <c r="F238" s="27" t="s">
        <v>324</v>
      </c>
      <c r="G238" s="26">
        <v>10806</v>
      </c>
      <c r="H238" s="28" t="s">
        <v>424</v>
      </c>
      <c r="I238" s="28" t="s">
        <v>425</v>
      </c>
      <c r="J238" s="24">
        <v>5148610</v>
      </c>
      <c r="K238" s="24">
        <v>5812</v>
      </c>
      <c r="L238" s="30">
        <v>72</v>
      </c>
    </row>
    <row r="239" spans="1:13" x14ac:dyDescent="0.25">
      <c r="A239" s="24">
        <v>5812</v>
      </c>
      <c r="B239" s="24"/>
      <c r="C239" s="25" t="s">
        <v>317</v>
      </c>
      <c r="D239" s="26">
        <v>610000</v>
      </c>
      <c r="E239" s="24" t="s">
        <v>423</v>
      </c>
      <c r="F239" s="27" t="s">
        <v>324</v>
      </c>
      <c r="G239" s="26">
        <v>10327</v>
      </c>
      <c r="H239" s="28" t="s">
        <v>424</v>
      </c>
      <c r="I239" s="28" t="s">
        <v>425</v>
      </c>
      <c r="J239" s="24">
        <v>5148610</v>
      </c>
      <c r="K239" s="24">
        <v>5812</v>
      </c>
      <c r="L239" s="30">
        <v>72</v>
      </c>
    </row>
    <row r="240" spans="1:13" x14ac:dyDescent="0.25">
      <c r="A240" s="24"/>
      <c r="B240" s="24"/>
      <c r="C240" s="25"/>
      <c r="D240" s="26"/>
      <c r="E240" s="24"/>
      <c r="F240" s="27"/>
      <c r="G240" s="26"/>
      <c r="H240" s="28"/>
      <c r="I240" s="28"/>
      <c r="J240" s="24"/>
      <c r="K240" s="24"/>
      <c r="L240" s="30"/>
    </row>
    <row r="241" spans="1:13" x14ac:dyDescent="0.25">
      <c r="A241" s="24"/>
      <c r="B241" s="24"/>
      <c r="C241" s="25"/>
      <c r="D241" s="26"/>
      <c r="E241" s="24"/>
      <c r="F241" s="27"/>
      <c r="G241" s="26"/>
      <c r="H241" s="28"/>
      <c r="I241" s="28"/>
      <c r="J241" s="24"/>
      <c r="K241" s="24"/>
      <c r="L241" s="30"/>
    </row>
    <row r="242" spans="1:13" x14ac:dyDescent="0.25">
      <c r="A242" s="24"/>
      <c r="B242" s="24"/>
      <c r="C242" s="25"/>
      <c r="D242" s="26"/>
      <c r="E242" s="24"/>
      <c r="F242" s="27"/>
      <c r="G242" s="26"/>
      <c r="H242" s="28"/>
      <c r="I242" s="28"/>
      <c r="J242" s="24"/>
      <c r="K242" s="24"/>
      <c r="L242" s="30"/>
    </row>
    <row r="243" spans="1:13" x14ac:dyDescent="0.25">
      <c r="A243" s="24"/>
      <c r="B243" s="24"/>
      <c r="C243" s="25"/>
      <c r="D243" s="26"/>
      <c r="E243" s="24"/>
      <c r="F243" s="27"/>
      <c r="G243" s="26"/>
      <c r="H243" s="28"/>
      <c r="I243" s="28"/>
      <c r="J243" s="24"/>
      <c r="K243" s="24"/>
      <c r="L243" s="30"/>
    </row>
    <row r="244" spans="1:13" x14ac:dyDescent="0.25">
      <c r="A244" s="24"/>
      <c r="B244" s="24"/>
      <c r="C244" s="25"/>
      <c r="D244" s="26"/>
      <c r="E244" s="24"/>
      <c r="F244" s="27"/>
      <c r="G244" s="26"/>
      <c r="H244" s="28"/>
      <c r="I244" s="28"/>
      <c r="J244" s="24"/>
      <c r="K244" s="24"/>
      <c r="L244" s="30"/>
    </row>
    <row r="245" spans="1:13" x14ac:dyDescent="0.25">
      <c r="A245" s="24"/>
      <c r="B245" s="24"/>
      <c r="C245" s="25"/>
      <c r="D245" s="29">
        <f>SUM(D178:D244)</f>
        <v>48957870.659999996</v>
      </c>
      <c r="E245" s="24"/>
      <c r="F245" s="27"/>
      <c r="G245" s="29">
        <f>SUM(G178:G244)</f>
        <v>651096.36</v>
      </c>
      <c r="H245" s="61"/>
      <c r="I245" s="28"/>
      <c r="J245" s="24"/>
      <c r="K245" s="24"/>
      <c r="L245" s="30"/>
      <c r="M245" s="63"/>
    </row>
    <row r="246" spans="1:13" x14ac:dyDescent="0.25">
      <c r="A246" s="24"/>
      <c r="B246" s="24"/>
      <c r="C246" s="25"/>
      <c r="D246" s="29"/>
      <c r="E246" s="24"/>
      <c r="F246" s="27"/>
      <c r="G246" s="26"/>
      <c r="H246" s="61"/>
      <c r="I246" s="28"/>
      <c r="J246" s="24"/>
      <c r="K246" s="24"/>
      <c r="L246" s="30"/>
    </row>
    <row r="247" spans="1:13" x14ac:dyDescent="0.25">
      <c r="A247" s="24">
        <v>6300</v>
      </c>
      <c r="B247" s="24"/>
      <c r="C247" s="25" t="s">
        <v>103</v>
      </c>
      <c r="D247" s="26">
        <v>1304108</v>
      </c>
      <c r="E247" s="24" t="s">
        <v>104</v>
      </c>
      <c r="F247" s="27" t="s">
        <v>100</v>
      </c>
      <c r="G247" s="26">
        <v>18027.2</v>
      </c>
      <c r="H247" s="28" t="s">
        <v>105</v>
      </c>
      <c r="I247" s="28" t="s">
        <v>106</v>
      </c>
      <c r="J247" s="24">
        <v>5148610</v>
      </c>
      <c r="K247" s="24">
        <v>6300</v>
      </c>
      <c r="L247" s="30">
        <v>72</v>
      </c>
    </row>
    <row r="248" spans="1:13" x14ac:dyDescent="0.25">
      <c r="A248" s="24">
        <v>6300</v>
      </c>
      <c r="B248" s="24"/>
      <c r="C248" s="25" t="s">
        <v>107</v>
      </c>
      <c r="D248" s="26">
        <v>6995000</v>
      </c>
      <c r="E248" s="24" t="s">
        <v>108</v>
      </c>
      <c r="F248" s="27" t="s">
        <v>100</v>
      </c>
      <c r="G248" s="26">
        <v>97522.04</v>
      </c>
      <c r="H248" s="28" t="s">
        <v>109</v>
      </c>
      <c r="I248" s="28" t="s">
        <v>110</v>
      </c>
      <c r="J248" s="24">
        <v>5148610</v>
      </c>
      <c r="K248" s="24">
        <v>6300</v>
      </c>
      <c r="L248" s="30">
        <v>72</v>
      </c>
    </row>
    <row r="249" spans="1:13" x14ac:dyDescent="0.25">
      <c r="A249" s="24"/>
      <c r="B249" s="24"/>
      <c r="C249" s="25"/>
      <c r="D249" s="29"/>
      <c r="E249" s="24"/>
      <c r="F249" s="27"/>
      <c r="G249" s="26"/>
      <c r="H249" s="61"/>
      <c r="I249" s="28"/>
      <c r="J249" s="24"/>
      <c r="K249" s="24"/>
      <c r="L249" s="30"/>
    </row>
    <row r="250" spans="1:13" x14ac:dyDescent="0.25">
      <c r="A250" s="24"/>
      <c r="B250" s="24"/>
      <c r="C250" s="25"/>
      <c r="D250" s="29">
        <f>SUM(D247:D249)</f>
        <v>8299108</v>
      </c>
      <c r="E250" s="24"/>
      <c r="F250" s="27"/>
      <c r="G250" s="26">
        <f>SUM(G247:G248)</f>
        <v>115549.23999999999</v>
      </c>
      <c r="H250" s="61"/>
      <c r="I250" s="28"/>
      <c r="J250" s="24"/>
      <c r="K250" s="24"/>
      <c r="L250" s="30"/>
    </row>
    <row r="251" spans="1:13" x14ac:dyDescent="0.25">
      <c r="A251" s="24"/>
      <c r="B251" s="24"/>
      <c r="C251" s="25"/>
      <c r="D251" s="26"/>
      <c r="E251" s="24"/>
      <c r="F251" s="27"/>
      <c r="G251" s="26"/>
      <c r="H251" s="61"/>
      <c r="I251" s="28"/>
      <c r="J251" s="24"/>
      <c r="K251" s="24"/>
      <c r="L251" s="30"/>
    </row>
    <row r="252" spans="1:13" x14ac:dyDescent="0.25">
      <c r="A252" s="24">
        <v>6091</v>
      </c>
      <c r="B252" s="24"/>
      <c r="C252" s="25" t="s">
        <v>111</v>
      </c>
      <c r="D252" s="26">
        <v>23298475</v>
      </c>
      <c r="E252" s="24"/>
      <c r="F252" s="27" t="s">
        <v>112</v>
      </c>
      <c r="G252" s="26">
        <v>212078.54</v>
      </c>
      <c r="H252" s="61" t="s">
        <v>185</v>
      </c>
      <c r="I252" s="28"/>
      <c r="J252" s="24">
        <v>5148904</v>
      </c>
      <c r="K252" s="24" t="s">
        <v>113</v>
      </c>
      <c r="L252" s="30"/>
    </row>
    <row r="253" spans="1:13" x14ac:dyDescent="0.25">
      <c r="A253" s="24">
        <v>6091</v>
      </c>
      <c r="B253" s="24"/>
      <c r="C253" s="25" t="s">
        <v>114</v>
      </c>
      <c r="D253" s="26">
        <v>553000</v>
      </c>
      <c r="E253" s="24"/>
      <c r="F253" s="27" t="s">
        <v>112</v>
      </c>
      <c r="G253" s="26">
        <v>19100</v>
      </c>
      <c r="H253" s="61" t="s">
        <v>115</v>
      </c>
      <c r="I253" s="28" t="s">
        <v>116</v>
      </c>
      <c r="J253" s="24">
        <v>5148904</v>
      </c>
      <c r="K253" s="24">
        <v>6041</v>
      </c>
      <c r="L253" s="30">
        <v>48</v>
      </c>
    </row>
    <row r="254" spans="1:13" x14ac:dyDescent="0.25">
      <c r="A254" s="24">
        <v>6091</v>
      </c>
      <c r="B254" s="24"/>
      <c r="C254" s="25" t="s">
        <v>577</v>
      </c>
      <c r="D254" s="39">
        <v>992000</v>
      </c>
      <c r="E254" s="38"/>
      <c r="F254" s="27" t="s">
        <v>117</v>
      </c>
      <c r="G254" s="39">
        <v>29690.19</v>
      </c>
      <c r="H254" s="61" t="s">
        <v>122</v>
      </c>
      <c r="I254" s="28" t="s">
        <v>123</v>
      </c>
      <c r="J254" s="27">
        <v>5148922</v>
      </c>
      <c r="K254" s="38" t="s">
        <v>120</v>
      </c>
      <c r="L254" s="55" t="s">
        <v>119</v>
      </c>
    </row>
    <row r="255" spans="1:13" x14ac:dyDescent="0.25">
      <c r="A255" s="24">
        <v>6091</v>
      </c>
      <c r="B255" s="24"/>
      <c r="C255" s="25" t="s">
        <v>578</v>
      </c>
      <c r="D255" s="39">
        <v>436000</v>
      </c>
      <c r="E255" s="38"/>
      <c r="F255" s="27" t="s">
        <v>117</v>
      </c>
      <c r="G255" s="26"/>
      <c r="H255" s="61"/>
      <c r="I255" s="28"/>
      <c r="J255" s="27"/>
      <c r="K255" s="38"/>
      <c r="L255" s="55"/>
    </row>
    <row r="256" spans="1:13" x14ac:dyDescent="0.25">
      <c r="A256" s="24">
        <v>6091</v>
      </c>
      <c r="B256" s="24"/>
      <c r="C256" s="25" t="s">
        <v>579</v>
      </c>
      <c r="D256" s="39">
        <v>144500</v>
      </c>
      <c r="E256" s="38"/>
      <c r="F256" s="27" t="s">
        <v>117</v>
      </c>
      <c r="G256" s="26"/>
      <c r="H256" s="61"/>
      <c r="I256" s="28"/>
      <c r="J256" s="27"/>
      <c r="K256" s="38"/>
      <c r="L256" s="55"/>
    </row>
    <row r="257" spans="1:12" x14ac:dyDescent="0.25">
      <c r="A257" s="24">
        <v>6091</v>
      </c>
      <c r="B257" s="24"/>
      <c r="C257" s="25" t="s">
        <v>580</v>
      </c>
      <c r="D257" s="39">
        <v>60000</v>
      </c>
      <c r="E257" s="38"/>
      <c r="F257" s="27" t="s">
        <v>117</v>
      </c>
      <c r="G257" s="26"/>
      <c r="H257" s="61"/>
      <c r="I257" s="28"/>
      <c r="J257" s="27"/>
      <c r="K257" s="38"/>
      <c r="L257" s="55"/>
    </row>
    <row r="258" spans="1:12" x14ac:dyDescent="0.25">
      <c r="A258" s="24">
        <v>6091</v>
      </c>
      <c r="B258" s="24"/>
      <c r="C258" s="25" t="s">
        <v>581</v>
      </c>
      <c r="D258" s="40">
        <v>992000</v>
      </c>
      <c r="E258" s="38"/>
      <c r="F258" s="27" t="s">
        <v>117</v>
      </c>
      <c r="G258" s="40">
        <v>29690.19</v>
      </c>
      <c r="H258" s="61" t="s">
        <v>122</v>
      </c>
      <c r="I258" s="28" t="s">
        <v>123</v>
      </c>
      <c r="J258" s="27">
        <v>5148922</v>
      </c>
      <c r="K258" s="38" t="s">
        <v>120</v>
      </c>
      <c r="L258" s="55" t="s">
        <v>119</v>
      </c>
    </row>
    <row r="259" spans="1:12" x14ac:dyDescent="0.25">
      <c r="A259" s="24">
        <v>6091</v>
      </c>
      <c r="B259" s="24"/>
      <c r="C259" s="25" t="s">
        <v>582</v>
      </c>
      <c r="D259" s="40">
        <v>436000</v>
      </c>
      <c r="E259" s="38"/>
      <c r="F259" s="27" t="s">
        <v>117</v>
      </c>
      <c r="G259" s="26"/>
      <c r="H259" s="61"/>
      <c r="I259" s="28"/>
      <c r="J259" s="27"/>
      <c r="K259" s="38"/>
      <c r="L259" s="55"/>
    </row>
    <row r="260" spans="1:12" x14ac:dyDescent="0.25">
      <c r="A260" s="24">
        <v>6091</v>
      </c>
      <c r="B260" s="24"/>
      <c r="C260" s="25" t="s">
        <v>583</v>
      </c>
      <c r="D260" s="40">
        <v>144500</v>
      </c>
      <c r="E260" s="38"/>
      <c r="F260" s="27" t="s">
        <v>117</v>
      </c>
      <c r="G260" s="26"/>
      <c r="H260" s="61"/>
      <c r="I260" s="28"/>
      <c r="J260" s="27"/>
      <c r="K260" s="38"/>
      <c r="L260" s="55"/>
    </row>
    <row r="261" spans="1:12" x14ac:dyDescent="0.25">
      <c r="A261" s="24">
        <v>6091</v>
      </c>
      <c r="B261" s="24"/>
      <c r="C261" s="25" t="s">
        <v>584</v>
      </c>
      <c r="D261" s="40">
        <v>60000</v>
      </c>
      <c r="E261" s="38"/>
      <c r="F261" s="27" t="s">
        <v>117</v>
      </c>
      <c r="G261" s="26"/>
      <c r="H261" s="61"/>
      <c r="I261" s="28"/>
      <c r="J261" s="27"/>
      <c r="K261" s="38"/>
      <c r="L261" s="55"/>
    </row>
    <row r="262" spans="1:12" x14ac:dyDescent="0.25">
      <c r="A262" s="24">
        <v>6091</v>
      </c>
      <c r="B262" s="24"/>
      <c r="C262" s="25" t="s">
        <v>585</v>
      </c>
      <c r="D262" s="119">
        <v>992000</v>
      </c>
      <c r="E262" s="38"/>
      <c r="F262" s="27" t="s">
        <v>117</v>
      </c>
      <c r="G262" s="119">
        <v>30064.36</v>
      </c>
      <c r="H262" s="61" t="s">
        <v>124</v>
      </c>
      <c r="I262" s="28" t="s">
        <v>125</v>
      </c>
      <c r="J262" s="27">
        <v>5148922</v>
      </c>
      <c r="K262" s="38" t="s">
        <v>120</v>
      </c>
      <c r="L262" s="55" t="s">
        <v>119</v>
      </c>
    </row>
    <row r="263" spans="1:12" x14ac:dyDescent="0.25">
      <c r="A263" s="24">
        <v>6091</v>
      </c>
      <c r="B263" s="24"/>
      <c r="C263" s="25" t="s">
        <v>586</v>
      </c>
      <c r="D263" s="119">
        <v>436000</v>
      </c>
      <c r="E263" s="38"/>
      <c r="F263" s="27" t="s">
        <v>117</v>
      </c>
      <c r="G263" s="26"/>
      <c r="H263" s="61"/>
      <c r="I263" s="28"/>
      <c r="J263" s="27"/>
      <c r="K263" s="38"/>
      <c r="L263" s="55"/>
    </row>
    <row r="264" spans="1:12" x14ac:dyDescent="0.25">
      <c r="A264" s="24">
        <v>6091</v>
      </c>
      <c r="B264" s="24"/>
      <c r="C264" s="25" t="s">
        <v>587</v>
      </c>
      <c r="D264" s="119">
        <v>144600</v>
      </c>
      <c r="E264" s="38"/>
      <c r="F264" s="27" t="s">
        <v>117</v>
      </c>
      <c r="G264" s="26"/>
      <c r="H264" s="61"/>
      <c r="I264" s="28"/>
      <c r="J264" s="27"/>
      <c r="K264" s="38"/>
      <c r="L264" s="55"/>
    </row>
    <row r="265" spans="1:12" x14ac:dyDescent="0.25">
      <c r="A265" s="24">
        <v>6091</v>
      </c>
      <c r="B265" s="24"/>
      <c r="C265" s="25" t="s">
        <v>588</v>
      </c>
      <c r="D265" s="119">
        <v>99500</v>
      </c>
      <c r="E265" s="38"/>
      <c r="F265" s="27" t="s">
        <v>117</v>
      </c>
      <c r="G265" s="26"/>
      <c r="H265" s="61"/>
      <c r="I265" s="28"/>
      <c r="J265" s="27"/>
      <c r="K265" s="38"/>
      <c r="L265" s="55"/>
    </row>
    <row r="266" spans="1:12" x14ac:dyDescent="0.25">
      <c r="A266" s="24">
        <v>6091</v>
      </c>
      <c r="B266" s="24"/>
      <c r="C266" s="25" t="s">
        <v>589</v>
      </c>
      <c r="D266" s="44">
        <v>715000</v>
      </c>
      <c r="E266" s="38"/>
      <c r="F266" s="27" t="s">
        <v>117</v>
      </c>
      <c r="G266" s="26"/>
      <c r="H266" s="61"/>
      <c r="I266" s="28"/>
      <c r="J266" s="27"/>
      <c r="K266" s="38"/>
      <c r="L266" s="55"/>
    </row>
    <row r="267" spans="1:12" x14ac:dyDescent="0.25">
      <c r="A267" s="24">
        <v>6091</v>
      </c>
      <c r="B267" s="24"/>
      <c r="C267" s="25" t="s">
        <v>590</v>
      </c>
      <c r="D267" s="44">
        <v>103122.5</v>
      </c>
      <c r="E267" s="38"/>
      <c r="F267" s="27" t="s">
        <v>117</v>
      </c>
      <c r="G267" s="26"/>
      <c r="H267" s="61"/>
      <c r="I267" s="28"/>
      <c r="J267" s="27"/>
      <c r="K267" s="38"/>
      <c r="L267" s="55"/>
    </row>
    <row r="268" spans="1:12" x14ac:dyDescent="0.25">
      <c r="A268" s="24">
        <v>6091</v>
      </c>
      <c r="B268" s="24"/>
      <c r="C268" s="25" t="s">
        <v>591</v>
      </c>
      <c r="D268" s="44">
        <v>5079.4399999999996</v>
      </c>
      <c r="E268" s="38"/>
      <c r="F268" s="27" t="s">
        <v>117</v>
      </c>
      <c r="G268" s="26"/>
      <c r="H268" s="61"/>
      <c r="I268" s="28"/>
      <c r="J268" s="27"/>
      <c r="K268" s="38"/>
      <c r="L268" s="55"/>
    </row>
    <row r="269" spans="1:12" x14ac:dyDescent="0.25">
      <c r="A269" s="24">
        <v>6091</v>
      </c>
      <c r="B269" s="24"/>
      <c r="C269" s="25" t="s">
        <v>592</v>
      </c>
      <c r="D269" s="44">
        <v>3732.64</v>
      </c>
      <c r="E269" s="38"/>
      <c r="F269" s="27" t="s">
        <v>117</v>
      </c>
      <c r="G269" s="26"/>
      <c r="H269" s="61"/>
      <c r="I269" s="28"/>
      <c r="J269" s="27"/>
      <c r="K269" s="38"/>
      <c r="L269" s="55"/>
    </row>
    <row r="270" spans="1:12" x14ac:dyDescent="0.25">
      <c r="A270" s="24">
        <v>6091</v>
      </c>
      <c r="B270" s="24"/>
      <c r="C270" s="25" t="s">
        <v>593</v>
      </c>
      <c r="D270" s="44">
        <v>7569.16</v>
      </c>
      <c r="E270" s="38"/>
      <c r="F270" s="27" t="s">
        <v>117</v>
      </c>
      <c r="G270" s="44">
        <v>15004.38</v>
      </c>
      <c r="H270" s="61" t="s">
        <v>126</v>
      </c>
      <c r="I270" s="28" t="s">
        <v>127</v>
      </c>
      <c r="J270" s="27">
        <v>5148922</v>
      </c>
      <c r="K270" s="28" t="s">
        <v>120</v>
      </c>
      <c r="L270" s="55" t="s">
        <v>119</v>
      </c>
    </row>
    <row r="271" spans="1:12" x14ac:dyDescent="0.25">
      <c r="A271" s="24">
        <v>6091</v>
      </c>
      <c r="B271" s="24"/>
      <c r="C271" s="25" t="s">
        <v>594</v>
      </c>
      <c r="D271" s="54">
        <v>158100</v>
      </c>
      <c r="E271" s="38"/>
      <c r="F271" s="27" t="s">
        <v>117</v>
      </c>
      <c r="G271" s="54">
        <v>2842.64</v>
      </c>
      <c r="H271" s="61" t="s">
        <v>128</v>
      </c>
      <c r="I271" s="28" t="s">
        <v>129</v>
      </c>
      <c r="J271" s="27">
        <v>5148922</v>
      </c>
      <c r="K271" s="28" t="s">
        <v>120</v>
      </c>
      <c r="L271" s="55" t="s">
        <v>119</v>
      </c>
    </row>
    <row r="272" spans="1:12" x14ac:dyDescent="0.25">
      <c r="A272" s="24">
        <v>6091</v>
      </c>
      <c r="B272" s="18"/>
      <c r="C272" s="45" t="s">
        <v>595</v>
      </c>
      <c r="D272" s="57">
        <v>91500</v>
      </c>
      <c r="E272" s="38"/>
      <c r="F272" s="27" t="s">
        <v>117</v>
      </c>
      <c r="G272" s="26"/>
      <c r="H272" s="61"/>
      <c r="I272" s="28"/>
      <c r="J272" s="27"/>
      <c r="K272" s="28"/>
      <c r="L272" s="55"/>
    </row>
    <row r="273" spans="1:12" x14ac:dyDescent="0.25">
      <c r="A273" s="24">
        <v>6091</v>
      </c>
      <c r="B273" s="18"/>
      <c r="C273" s="45" t="s">
        <v>596</v>
      </c>
      <c r="D273" s="57">
        <v>112500</v>
      </c>
      <c r="E273" s="38"/>
      <c r="F273" s="27" t="s">
        <v>117</v>
      </c>
      <c r="G273" s="26"/>
      <c r="H273" s="61"/>
      <c r="I273" s="28"/>
      <c r="J273" s="27"/>
      <c r="K273" s="28"/>
      <c r="L273" s="55"/>
    </row>
    <row r="274" spans="1:12" x14ac:dyDescent="0.25">
      <c r="A274" s="24">
        <v>6091</v>
      </c>
      <c r="B274" s="18"/>
      <c r="C274" s="45" t="s">
        <v>597</v>
      </c>
      <c r="D274" s="57">
        <v>674000</v>
      </c>
      <c r="E274" s="38"/>
      <c r="F274" s="27" t="s">
        <v>117</v>
      </c>
      <c r="G274" s="26"/>
      <c r="H274" s="61"/>
      <c r="I274" s="28"/>
      <c r="J274" s="27"/>
      <c r="K274" s="28"/>
      <c r="L274" s="55"/>
    </row>
    <row r="275" spans="1:12" x14ac:dyDescent="0.25">
      <c r="A275" s="24">
        <v>6091</v>
      </c>
      <c r="B275" s="18"/>
      <c r="C275" s="45" t="s">
        <v>598</v>
      </c>
      <c r="D275" s="57">
        <v>32500</v>
      </c>
      <c r="E275" s="38"/>
      <c r="F275" s="27" t="s">
        <v>117</v>
      </c>
      <c r="G275" s="26"/>
      <c r="H275" s="61"/>
      <c r="I275" s="28"/>
      <c r="J275" s="27"/>
      <c r="K275" s="28"/>
      <c r="L275" s="55"/>
    </row>
    <row r="276" spans="1:12" x14ac:dyDescent="0.25">
      <c r="A276" s="24">
        <v>6091</v>
      </c>
      <c r="B276" s="24"/>
      <c r="C276" s="46" t="s">
        <v>599</v>
      </c>
      <c r="D276" s="57">
        <v>160600</v>
      </c>
      <c r="E276" s="38"/>
      <c r="F276" s="27" t="s">
        <v>117</v>
      </c>
      <c r="G276" s="26"/>
      <c r="H276" s="61"/>
      <c r="I276" s="28"/>
      <c r="J276" s="27"/>
      <c r="K276" s="28"/>
      <c r="L276" s="55"/>
    </row>
    <row r="277" spans="1:12" ht="15.75" thickBot="1" x14ac:dyDescent="0.3">
      <c r="A277" s="24">
        <v>6091</v>
      </c>
      <c r="B277" s="12"/>
      <c r="C277" s="47" t="s">
        <v>600</v>
      </c>
      <c r="D277" s="57">
        <v>85000</v>
      </c>
      <c r="E277" s="38"/>
      <c r="F277" s="27" t="s">
        <v>117</v>
      </c>
      <c r="G277" s="57">
        <v>24740.54</v>
      </c>
      <c r="H277" s="61" t="s">
        <v>130</v>
      </c>
      <c r="I277" s="28" t="s">
        <v>131</v>
      </c>
      <c r="J277" s="27">
        <v>5148922</v>
      </c>
      <c r="K277" s="28" t="s">
        <v>120</v>
      </c>
      <c r="L277" s="55" t="s">
        <v>118</v>
      </c>
    </row>
    <row r="278" spans="1:12" x14ac:dyDescent="0.25">
      <c r="A278" s="24">
        <v>6091</v>
      </c>
      <c r="B278" s="12"/>
      <c r="C278" s="48" t="s">
        <v>601</v>
      </c>
      <c r="D278" s="43">
        <v>200000</v>
      </c>
      <c r="E278" s="38"/>
      <c r="F278" s="27" t="s">
        <v>117</v>
      </c>
      <c r="G278" s="26"/>
      <c r="H278" s="61"/>
      <c r="I278" s="28"/>
      <c r="J278" s="27"/>
      <c r="K278" s="28"/>
      <c r="L278" s="55"/>
    </row>
    <row r="279" spans="1:12" x14ac:dyDescent="0.25">
      <c r="A279" s="24">
        <v>6091</v>
      </c>
      <c r="B279" s="12"/>
      <c r="C279" s="48" t="s">
        <v>602</v>
      </c>
      <c r="D279" s="43">
        <v>328900</v>
      </c>
      <c r="E279" s="38"/>
      <c r="F279" s="27" t="s">
        <v>117</v>
      </c>
      <c r="G279" s="26"/>
      <c r="H279" s="61"/>
      <c r="I279" s="28"/>
      <c r="J279" s="27"/>
      <c r="K279" s="28"/>
      <c r="L279" s="55"/>
    </row>
    <row r="280" spans="1:12" x14ac:dyDescent="0.25">
      <c r="A280" s="24">
        <v>6091</v>
      </c>
      <c r="B280" s="12"/>
      <c r="C280" s="48" t="s">
        <v>603</v>
      </c>
      <c r="D280" s="43">
        <v>1746000</v>
      </c>
      <c r="E280" s="38"/>
      <c r="F280" s="27" t="s">
        <v>117</v>
      </c>
      <c r="G280" s="26"/>
      <c r="H280" s="61"/>
      <c r="I280" s="28"/>
      <c r="J280" s="27"/>
      <c r="K280" s="28"/>
      <c r="L280" s="55"/>
    </row>
    <row r="281" spans="1:12" x14ac:dyDescent="0.25">
      <c r="A281" s="24">
        <v>6091</v>
      </c>
      <c r="B281" s="12"/>
      <c r="C281" s="48" t="s">
        <v>604</v>
      </c>
      <c r="D281" s="43">
        <v>286000</v>
      </c>
      <c r="E281" s="38"/>
      <c r="F281" s="27" t="s">
        <v>117</v>
      </c>
      <c r="G281" s="26"/>
      <c r="H281" s="61"/>
      <c r="I281" s="28"/>
      <c r="J281" s="27"/>
      <c r="K281" s="28"/>
      <c r="L281" s="55"/>
    </row>
    <row r="282" spans="1:12" x14ac:dyDescent="0.25">
      <c r="A282" s="24">
        <v>6091</v>
      </c>
      <c r="B282" s="12"/>
      <c r="C282" s="48" t="s">
        <v>605</v>
      </c>
      <c r="D282" s="43">
        <v>60500</v>
      </c>
      <c r="E282" s="38"/>
      <c r="F282" s="27" t="s">
        <v>117</v>
      </c>
      <c r="G282" s="26"/>
      <c r="H282" s="61"/>
      <c r="I282" s="28"/>
      <c r="J282" s="27"/>
      <c r="K282" s="28"/>
      <c r="L282" s="55"/>
    </row>
    <row r="283" spans="1:12" x14ac:dyDescent="0.25">
      <c r="A283" s="24">
        <v>6091</v>
      </c>
      <c r="B283" s="12"/>
      <c r="C283" s="48" t="s">
        <v>606</v>
      </c>
      <c r="D283" s="43">
        <v>8450</v>
      </c>
      <c r="E283" s="38"/>
      <c r="F283" s="27" t="s">
        <v>117</v>
      </c>
      <c r="G283" s="26"/>
      <c r="H283" s="61"/>
      <c r="I283" s="28"/>
      <c r="J283" s="27"/>
      <c r="K283" s="28"/>
      <c r="L283" s="55"/>
    </row>
    <row r="284" spans="1:12" x14ac:dyDescent="0.25">
      <c r="A284" s="24">
        <v>6091</v>
      </c>
      <c r="B284" s="12"/>
      <c r="C284" s="48" t="s">
        <v>607</v>
      </c>
      <c r="D284" s="43">
        <v>22140</v>
      </c>
      <c r="E284" s="38"/>
      <c r="F284" s="27" t="s">
        <v>117</v>
      </c>
      <c r="G284" s="26"/>
      <c r="H284" s="61"/>
      <c r="I284" s="28"/>
      <c r="J284" s="27"/>
      <c r="K284" s="28"/>
      <c r="L284" s="55"/>
    </row>
    <row r="285" spans="1:12" x14ac:dyDescent="0.25">
      <c r="A285" s="24">
        <v>6091</v>
      </c>
      <c r="B285" s="12"/>
      <c r="C285" s="48" t="s">
        <v>608</v>
      </c>
      <c r="D285" s="43">
        <v>12300</v>
      </c>
      <c r="E285" s="38"/>
      <c r="F285" s="27" t="s">
        <v>117</v>
      </c>
      <c r="G285" s="26"/>
      <c r="H285" s="61"/>
      <c r="I285" s="28"/>
      <c r="J285" s="27"/>
      <c r="K285" s="28"/>
      <c r="L285" s="55"/>
    </row>
    <row r="286" spans="1:12" x14ac:dyDescent="0.25">
      <c r="A286" s="24">
        <v>6091</v>
      </c>
      <c r="B286" s="12"/>
      <c r="C286" s="48" t="s">
        <v>609</v>
      </c>
      <c r="D286" s="43">
        <v>26000</v>
      </c>
      <c r="E286" s="38"/>
      <c r="F286" s="27" t="s">
        <v>117</v>
      </c>
      <c r="G286" s="26"/>
      <c r="H286" s="61"/>
      <c r="I286" s="28"/>
      <c r="J286" s="27"/>
      <c r="K286" s="28"/>
      <c r="L286" s="55"/>
    </row>
    <row r="287" spans="1:12" x14ac:dyDescent="0.25">
      <c r="A287" s="24">
        <v>6091</v>
      </c>
      <c r="B287" s="12"/>
      <c r="C287" s="48" t="s">
        <v>610</v>
      </c>
      <c r="D287" s="43">
        <v>367770</v>
      </c>
      <c r="E287" s="38"/>
      <c r="F287" s="27" t="s">
        <v>117</v>
      </c>
      <c r="G287" s="43">
        <v>65442.48</v>
      </c>
      <c r="H287" s="61" t="s">
        <v>132</v>
      </c>
      <c r="I287" s="28" t="s">
        <v>133</v>
      </c>
      <c r="J287" s="27">
        <v>5148922</v>
      </c>
      <c r="K287" s="28" t="s">
        <v>120</v>
      </c>
      <c r="L287" s="55" t="s">
        <v>118</v>
      </c>
    </row>
    <row r="288" spans="1:12" x14ac:dyDescent="0.25">
      <c r="A288" s="24">
        <v>6091</v>
      </c>
      <c r="B288" s="12"/>
      <c r="C288" s="48" t="s">
        <v>611</v>
      </c>
      <c r="D288" s="120">
        <v>721000</v>
      </c>
      <c r="F288" s="27" t="s">
        <v>117</v>
      </c>
      <c r="G288" s="26"/>
      <c r="H288" s="61"/>
      <c r="I288" s="28"/>
      <c r="J288" s="27"/>
      <c r="K288" s="28"/>
      <c r="L288" s="55"/>
    </row>
    <row r="289" spans="1:13" x14ac:dyDescent="0.25">
      <c r="A289" s="24">
        <v>6091</v>
      </c>
      <c r="B289" s="12"/>
      <c r="C289" s="48" t="s">
        <v>612</v>
      </c>
      <c r="D289" s="42">
        <v>60000</v>
      </c>
      <c r="E289" s="38"/>
      <c r="F289" s="27" t="s">
        <v>117</v>
      </c>
      <c r="G289" s="26"/>
      <c r="H289" s="61"/>
      <c r="I289" s="28"/>
      <c r="J289" s="27"/>
      <c r="K289" s="28"/>
      <c r="L289" s="55"/>
    </row>
    <row r="290" spans="1:13" x14ac:dyDescent="0.25">
      <c r="A290" s="24">
        <v>6091</v>
      </c>
      <c r="B290" s="12"/>
      <c r="C290" s="48" t="s">
        <v>613</v>
      </c>
      <c r="D290" s="42">
        <v>246000</v>
      </c>
      <c r="E290" s="38"/>
      <c r="F290" s="27" t="s">
        <v>117</v>
      </c>
      <c r="G290" s="26"/>
      <c r="H290" s="61"/>
      <c r="I290" s="28"/>
      <c r="J290" s="27"/>
      <c r="K290" s="28"/>
      <c r="L290" s="55"/>
    </row>
    <row r="291" spans="1:13" x14ac:dyDescent="0.25">
      <c r="A291" s="24">
        <v>6091</v>
      </c>
      <c r="B291" s="12"/>
      <c r="C291" s="48" t="s">
        <v>614</v>
      </c>
      <c r="D291" s="42">
        <v>172000</v>
      </c>
      <c r="E291" s="38"/>
      <c r="F291" s="27" t="s">
        <v>117</v>
      </c>
      <c r="G291" s="42">
        <v>32229.119999999999</v>
      </c>
      <c r="H291" s="61" t="s">
        <v>147</v>
      </c>
      <c r="I291" s="28" t="s">
        <v>149</v>
      </c>
      <c r="J291" s="27">
        <v>5148922</v>
      </c>
      <c r="K291" s="28" t="s">
        <v>120</v>
      </c>
      <c r="L291" s="55" t="s">
        <v>148</v>
      </c>
    </row>
    <row r="292" spans="1:13" x14ac:dyDescent="0.25">
      <c r="A292" s="24">
        <v>6091</v>
      </c>
      <c r="B292" s="12"/>
      <c r="C292" s="48" t="s">
        <v>615</v>
      </c>
      <c r="D292" s="41">
        <v>54960</v>
      </c>
      <c r="E292" s="38"/>
      <c r="F292" s="27" t="s">
        <v>117</v>
      </c>
      <c r="G292" s="41">
        <v>1541.63</v>
      </c>
      <c r="H292" s="61"/>
      <c r="I292" s="28"/>
      <c r="J292" s="27"/>
      <c r="K292" s="28"/>
      <c r="L292" s="55"/>
    </row>
    <row r="293" spans="1:13" x14ac:dyDescent="0.25">
      <c r="A293" s="24">
        <v>6091</v>
      </c>
      <c r="B293" s="12"/>
      <c r="C293" s="48" t="s">
        <v>616</v>
      </c>
      <c r="D293" s="41">
        <v>137956</v>
      </c>
      <c r="E293" s="38"/>
      <c r="F293" s="27" t="s">
        <v>117</v>
      </c>
      <c r="G293" s="41">
        <v>3869.67</v>
      </c>
      <c r="H293" s="61" t="s">
        <v>147</v>
      </c>
      <c r="I293" s="28" t="s">
        <v>149</v>
      </c>
      <c r="J293" s="27">
        <v>5148922</v>
      </c>
      <c r="K293" s="28" t="s">
        <v>120</v>
      </c>
      <c r="L293" s="55" t="s">
        <v>148</v>
      </c>
    </row>
    <row r="294" spans="1:13" x14ac:dyDescent="0.25">
      <c r="A294" s="24">
        <v>6091</v>
      </c>
      <c r="B294" s="12"/>
      <c r="C294" s="48" t="s">
        <v>617</v>
      </c>
      <c r="D294" s="121">
        <v>71929.2</v>
      </c>
      <c r="E294" s="38"/>
      <c r="F294" s="27" t="s">
        <v>117</v>
      </c>
      <c r="G294" s="26"/>
      <c r="H294" s="61"/>
      <c r="I294" s="28"/>
      <c r="J294" s="27"/>
      <c r="K294" s="28"/>
      <c r="L294" s="55"/>
    </row>
    <row r="295" spans="1:13" x14ac:dyDescent="0.25">
      <c r="A295" s="24">
        <v>6091</v>
      </c>
      <c r="B295" s="12"/>
      <c r="C295" s="48" t="s">
        <v>618</v>
      </c>
      <c r="D295" s="121">
        <v>342152.2</v>
      </c>
      <c r="E295" s="38"/>
      <c r="F295" s="27" t="s">
        <v>117</v>
      </c>
      <c r="G295" s="26"/>
      <c r="H295" s="61"/>
      <c r="I295" s="28"/>
      <c r="J295" s="27"/>
      <c r="K295" s="28"/>
      <c r="L295" s="55"/>
    </row>
    <row r="296" spans="1:13" x14ac:dyDescent="0.25">
      <c r="A296" s="24">
        <v>6091</v>
      </c>
      <c r="B296" s="12"/>
      <c r="C296" s="48" t="s">
        <v>619</v>
      </c>
      <c r="D296" s="121">
        <v>47400</v>
      </c>
      <c r="E296" s="38"/>
      <c r="F296" s="27" t="s">
        <v>117</v>
      </c>
      <c r="G296" s="26"/>
      <c r="H296" s="61"/>
      <c r="I296" s="28"/>
      <c r="J296" s="27"/>
      <c r="K296" s="28"/>
      <c r="L296" s="55"/>
    </row>
    <row r="297" spans="1:13" x14ac:dyDescent="0.25">
      <c r="A297" s="24">
        <v>6091</v>
      </c>
      <c r="B297" s="12"/>
      <c r="C297" s="48" t="s">
        <v>620</v>
      </c>
      <c r="D297" s="121">
        <v>15130</v>
      </c>
      <c r="E297" s="38"/>
      <c r="F297" s="27" t="s">
        <v>117</v>
      </c>
      <c r="G297" s="26"/>
      <c r="H297" s="61"/>
      <c r="I297" s="28"/>
      <c r="J297" s="27"/>
      <c r="K297" s="28"/>
      <c r="L297" s="55"/>
    </row>
    <row r="298" spans="1:13" x14ac:dyDescent="0.25">
      <c r="A298" s="24">
        <v>6091</v>
      </c>
      <c r="B298" s="12"/>
      <c r="C298" s="48" t="s">
        <v>621</v>
      </c>
      <c r="D298" s="121">
        <v>2850</v>
      </c>
      <c r="E298" s="38"/>
      <c r="F298" s="27" t="s">
        <v>117</v>
      </c>
      <c r="G298" s="26"/>
      <c r="H298" s="61"/>
      <c r="I298" s="28"/>
      <c r="J298" s="27"/>
      <c r="K298" s="28"/>
      <c r="L298" s="55"/>
    </row>
    <row r="299" spans="1:13" x14ac:dyDescent="0.25">
      <c r="A299" s="24">
        <v>6091</v>
      </c>
      <c r="B299" s="12"/>
      <c r="C299" s="48" t="s">
        <v>622</v>
      </c>
      <c r="D299" s="121">
        <v>4200</v>
      </c>
      <c r="E299" s="38"/>
      <c r="F299" s="27" t="s">
        <v>117</v>
      </c>
      <c r="G299" s="26"/>
      <c r="H299" s="61"/>
      <c r="I299" s="28"/>
      <c r="J299" s="27"/>
      <c r="K299" s="28"/>
      <c r="L299" s="55"/>
    </row>
    <row r="300" spans="1:13" x14ac:dyDescent="0.25">
      <c r="A300" s="24">
        <v>6091</v>
      </c>
      <c r="B300" s="12"/>
      <c r="C300" s="48" t="s">
        <v>623</v>
      </c>
      <c r="D300" s="121">
        <v>73600</v>
      </c>
      <c r="E300" s="38"/>
      <c r="F300" s="27" t="s">
        <v>117</v>
      </c>
      <c r="G300" s="121">
        <v>15632.33</v>
      </c>
      <c r="H300" s="61" t="s">
        <v>153</v>
      </c>
      <c r="I300" s="28" t="s">
        <v>154</v>
      </c>
      <c r="J300" s="27">
        <v>5148922</v>
      </c>
      <c r="K300" s="28" t="s">
        <v>120</v>
      </c>
      <c r="L300" s="55" t="s">
        <v>148</v>
      </c>
    </row>
    <row r="301" spans="1:13" ht="18" x14ac:dyDescent="0.25">
      <c r="A301" s="24">
        <v>6091</v>
      </c>
      <c r="B301" s="12"/>
      <c r="C301" s="48" t="s">
        <v>624</v>
      </c>
      <c r="D301" s="58">
        <v>44000</v>
      </c>
      <c r="E301" s="38"/>
      <c r="F301" s="27" t="s">
        <v>117</v>
      </c>
      <c r="G301" s="26"/>
      <c r="H301" s="61"/>
      <c r="I301" s="28"/>
      <c r="J301" s="27"/>
      <c r="K301" s="28"/>
      <c r="L301" s="55"/>
      <c r="M301" s="56"/>
    </row>
    <row r="302" spans="1:13" ht="18" x14ac:dyDescent="0.25">
      <c r="A302" s="24">
        <v>6091</v>
      </c>
      <c r="B302" s="12"/>
      <c r="C302" s="48" t="s">
        <v>625</v>
      </c>
      <c r="D302" s="58">
        <v>119882</v>
      </c>
      <c r="E302" s="38"/>
      <c r="F302" s="27" t="s">
        <v>117</v>
      </c>
      <c r="G302" s="26"/>
      <c r="H302" s="61"/>
      <c r="I302" s="28"/>
      <c r="J302" s="27"/>
      <c r="K302" s="28"/>
      <c r="L302" s="55"/>
      <c r="M302" s="56"/>
    </row>
    <row r="303" spans="1:13" ht="18" x14ac:dyDescent="0.25">
      <c r="A303" s="24">
        <v>6091</v>
      </c>
      <c r="B303" s="12"/>
      <c r="C303" s="48" t="s">
        <v>626</v>
      </c>
      <c r="D303" s="58">
        <v>2600</v>
      </c>
      <c r="E303" s="38"/>
      <c r="F303" s="27" t="s">
        <v>117</v>
      </c>
      <c r="G303" s="26"/>
      <c r="H303" s="61"/>
      <c r="I303" s="28"/>
      <c r="J303" s="27"/>
      <c r="K303" s="28"/>
      <c r="L303" s="55"/>
      <c r="M303" s="56"/>
    </row>
    <row r="304" spans="1:13" ht="18" x14ac:dyDescent="0.25">
      <c r="A304" s="24">
        <v>6091</v>
      </c>
      <c r="B304" s="12"/>
      <c r="C304" s="48" t="s">
        <v>627</v>
      </c>
      <c r="D304" s="58">
        <v>4200</v>
      </c>
      <c r="E304" s="38"/>
      <c r="F304" s="27" t="s">
        <v>117</v>
      </c>
      <c r="G304" s="26"/>
      <c r="H304" s="61"/>
      <c r="I304" s="28"/>
      <c r="J304" s="27"/>
      <c r="K304" s="28"/>
      <c r="L304" s="55"/>
      <c r="M304" s="56"/>
    </row>
    <row r="305" spans="1:13" ht="18" x14ac:dyDescent="0.25">
      <c r="A305" s="24">
        <v>6091</v>
      </c>
      <c r="B305" s="12"/>
      <c r="C305" s="48" t="s">
        <v>628</v>
      </c>
      <c r="D305" s="58">
        <v>19000</v>
      </c>
      <c r="E305" s="38"/>
      <c r="F305" s="27" t="s">
        <v>117</v>
      </c>
      <c r="G305" s="26"/>
      <c r="H305" s="61"/>
      <c r="I305" s="28"/>
      <c r="J305" s="27"/>
      <c r="K305" s="28"/>
      <c r="L305" s="55"/>
      <c r="M305" s="56"/>
    </row>
    <row r="306" spans="1:13" ht="18" x14ac:dyDescent="0.25">
      <c r="A306" s="24">
        <v>6091</v>
      </c>
      <c r="B306" s="12"/>
      <c r="C306" s="48" t="s">
        <v>629</v>
      </c>
      <c r="D306" s="58">
        <v>108000</v>
      </c>
      <c r="E306" s="38"/>
      <c r="F306" s="27" t="s">
        <v>117</v>
      </c>
      <c r="G306" s="26"/>
      <c r="H306" s="61"/>
      <c r="I306" s="28"/>
      <c r="J306" s="27"/>
      <c r="K306" s="28"/>
      <c r="L306" s="55"/>
      <c r="M306" s="56"/>
    </row>
    <row r="307" spans="1:13" ht="18" x14ac:dyDescent="0.25">
      <c r="A307" s="24">
        <v>6091</v>
      </c>
      <c r="B307" s="12"/>
      <c r="C307" s="48" t="s">
        <v>630</v>
      </c>
      <c r="D307" s="58">
        <v>603798</v>
      </c>
      <c r="E307" s="38"/>
      <c r="F307" s="27" t="s">
        <v>117</v>
      </c>
      <c r="G307" s="26"/>
      <c r="H307" s="61"/>
      <c r="I307" s="28"/>
      <c r="J307" s="27"/>
      <c r="K307" s="28"/>
      <c r="L307" s="55"/>
      <c r="M307" s="56"/>
    </row>
    <row r="308" spans="1:13" ht="18" x14ac:dyDescent="0.25">
      <c r="A308" s="24">
        <v>6091</v>
      </c>
      <c r="B308" s="12"/>
      <c r="C308" s="48" t="s">
        <v>631</v>
      </c>
      <c r="D308" s="58">
        <v>73600</v>
      </c>
      <c r="E308" s="38"/>
      <c r="F308" s="27" t="s">
        <v>117</v>
      </c>
      <c r="G308" s="58">
        <v>27352.9</v>
      </c>
      <c r="H308" s="61" t="s">
        <v>155</v>
      </c>
      <c r="I308" s="28"/>
      <c r="J308" s="27"/>
      <c r="K308" s="28"/>
      <c r="L308" s="55"/>
      <c r="M308" s="56"/>
    </row>
    <row r="309" spans="1:13" x14ac:dyDescent="0.25">
      <c r="A309" s="24">
        <v>6091</v>
      </c>
      <c r="B309" s="12"/>
      <c r="C309" s="48" t="s">
        <v>632</v>
      </c>
      <c r="D309" s="122">
        <v>42300</v>
      </c>
      <c r="E309" s="38"/>
      <c r="F309" s="27" t="s">
        <v>117</v>
      </c>
      <c r="G309" s="122">
        <v>1186.52</v>
      </c>
      <c r="H309" s="61"/>
      <c r="I309" s="28"/>
      <c r="J309" s="27"/>
      <c r="K309" s="28"/>
      <c r="L309" s="55"/>
    </row>
    <row r="310" spans="1:13" x14ac:dyDescent="0.25">
      <c r="A310" s="24">
        <v>6091</v>
      </c>
      <c r="B310" s="12"/>
      <c r="C310" s="48" t="s">
        <v>633</v>
      </c>
      <c r="D310" s="123">
        <v>443033</v>
      </c>
      <c r="E310" s="38"/>
      <c r="F310" s="27" t="s">
        <v>117</v>
      </c>
      <c r="G310" s="26"/>
      <c r="H310" s="61"/>
      <c r="I310" s="28"/>
      <c r="J310" s="27"/>
      <c r="K310" s="28"/>
    </row>
    <row r="311" spans="1:13" x14ac:dyDescent="0.25">
      <c r="A311" s="24">
        <v>6091</v>
      </c>
      <c r="B311" s="12"/>
      <c r="C311" s="48" t="s">
        <v>634</v>
      </c>
      <c r="D311" s="123">
        <v>688611.7</v>
      </c>
      <c r="E311" s="38"/>
      <c r="F311" s="27" t="s">
        <v>117</v>
      </c>
      <c r="G311" s="26"/>
      <c r="H311" s="61"/>
      <c r="I311" s="28"/>
      <c r="J311" s="27"/>
      <c r="K311" s="28"/>
      <c r="L311" s="55"/>
    </row>
    <row r="312" spans="1:13" x14ac:dyDescent="0.25">
      <c r="A312" s="24">
        <v>6091</v>
      </c>
      <c r="B312" s="12"/>
      <c r="C312" s="48" t="s">
        <v>635</v>
      </c>
      <c r="D312" s="123">
        <v>82464</v>
      </c>
      <c r="E312" s="38"/>
      <c r="F312" s="27" t="s">
        <v>117</v>
      </c>
      <c r="G312" s="123">
        <v>23839.03</v>
      </c>
      <c r="H312" s="61" t="s">
        <v>156</v>
      </c>
      <c r="I312" s="28" t="s">
        <v>157</v>
      </c>
      <c r="J312" s="27">
        <v>5148922</v>
      </c>
      <c r="K312" s="28" t="s">
        <v>120</v>
      </c>
      <c r="L312" s="55" t="s">
        <v>148</v>
      </c>
    </row>
    <row r="313" spans="1:13" x14ac:dyDescent="0.25">
      <c r="A313" s="24">
        <v>6091</v>
      </c>
      <c r="B313" s="12"/>
      <c r="C313" s="48" t="s">
        <v>636</v>
      </c>
      <c r="D313" s="124">
        <v>82460</v>
      </c>
      <c r="E313" s="38"/>
      <c r="F313" s="27" t="s">
        <v>117</v>
      </c>
      <c r="G313" s="26"/>
      <c r="H313" s="61"/>
      <c r="I313" s="28"/>
      <c r="J313" s="27"/>
      <c r="K313" s="28"/>
      <c r="L313" s="55"/>
    </row>
    <row r="314" spans="1:13" x14ac:dyDescent="0.25">
      <c r="A314" s="24">
        <v>6091</v>
      </c>
      <c r="B314" s="12"/>
      <c r="C314" s="48" t="s">
        <v>637</v>
      </c>
      <c r="D314" s="124">
        <v>78860</v>
      </c>
      <c r="E314" s="38"/>
      <c r="F314" s="27" t="s">
        <v>117</v>
      </c>
      <c r="G314" s="26"/>
      <c r="H314" s="61"/>
      <c r="I314" s="28"/>
      <c r="J314" s="27"/>
      <c r="K314" s="28"/>
      <c r="L314" s="55"/>
      <c r="M314" s="72"/>
    </row>
    <row r="315" spans="1:13" x14ac:dyDescent="0.25">
      <c r="A315" s="24">
        <v>6091</v>
      </c>
      <c r="B315" s="12"/>
      <c r="C315" s="48" t="s">
        <v>638</v>
      </c>
      <c r="D315" s="124">
        <v>826875</v>
      </c>
      <c r="E315" s="38"/>
      <c r="F315" s="27" t="s">
        <v>117</v>
      </c>
      <c r="G315" s="26"/>
      <c r="H315" s="61"/>
      <c r="I315" s="28"/>
      <c r="J315" s="27"/>
      <c r="K315" s="28"/>
      <c r="L315" s="55"/>
    </row>
    <row r="316" spans="1:13" x14ac:dyDescent="0.25">
      <c r="A316" s="24">
        <v>6091</v>
      </c>
      <c r="B316" s="12"/>
      <c r="C316" s="48" t="s">
        <v>639</v>
      </c>
      <c r="D316" s="124">
        <v>45461</v>
      </c>
      <c r="E316" s="38"/>
      <c r="F316" s="27" t="s">
        <v>117</v>
      </c>
      <c r="G316" s="26"/>
      <c r="H316" s="61"/>
      <c r="I316" s="28"/>
      <c r="J316" s="27"/>
      <c r="K316" s="28"/>
      <c r="L316" s="55"/>
    </row>
    <row r="317" spans="1:13" x14ac:dyDescent="0.25">
      <c r="A317" s="24">
        <v>6091</v>
      </c>
      <c r="B317" s="12"/>
      <c r="C317" s="48" t="s">
        <v>640</v>
      </c>
      <c r="D317" s="124">
        <v>10944</v>
      </c>
      <c r="E317" s="38"/>
      <c r="F317" s="27" t="s">
        <v>117</v>
      </c>
      <c r="G317" s="26"/>
      <c r="H317" s="61"/>
      <c r="I317" s="28"/>
      <c r="J317" s="27"/>
      <c r="K317" s="28"/>
      <c r="L317" s="55"/>
    </row>
    <row r="318" spans="1:13" x14ac:dyDescent="0.25">
      <c r="A318" s="24">
        <v>6091</v>
      </c>
      <c r="B318" s="12"/>
      <c r="C318" s="48" t="s">
        <v>641</v>
      </c>
      <c r="D318" s="124">
        <v>17100</v>
      </c>
      <c r="E318" s="38"/>
      <c r="F318" s="27" t="s">
        <v>117</v>
      </c>
      <c r="G318" s="26"/>
      <c r="H318" s="61"/>
      <c r="I318" s="28"/>
      <c r="J318" s="27"/>
      <c r="K318" s="28"/>
      <c r="L318" s="55"/>
    </row>
    <row r="319" spans="1:13" x14ac:dyDescent="0.25">
      <c r="A319" s="24">
        <v>6091</v>
      </c>
      <c r="B319" s="12"/>
      <c r="C319" s="48" t="s">
        <v>642</v>
      </c>
      <c r="D319" s="124">
        <v>67306</v>
      </c>
      <c r="E319" s="38"/>
      <c r="F319" s="27" t="s">
        <v>117</v>
      </c>
      <c r="G319" s="26"/>
      <c r="H319" s="61"/>
      <c r="I319" s="28"/>
      <c r="J319" s="27"/>
      <c r="K319" s="28"/>
      <c r="L319" s="55"/>
    </row>
    <row r="320" spans="1:13" x14ac:dyDescent="0.25">
      <c r="A320" s="24">
        <v>6091</v>
      </c>
      <c r="B320" s="12"/>
      <c r="C320" s="48" t="s">
        <v>643</v>
      </c>
      <c r="D320" s="124">
        <v>85260</v>
      </c>
      <c r="E320" s="38"/>
      <c r="F320" s="27" t="s">
        <v>117</v>
      </c>
      <c r="G320" s="26"/>
      <c r="H320" s="61"/>
      <c r="I320" s="28"/>
      <c r="J320" s="27"/>
      <c r="K320" s="28"/>
      <c r="L320" s="55"/>
    </row>
    <row r="321" spans="1:12" x14ac:dyDescent="0.25">
      <c r="A321" s="24">
        <v>6091</v>
      </c>
      <c r="B321" s="12"/>
      <c r="C321" s="48" t="s">
        <v>644</v>
      </c>
      <c r="D321" s="124">
        <v>2940</v>
      </c>
      <c r="E321" s="38"/>
      <c r="F321" s="27" t="s">
        <v>117</v>
      </c>
      <c r="G321" s="26"/>
      <c r="H321" s="61"/>
      <c r="I321" s="28"/>
      <c r="J321" s="27"/>
      <c r="K321" s="28"/>
      <c r="L321" s="55"/>
    </row>
    <row r="322" spans="1:12" x14ac:dyDescent="0.25">
      <c r="A322" s="24">
        <v>6091</v>
      </c>
      <c r="B322" s="12"/>
      <c r="C322" s="48" t="s">
        <v>645</v>
      </c>
      <c r="D322" s="124">
        <v>145975</v>
      </c>
      <c r="E322" s="38"/>
      <c r="F322" s="27" t="s">
        <v>117</v>
      </c>
      <c r="G322" s="26"/>
      <c r="H322" s="61"/>
      <c r="I322" s="28"/>
      <c r="J322" s="27"/>
      <c r="K322" s="28"/>
      <c r="L322" s="55"/>
    </row>
    <row r="323" spans="1:12" x14ac:dyDescent="0.25">
      <c r="A323" s="24">
        <v>6091</v>
      </c>
      <c r="B323" s="12"/>
      <c r="C323" s="48" t="s">
        <v>646</v>
      </c>
      <c r="D323" s="124">
        <v>756099.2</v>
      </c>
      <c r="E323" s="38"/>
      <c r="F323" s="27" t="s">
        <v>117</v>
      </c>
      <c r="G323" s="124">
        <v>41612.080000000002</v>
      </c>
      <c r="H323" s="61" t="s">
        <v>156</v>
      </c>
      <c r="I323" s="28" t="s">
        <v>157</v>
      </c>
      <c r="J323" s="27">
        <v>5148922</v>
      </c>
      <c r="K323" s="28" t="s">
        <v>120</v>
      </c>
      <c r="L323" s="55" t="s">
        <v>148</v>
      </c>
    </row>
    <row r="324" spans="1:12" x14ac:dyDescent="0.25">
      <c r="A324" s="24">
        <v>6091</v>
      </c>
      <c r="B324" s="12"/>
      <c r="C324" s="48" t="s">
        <v>647</v>
      </c>
      <c r="D324" s="42">
        <v>1535625</v>
      </c>
      <c r="E324" s="38"/>
      <c r="F324" s="27" t="s">
        <v>117</v>
      </c>
      <c r="G324" s="26"/>
      <c r="H324" s="61"/>
      <c r="I324" s="28"/>
      <c r="J324" s="27"/>
      <c r="K324" s="28"/>
      <c r="L324" s="55"/>
    </row>
    <row r="325" spans="1:12" x14ac:dyDescent="0.25">
      <c r="A325" s="24">
        <v>6091</v>
      </c>
      <c r="B325" s="12"/>
      <c r="C325" s="48" t="s">
        <v>648</v>
      </c>
      <c r="D325" s="42">
        <v>241250</v>
      </c>
      <c r="E325" s="38"/>
      <c r="F325" s="27" t="s">
        <v>117</v>
      </c>
      <c r="G325" s="26"/>
      <c r="H325" s="61"/>
      <c r="I325" s="28"/>
      <c r="J325" s="27"/>
      <c r="K325" s="28"/>
      <c r="L325" s="55"/>
    </row>
    <row r="326" spans="1:12" x14ac:dyDescent="0.25">
      <c r="A326" s="24">
        <v>6091</v>
      </c>
      <c r="B326" s="12"/>
      <c r="C326" s="48" t="s">
        <v>649</v>
      </c>
      <c r="D326" s="42">
        <v>142100</v>
      </c>
      <c r="E326" s="38"/>
      <c r="F326" s="27" t="s">
        <v>117</v>
      </c>
      <c r="G326" s="26"/>
      <c r="H326" s="61"/>
      <c r="I326" s="28"/>
      <c r="J326" s="27"/>
      <c r="K326" s="28"/>
      <c r="L326" s="55"/>
    </row>
    <row r="327" spans="1:12" x14ac:dyDescent="0.25">
      <c r="A327" s="24">
        <v>6091</v>
      </c>
      <c r="B327" s="12"/>
      <c r="C327" s="48" t="s">
        <v>650</v>
      </c>
      <c r="D327" s="42">
        <v>18000</v>
      </c>
      <c r="E327" s="38"/>
      <c r="F327" s="27" t="s">
        <v>117</v>
      </c>
      <c r="G327" s="26"/>
      <c r="H327" s="61"/>
      <c r="I327" s="28"/>
      <c r="J327" s="27"/>
      <c r="K327" s="28"/>
      <c r="L327" s="55"/>
    </row>
    <row r="328" spans="1:12" x14ac:dyDescent="0.25">
      <c r="A328" s="24">
        <v>6091</v>
      </c>
      <c r="B328" s="12"/>
      <c r="C328" s="48" t="s">
        <v>189</v>
      </c>
      <c r="D328" s="42">
        <v>11520</v>
      </c>
      <c r="E328" s="38"/>
      <c r="F328" s="27" t="s">
        <v>117</v>
      </c>
      <c r="G328" s="26"/>
      <c r="H328" s="61"/>
      <c r="I328" s="28"/>
      <c r="J328" s="27"/>
      <c r="K328" s="28"/>
      <c r="L328" s="55"/>
    </row>
    <row r="329" spans="1:12" x14ac:dyDescent="0.25">
      <c r="A329" s="24">
        <v>6091</v>
      </c>
      <c r="B329" s="12"/>
      <c r="C329" s="48" t="s">
        <v>651</v>
      </c>
      <c r="D329" s="42">
        <v>69150</v>
      </c>
      <c r="E329" s="38"/>
      <c r="F329" s="27" t="s">
        <v>117</v>
      </c>
      <c r="G329" s="26"/>
      <c r="H329" s="61"/>
      <c r="I329" s="28"/>
      <c r="J329" s="27"/>
      <c r="K329" s="28"/>
      <c r="L329" s="55"/>
    </row>
    <row r="330" spans="1:12" x14ac:dyDescent="0.25">
      <c r="A330" s="24">
        <v>6091</v>
      </c>
      <c r="B330" s="12"/>
      <c r="C330" s="48" t="s">
        <v>652</v>
      </c>
      <c r="D330" s="42">
        <v>4900</v>
      </c>
      <c r="E330" s="38"/>
      <c r="F330" s="27" t="s">
        <v>117</v>
      </c>
      <c r="G330" s="26"/>
      <c r="H330" s="61"/>
      <c r="I330" s="28"/>
      <c r="J330" s="27"/>
      <c r="K330" s="28"/>
      <c r="L330" s="55"/>
    </row>
    <row r="331" spans="1:12" x14ac:dyDescent="0.25">
      <c r="A331" s="24">
        <v>6091</v>
      </c>
      <c r="B331" s="12"/>
      <c r="C331" s="48" t="s">
        <v>653</v>
      </c>
      <c r="D331" s="42">
        <v>194000</v>
      </c>
      <c r="E331" s="38"/>
      <c r="F331" s="27" t="s">
        <v>117</v>
      </c>
      <c r="G331" s="26"/>
      <c r="H331" s="61"/>
      <c r="I331" s="28"/>
      <c r="J331" s="27"/>
      <c r="K331" s="28"/>
      <c r="L331" s="55"/>
    </row>
    <row r="332" spans="1:12" x14ac:dyDescent="0.25">
      <c r="A332" s="24">
        <v>6091</v>
      </c>
      <c r="B332" s="24"/>
      <c r="C332" s="25" t="s">
        <v>654</v>
      </c>
      <c r="D332" s="42">
        <v>311440</v>
      </c>
      <c r="E332" s="38"/>
      <c r="F332" s="27" t="s">
        <v>117</v>
      </c>
      <c r="G332" s="42">
        <v>49636.99</v>
      </c>
      <c r="H332" s="61"/>
      <c r="I332" s="28"/>
      <c r="J332" s="27">
        <v>5148922</v>
      </c>
      <c r="K332" s="28" t="s">
        <v>120</v>
      </c>
      <c r="L332" s="55" t="s">
        <v>148</v>
      </c>
    </row>
    <row r="333" spans="1:12" x14ac:dyDescent="0.25">
      <c r="A333" s="24">
        <v>6091</v>
      </c>
      <c r="B333" s="24"/>
      <c r="C333" s="25" t="s">
        <v>674</v>
      </c>
      <c r="D333" s="43">
        <f>19*12250</f>
        <v>232750</v>
      </c>
      <c r="E333" s="38"/>
      <c r="F333" s="27" t="s">
        <v>117</v>
      </c>
      <c r="G333" s="26"/>
      <c r="H333" s="61"/>
      <c r="I333" s="28"/>
      <c r="J333" s="27"/>
      <c r="K333" s="28"/>
      <c r="L333" s="55"/>
    </row>
    <row r="334" spans="1:12" x14ac:dyDescent="0.25">
      <c r="A334" s="24">
        <v>6091</v>
      </c>
      <c r="B334" s="24"/>
      <c r="C334" s="25" t="s">
        <v>655</v>
      </c>
      <c r="D334" s="43">
        <f>50*10750</f>
        <v>537500</v>
      </c>
      <c r="E334" s="38"/>
      <c r="F334" s="27" t="s">
        <v>117</v>
      </c>
      <c r="G334" s="26"/>
      <c r="H334" s="61"/>
      <c r="I334" s="28"/>
      <c r="J334" s="27"/>
      <c r="K334" s="28"/>
      <c r="L334" s="55"/>
    </row>
    <row r="335" spans="1:12" x14ac:dyDescent="0.25">
      <c r="A335" s="24">
        <v>6091</v>
      </c>
      <c r="B335" s="24"/>
      <c r="C335" s="25" t="s">
        <v>656</v>
      </c>
      <c r="D335" s="43">
        <f>10*16100</f>
        <v>161000</v>
      </c>
      <c r="E335" s="38"/>
      <c r="F335" s="27" t="s">
        <v>117</v>
      </c>
      <c r="G335" s="26"/>
      <c r="H335" s="61"/>
      <c r="I335" s="28"/>
      <c r="J335" s="27"/>
      <c r="K335" s="28"/>
      <c r="L335" s="55"/>
    </row>
    <row r="336" spans="1:12" x14ac:dyDescent="0.25">
      <c r="A336" s="24">
        <v>6091</v>
      </c>
      <c r="B336" s="24"/>
      <c r="C336" s="25" t="s">
        <v>657</v>
      </c>
      <c r="D336" s="43">
        <f>120*116</f>
        <v>13920</v>
      </c>
      <c r="E336" s="38"/>
      <c r="F336" s="27" t="s">
        <v>117</v>
      </c>
      <c r="G336" s="26"/>
      <c r="H336" s="61"/>
      <c r="I336" s="28"/>
      <c r="J336" s="27"/>
      <c r="K336" s="28"/>
      <c r="L336" s="55"/>
    </row>
    <row r="337" spans="1:12" x14ac:dyDescent="0.25">
      <c r="A337" s="24">
        <v>6091</v>
      </c>
      <c r="B337" s="24"/>
      <c r="C337" s="25" t="s">
        <v>658</v>
      </c>
      <c r="D337" s="43">
        <f>116*185</f>
        <v>21460</v>
      </c>
      <c r="E337" s="38"/>
      <c r="F337" s="27" t="s">
        <v>117</v>
      </c>
      <c r="G337" s="26"/>
      <c r="H337" s="61"/>
      <c r="I337" s="28"/>
      <c r="J337" s="27"/>
      <c r="K337" s="28"/>
      <c r="L337" s="55"/>
    </row>
    <row r="338" spans="1:12" x14ac:dyDescent="0.25">
      <c r="A338" s="24">
        <v>6091</v>
      </c>
      <c r="B338" s="24"/>
      <c r="C338" s="25" t="s">
        <v>659</v>
      </c>
      <c r="D338" s="43">
        <f>111*785</f>
        <v>87135</v>
      </c>
      <c r="E338" s="38"/>
      <c r="F338" s="27" t="s">
        <v>117</v>
      </c>
      <c r="G338" s="26"/>
      <c r="H338" s="61"/>
      <c r="I338" s="28"/>
      <c r="J338" s="27"/>
      <c r="K338" s="28"/>
      <c r="L338" s="55"/>
    </row>
    <row r="339" spans="1:12" x14ac:dyDescent="0.25">
      <c r="A339" s="24">
        <v>6091</v>
      </c>
      <c r="B339" s="24"/>
      <c r="C339" s="25" t="s">
        <v>660</v>
      </c>
      <c r="D339" s="43">
        <f>1*21850</f>
        <v>21850</v>
      </c>
      <c r="E339" s="38"/>
      <c r="F339" s="27" t="s">
        <v>117</v>
      </c>
      <c r="G339" s="26"/>
      <c r="H339" s="61"/>
      <c r="I339" s="28"/>
      <c r="J339" s="27"/>
      <c r="K339" s="28"/>
      <c r="L339" s="55"/>
    </row>
    <row r="340" spans="1:12" x14ac:dyDescent="0.25">
      <c r="A340" s="24">
        <v>6091</v>
      </c>
      <c r="B340" s="24"/>
      <c r="C340" s="25" t="s">
        <v>661</v>
      </c>
      <c r="D340" s="43">
        <f>90*18800</f>
        <v>1692000</v>
      </c>
      <c r="E340" s="38"/>
      <c r="F340" s="27" t="s">
        <v>117</v>
      </c>
      <c r="G340" s="26"/>
      <c r="H340" s="61"/>
      <c r="I340" s="28"/>
      <c r="J340" s="27"/>
      <c r="K340" s="28"/>
      <c r="L340" s="55"/>
    </row>
    <row r="341" spans="1:12" x14ac:dyDescent="0.25">
      <c r="A341" s="24">
        <v>6091</v>
      </c>
      <c r="B341" s="24"/>
      <c r="C341" s="25" t="s">
        <v>662</v>
      </c>
      <c r="D341" s="43">
        <f>5*24700</f>
        <v>123500</v>
      </c>
      <c r="E341" s="38"/>
      <c r="F341" s="27" t="s">
        <v>117</v>
      </c>
      <c r="G341" s="26"/>
      <c r="H341" s="61"/>
      <c r="I341" s="28"/>
      <c r="J341" s="27"/>
      <c r="K341" s="28"/>
      <c r="L341" s="55"/>
    </row>
    <row r="342" spans="1:12" x14ac:dyDescent="0.25">
      <c r="A342" s="24">
        <v>6091</v>
      </c>
      <c r="B342" s="24"/>
      <c r="C342" s="25" t="s">
        <v>663</v>
      </c>
      <c r="D342" s="43">
        <f>15*20950</f>
        <v>314250</v>
      </c>
      <c r="E342" s="38"/>
      <c r="F342" s="27" t="s">
        <v>117</v>
      </c>
      <c r="G342" s="26"/>
      <c r="H342" s="61"/>
      <c r="I342" s="28"/>
      <c r="J342" s="27"/>
      <c r="K342" s="28"/>
      <c r="L342" s="55"/>
    </row>
    <row r="343" spans="1:12" x14ac:dyDescent="0.25">
      <c r="A343" s="24">
        <v>6091</v>
      </c>
      <c r="B343" s="24"/>
      <c r="C343" s="25" t="s">
        <v>664</v>
      </c>
      <c r="D343" s="43">
        <f>5*830</f>
        <v>4150</v>
      </c>
      <c r="E343" s="38"/>
      <c r="F343" s="27" t="s">
        <v>117</v>
      </c>
      <c r="G343" s="26"/>
      <c r="H343" s="61"/>
      <c r="I343" s="28"/>
      <c r="J343" s="27"/>
      <c r="K343" s="28"/>
      <c r="L343" s="55"/>
    </row>
    <row r="344" spans="1:12" x14ac:dyDescent="0.25">
      <c r="A344" s="24">
        <v>6091</v>
      </c>
      <c r="B344" s="24"/>
      <c r="C344" s="25" t="s">
        <v>665</v>
      </c>
      <c r="D344" s="43">
        <f>30*3060</f>
        <v>91800</v>
      </c>
      <c r="E344" s="38"/>
      <c r="F344" s="27" t="s">
        <v>117</v>
      </c>
      <c r="G344" s="26"/>
      <c r="H344" s="61"/>
      <c r="I344" s="28"/>
      <c r="J344" s="27"/>
      <c r="K344" s="28"/>
      <c r="L344" s="55"/>
    </row>
    <row r="345" spans="1:12" x14ac:dyDescent="0.25">
      <c r="A345" s="24">
        <v>6091</v>
      </c>
      <c r="B345" s="24"/>
      <c r="C345" s="25" t="s">
        <v>666</v>
      </c>
      <c r="D345" s="43">
        <f>5*26700</f>
        <v>133500</v>
      </c>
      <c r="E345" s="38"/>
      <c r="F345" s="27" t="s">
        <v>117</v>
      </c>
      <c r="G345" s="26"/>
      <c r="H345" s="61"/>
      <c r="I345" s="28"/>
      <c r="J345" s="27"/>
      <c r="K345" s="28"/>
      <c r="L345" s="55"/>
    </row>
    <row r="346" spans="1:12" x14ac:dyDescent="0.25">
      <c r="A346" s="24">
        <v>6091</v>
      </c>
      <c r="B346" s="24"/>
      <c r="C346" s="25" t="s">
        <v>667</v>
      </c>
      <c r="D346" s="43">
        <f>56*3930</f>
        <v>220080</v>
      </c>
      <c r="E346" s="38"/>
      <c r="F346" s="27" t="s">
        <v>117</v>
      </c>
      <c r="G346" s="43">
        <v>73621.600000000006</v>
      </c>
      <c r="H346" s="28" t="s">
        <v>278</v>
      </c>
      <c r="I346" s="28" t="s">
        <v>279</v>
      </c>
      <c r="J346" s="27">
        <v>5148922</v>
      </c>
      <c r="K346" s="28" t="s">
        <v>120</v>
      </c>
      <c r="L346" s="55" t="s">
        <v>148</v>
      </c>
    </row>
    <row r="347" spans="1:12" x14ac:dyDescent="0.25">
      <c r="A347" s="24">
        <v>6091</v>
      </c>
      <c r="B347" s="24"/>
      <c r="C347" s="25" t="s">
        <v>285</v>
      </c>
      <c r="D347" s="125">
        <v>90500</v>
      </c>
      <c r="E347" s="38"/>
      <c r="F347" s="27" t="s">
        <v>117</v>
      </c>
      <c r="G347" s="26"/>
      <c r="H347" s="61"/>
      <c r="I347" s="28"/>
      <c r="J347" s="27"/>
      <c r="K347" s="28"/>
      <c r="L347" s="55"/>
    </row>
    <row r="348" spans="1:12" x14ac:dyDescent="0.25">
      <c r="A348" s="24">
        <v>6091</v>
      </c>
      <c r="B348" s="24"/>
      <c r="C348" s="25" t="s">
        <v>286</v>
      </c>
      <c r="D348" s="125">
        <v>11907</v>
      </c>
      <c r="E348" s="38"/>
      <c r="F348" s="27" t="s">
        <v>117</v>
      </c>
      <c r="G348" s="26"/>
      <c r="H348" s="61"/>
      <c r="I348" s="28"/>
      <c r="J348" s="27"/>
      <c r="K348" s="28"/>
      <c r="L348" s="55"/>
    </row>
    <row r="349" spans="1:12" x14ac:dyDescent="0.25">
      <c r="A349" s="24">
        <v>6091</v>
      </c>
      <c r="B349" s="24"/>
      <c r="C349" s="25" t="s">
        <v>287</v>
      </c>
      <c r="D349" s="125">
        <v>2766</v>
      </c>
      <c r="E349" s="38"/>
      <c r="F349" s="27" t="s">
        <v>117</v>
      </c>
      <c r="G349" s="26"/>
      <c r="H349" s="61"/>
      <c r="I349" s="28"/>
      <c r="J349" s="27"/>
      <c r="K349" s="28"/>
      <c r="L349" s="55"/>
    </row>
    <row r="350" spans="1:12" x14ac:dyDescent="0.25">
      <c r="A350" s="24">
        <v>6091</v>
      </c>
      <c r="B350" s="24"/>
      <c r="C350" s="25" t="s">
        <v>288</v>
      </c>
      <c r="D350" s="125">
        <v>432</v>
      </c>
      <c r="E350" s="38"/>
      <c r="F350" s="27" t="s">
        <v>117</v>
      </c>
      <c r="G350" s="26"/>
      <c r="H350" s="61"/>
      <c r="I350" s="28"/>
      <c r="J350" s="27"/>
      <c r="K350" s="28"/>
      <c r="L350" s="55"/>
    </row>
    <row r="351" spans="1:12" x14ac:dyDescent="0.25">
      <c r="A351" s="24">
        <v>6091</v>
      </c>
      <c r="B351" s="24"/>
      <c r="C351" s="25" t="s">
        <v>289</v>
      </c>
      <c r="D351" s="125">
        <v>675</v>
      </c>
      <c r="E351" s="38"/>
      <c r="F351" s="27" t="s">
        <v>117</v>
      </c>
      <c r="G351" s="26"/>
      <c r="H351" s="61"/>
      <c r="I351" s="28"/>
      <c r="J351" s="27"/>
      <c r="K351" s="28"/>
      <c r="L351" s="55"/>
    </row>
    <row r="352" spans="1:12" x14ac:dyDescent="0.25">
      <c r="A352" s="24">
        <v>6091</v>
      </c>
      <c r="B352" s="24"/>
      <c r="C352" s="25" t="s">
        <v>290</v>
      </c>
      <c r="D352" s="125">
        <v>11679</v>
      </c>
      <c r="E352" s="38"/>
      <c r="F352" s="27" t="s">
        <v>117</v>
      </c>
      <c r="G352" s="125">
        <v>2316.12</v>
      </c>
      <c r="H352" s="28" t="s">
        <v>291</v>
      </c>
      <c r="I352" s="28" t="s">
        <v>292</v>
      </c>
      <c r="J352" s="27">
        <v>5148922</v>
      </c>
      <c r="K352" s="28" t="s">
        <v>120</v>
      </c>
      <c r="L352" s="55" t="s">
        <v>148</v>
      </c>
    </row>
    <row r="353" spans="1:16" x14ac:dyDescent="0.25">
      <c r="A353" s="24">
        <v>6091</v>
      </c>
      <c r="B353" s="24"/>
      <c r="C353" s="25" t="s">
        <v>675</v>
      </c>
      <c r="D353" s="126">
        <f>89*20610</f>
        <v>1834290</v>
      </c>
      <c r="E353" s="38"/>
      <c r="F353" s="27" t="s">
        <v>117</v>
      </c>
      <c r="G353" s="26"/>
      <c r="H353" s="61"/>
      <c r="I353" s="28"/>
      <c r="J353" s="27"/>
      <c r="K353" s="28"/>
      <c r="L353" s="55"/>
    </row>
    <row r="354" spans="1:16" x14ac:dyDescent="0.25">
      <c r="A354" s="24">
        <v>6091</v>
      </c>
      <c r="B354" s="24"/>
      <c r="C354" s="25" t="s">
        <v>347</v>
      </c>
      <c r="D354" s="126">
        <v>253920</v>
      </c>
      <c r="E354" s="38"/>
      <c r="F354" s="27" t="s">
        <v>117</v>
      </c>
      <c r="G354" s="26"/>
      <c r="H354" s="61"/>
      <c r="I354" s="28"/>
      <c r="J354" s="27"/>
      <c r="K354" s="28"/>
      <c r="L354" s="55"/>
    </row>
    <row r="355" spans="1:16" x14ac:dyDescent="0.25">
      <c r="A355" s="24">
        <v>6091</v>
      </c>
      <c r="B355" s="24"/>
      <c r="C355" s="25" t="s">
        <v>348</v>
      </c>
      <c r="D355" s="126">
        <v>67860</v>
      </c>
      <c r="E355" s="38"/>
      <c r="F355" s="27" t="s">
        <v>117</v>
      </c>
      <c r="G355" s="26"/>
      <c r="H355" s="61"/>
      <c r="I355" s="28"/>
      <c r="J355" s="27"/>
      <c r="K355" s="28"/>
      <c r="L355" s="55"/>
    </row>
    <row r="356" spans="1:16" x14ac:dyDescent="0.25">
      <c r="A356" s="24">
        <v>6091</v>
      </c>
      <c r="B356" s="24"/>
      <c r="C356" s="25" t="s">
        <v>349</v>
      </c>
      <c r="D356" s="126">
        <v>152600</v>
      </c>
      <c r="E356" s="38"/>
      <c r="F356" s="27" t="s">
        <v>117</v>
      </c>
      <c r="G356" s="26"/>
      <c r="H356" s="61"/>
      <c r="I356" s="28"/>
      <c r="J356" s="27"/>
      <c r="K356" s="28"/>
      <c r="L356" s="55"/>
    </row>
    <row r="357" spans="1:16" x14ac:dyDescent="0.25">
      <c r="A357" s="24">
        <v>6091</v>
      </c>
      <c r="B357" s="24"/>
      <c r="C357" s="25" t="s">
        <v>350</v>
      </c>
      <c r="D357" s="126">
        <v>84750</v>
      </c>
      <c r="E357" s="38"/>
      <c r="F357" s="27" t="s">
        <v>117</v>
      </c>
      <c r="G357" s="26"/>
      <c r="H357" s="61"/>
      <c r="I357" s="28"/>
      <c r="J357" s="27"/>
      <c r="K357" s="28"/>
      <c r="L357" s="55"/>
    </row>
    <row r="358" spans="1:16" x14ac:dyDescent="0.25">
      <c r="A358" s="24">
        <v>6091</v>
      </c>
      <c r="B358" s="24"/>
      <c r="C358" s="25" t="s">
        <v>355</v>
      </c>
      <c r="D358" s="126">
        <v>20900</v>
      </c>
      <c r="E358" s="38"/>
      <c r="F358" s="27" t="s">
        <v>117</v>
      </c>
      <c r="G358" s="26"/>
      <c r="H358" s="61"/>
      <c r="I358" s="28"/>
      <c r="J358" s="27"/>
      <c r="K358" s="28"/>
      <c r="L358" s="55"/>
    </row>
    <row r="359" spans="1:16" x14ac:dyDescent="0.25">
      <c r="A359" s="24">
        <v>6091</v>
      </c>
      <c r="B359" s="24"/>
      <c r="C359" s="25" t="s">
        <v>356</v>
      </c>
      <c r="D359" s="126">
        <v>90800</v>
      </c>
      <c r="E359" s="38"/>
      <c r="F359" s="27" t="s">
        <v>117</v>
      </c>
      <c r="G359" s="26"/>
      <c r="H359" s="61"/>
      <c r="I359" s="28"/>
      <c r="J359" s="27"/>
      <c r="K359" s="28"/>
      <c r="L359" s="55"/>
    </row>
    <row r="360" spans="1:16" x14ac:dyDescent="0.25">
      <c r="A360" s="24">
        <v>6091</v>
      </c>
      <c r="B360" s="24"/>
      <c r="C360" s="25" t="s">
        <v>351</v>
      </c>
      <c r="D360" s="126">
        <v>15950</v>
      </c>
      <c r="E360" s="38"/>
      <c r="F360" s="27" t="s">
        <v>117</v>
      </c>
      <c r="G360" s="26"/>
      <c r="H360" s="61"/>
      <c r="I360" s="28"/>
      <c r="J360" s="27"/>
      <c r="K360" s="28"/>
      <c r="L360" s="55"/>
    </row>
    <row r="361" spans="1:16" x14ac:dyDescent="0.25">
      <c r="A361" s="24">
        <v>6091</v>
      </c>
      <c r="B361" s="24"/>
      <c r="C361" s="25" t="s">
        <v>352</v>
      </c>
      <c r="D361" s="126">
        <v>79200</v>
      </c>
      <c r="E361" s="38"/>
      <c r="F361" s="27" t="s">
        <v>117</v>
      </c>
      <c r="G361" s="26"/>
      <c r="H361" s="61"/>
      <c r="I361" s="28"/>
      <c r="J361" s="27"/>
      <c r="K361" s="28"/>
      <c r="L361" s="55"/>
    </row>
    <row r="362" spans="1:16" x14ac:dyDescent="0.25">
      <c r="A362" s="24">
        <v>6091</v>
      </c>
      <c r="B362" s="24"/>
      <c r="C362" s="25" t="s">
        <v>353</v>
      </c>
      <c r="D362" s="126">
        <v>373800</v>
      </c>
      <c r="E362" s="38"/>
      <c r="F362" s="27" t="s">
        <v>117</v>
      </c>
      <c r="G362" s="26"/>
      <c r="H362" s="61"/>
      <c r="I362" s="28"/>
      <c r="J362" s="27"/>
      <c r="K362" s="28"/>
      <c r="L362" s="55"/>
    </row>
    <row r="363" spans="1:16" x14ac:dyDescent="0.25">
      <c r="A363" s="24">
        <v>6091</v>
      </c>
      <c r="B363" s="24"/>
      <c r="C363" s="25" t="s">
        <v>354</v>
      </c>
      <c r="D363" s="126">
        <v>67300</v>
      </c>
      <c r="E363" s="38"/>
      <c r="F363" s="27" t="s">
        <v>117</v>
      </c>
      <c r="G363" s="26"/>
      <c r="H363" s="61"/>
      <c r="I363" s="28"/>
      <c r="J363" s="27"/>
      <c r="K363" s="28"/>
      <c r="L363" s="55"/>
    </row>
    <row r="364" spans="1:16" x14ac:dyDescent="0.25">
      <c r="A364" s="24">
        <v>6091</v>
      </c>
      <c r="B364" s="24"/>
      <c r="C364" s="25" t="s">
        <v>357</v>
      </c>
      <c r="D364" s="126">
        <v>340800</v>
      </c>
      <c r="E364" s="38"/>
      <c r="F364" s="27" t="s">
        <v>117</v>
      </c>
      <c r="G364" s="126">
        <v>69201.320000000007</v>
      </c>
      <c r="H364" s="28" t="s">
        <v>325</v>
      </c>
      <c r="I364" s="28" t="s">
        <v>326</v>
      </c>
      <c r="J364" s="27">
        <v>5148922</v>
      </c>
      <c r="K364" s="28" t="s">
        <v>120</v>
      </c>
      <c r="L364" s="55" t="s">
        <v>148</v>
      </c>
    </row>
    <row r="365" spans="1:16" s="102" customFormat="1" x14ac:dyDescent="0.25">
      <c r="A365" s="24">
        <v>6091</v>
      </c>
      <c r="B365" s="24"/>
      <c r="C365" s="25" t="s">
        <v>364</v>
      </c>
      <c r="D365" s="127">
        <v>1329432.3</v>
      </c>
      <c r="E365" s="38"/>
      <c r="F365" s="27" t="s">
        <v>363</v>
      </c>
      <c r="G365" s="26"/>
      <c r="H365" s="28"/>
      <c r="I365" s="28"/>
      <c r="J365" s="27"/>
      <c r="K365" s="28"/>
      <c r="L365" s="55"/>
      <c r="M365" s="101"/>
      <c r="N365" s="101"/>
      <c r="O365" s="101"/>
      <c r="P365" s="101"/>
    </row>
    <row r="366" spans="1:16" s="102" customFormat="1" x14ac:dyDescent="0.25">
      <c r="A366" s="24">
        <v>6091</v>
      </c>
      <c r="B366" s="24"/>
      <c r="C366" s="25" t="s">
        <v>365</v>
      </c>
      <c r="D366" s="127">
        <v>618978</v>
      </c>
      <c r="E366" s="38"/>
      <c r="F366" s="27" t="s">
        <v>363</v>
      </c>
      <c r="G366" s="26"/>
      <c r="H366" s="28"/>
      <c r="I366" s="28"/>
      <c r="J366" s="27"/>
      <c r="K366" s="28"/>
      <c r="L366" s="55"/>
      <c r="M366" s="101"/>
      <c r="N366" s="101"/>
      <c r="O366" s="101"/>
      <c r="P366" s="101"/>
    </row>
    <row r="367" spans="1:16" s="102" customFormat="1" x14ac:dyDescent="0.25">
      <c r="A367" s="24">
        <v>6091</v>
      </c>
      <c r="B367" s="24"/>
      <c r="C367" s="25" t="s">
        <v>366</v>
      </c>
      <c r="D367" s="127">
        <v>775157.6</v>
      </c>
      <c r="E367" s="38"/>
      <c r="F367" s="27" t="s">
        <v>363</v>
      </c>
      <c r="G367" s="26"/>
      <c r="H367" s="28"/>
      <c r="I367" s="28"/>
      <c r="J367" s="27"/>
      <c r="K367" s="28"/>
      <c r="L367" s="55"/>
      <c r="M367" s="101"/>
      <c r="N367" s="101"/>
      <c r="O367" s="101"/>
      <c r="P367" s="101"/>
    </row>
    <row r="368" spans="1:16" s="102" customFormat="1" x14ac:dyDescent="0.25">
      <c r="A368" s="24">
        <v>6091</v>
      </c>
      <c r="B368" s="24"/>
      <c r="C368" s="25" t="s">
        <v>367</v>
      </c>
      <c r="D368" s="127">
        <v>32417</v>
      </c>
      <c r="E368" s="38"/>
      <c r="F368" s="27" t="s">
        <v>363</v>
      </c>
      <c r="G368" s="26"/>
      <c r="H368" s="28"/>
      <c r="I368" s="28"/>
      <c r="J368" s="27"/>
      <c r="K368" s="28"/>
      <c r="L368" s="55"/>
      <c r="M368" s="101"/>
      <c r="N368" s="101"/>
      <c r="O368" s="101"/>
      <c r="P368" s="101"/>
    </row>
    <row r="369" spans="1:16" s="102" customFormat="1" x14ac:dyDescent="0.25">
      <c r="A369" s="24">
        <v>6091</v>
      </c>
      <c r="B369" s="24"/>
      <c r="C369" s="25" t="s">
        <v>369</v>
      </c>
      <c r="D369" s="127">
        <v>24150</v>
      </c>
      <c r="E369" s="38"/>
      <c r="F369" s="27" t="s">
        <v>363</v>
      </c>
      <c r="G369" s="26"/>
      <c r="H369" s="28"/>
      <c r="I369" s="28"/>
      <c r="J369" s="27"/>
      <c r="K369" s="28"/>
      <c r="L369" s="55"/>
      <c r="M369" s="101"/>
      <c r="N369" s="101"/>
      <c r="O369" s="101"/>
      <c r="P369" s="101"/>
    </row>
    <row r="370" spans="1:16" s="102" customFormat="1" x14ac:dyDescent="0.25">
      <c r="A370" s="24">
        <v>6091</v>
      </c>
      <c r="B370" s="24"/>
      <c r="C370" s="25" t="s">
        <v>368</v>
      </c>
      <c r="D370" s="127">
        <v>70446</v>
      </c>
      <c r="E370" s="38"/>
      <c r="F370" s="27" t="s">
        <v>363</v>
      </c>
      <c r="G370" s="127">
        <v>57000</v>
      </c>
      <c r="H370" s="28" t="s">
        <v>396</v>
      </c>
      <c r="I370" s="28" t="s">
        <v>398</v>
      </c>
      <c r="J370" s="27">
        <v>5148922</v>
      </c>
      <c r="K370" s="28" t="s">
        <v>120</v>
      </c>
      <c r="L370" s="55" t="s">
        <v>119</v>
      </c>
      <c r="M370" s="101"/>
      <c r="N370" s="101"/>
      <c r="O370" s="101"/>
      <c r="P370" s="101"/>
    </row>
    <row r="371" spans="1:16" x14ac:dyDescent="0.25">
      <c r="A371" s="24">
        <v>6091</v>
      </c>
      <c r="B371" s="24"/>
      <c r="C371" s="25" t="s">
        <v>371</v>
      </c>
      <c r="D371" s="128">
        <v>2494254</v>
      </c>
      <c r="E371" s="38"/>
      <c r="F371" s="27" t="s">
        <v>363</v>
      </c>
      <c r="G371" s="26"/>
      <c r="H371" s="28"/>
      <c r="I371" s="28"/>
      <c r="J371" s="27"/>
      <c r="K371" s="28"/>
      <c r="L371" s="55"/>
    </row>
    <row r="372" spans="1:16" x14ac:dyDescent="0.25">
      <c r="A372" s="24">
        <v>6091</v>
      </c>
      <c r="B372" s="24"/>
      <c r="C372" s="25" t="s">
        <v>372</v>
      </c>
      <c r="D372" s="128">
        <v>306335.15999999997</v>
      </c>
      <c r="E372" s="38"/>
      <c r="F372" s="27" t="s">
        <v>363</v>
      </c>
      <c r="G372" s="26"/>
      <c r="H372" s="28"/>
      <c r="I372" s="28"/>
      <c r="J372" s="27"/>
      <c r="K372" s="28"/>
      <c r="L372" s="55"/>
    </row>
    <row r="373" spans="1:16" x14ac:dyDescent="0.25">
      <c r="A373" s="24">
        <v>6091</v>
      </c>
      <c r="B373" s="24"/>
      <c r="C373" s="25" t="s">
        <v>373</v>
      </c>
      <c r="D373" s="128">
        <v>90529.74</v>
      </c>
      <c r="E373" s="38"/>
      <c r="F373" s="27" t="s">
        <v>363</v>
      </c>
      <c r="G373" s="26"/>
      <c r="H373" s="28"/>
      <c r="I373" s="28"/>
      <c r="J373" s="27"/>
      <c r="K373" s="28"/>
      <c r="L373" s="55"/>
    </row>
    <row r="374" spans="1:16" x14ac:dyDescent="0.25">
      <c r="A374" s="24">
        <v>6091</v>
      </c>
      <c r="B374" s="24"/>
      <c r="C374" s="25" t="s">
        <v>374</v>
      </c>
      <c r="D374" s="128">
        <v>645043</v>
      </c>
      <c r="E374" s="38"/>
      <c r="F374" s="27" t="s">
        <v>363</v>
      </c>
      <c r="G374" s="26"/>
      <c r="H374" s="28"/>
      <c r="I374" s="28"/>
      <c r="J374" s="27"/>
      <c r="K374" s="28"/>
      <c r="L374" s="55"/>
    </row>
    <row r="375" spans="1:16" x14ac:dyDescent="0.25">
      <c r="A375" s="24">
        <v>6091</v>
      </c>
      <c r="B375" s="24"/>
      <c r="C375" s="25" t="s">
        <v>375</v>
      </c>
      <c r="D375" s="128">
        <v>70446</v>
      </c>
      <c r="E375" s="38"/>
      <c r="F375" s="27" t="s">
        <v>363</v>
      </c>
      <c r="G375" s="26"/>
      <c r="H375" s="28"/>
      <c r="I375" s="28"/>
      <c r="J375" s="27"/>
      <c r="K375" s="28"/>
      <c r="L375" s="55"/>
    </row>
    <row r="376" spans="1:16" x14ac:dyDescent="0.25">
      <c r="A376" s="24">
        <v>6091</v>
      </c>
      <c r="B376" s="24"/>
      <c r="C376" s="25" t="s">
        <v>370</v>
      </c>
      <c r="D376" s="128">
        <v>115939.6</v>
      </c>
      <c r="E376" s="38"/>
      <c r="F376" s="27" t="s">
        <v>363</v>
      </c>
      <c r="G376" s="26"/>
      <c r="H376" s="28"/>
      <c r="I376" s="28"/>
      <c r="J376" s="27"/>
      <c r="K376" s="28"/>
      <c r="L376" s="55"/>
    </row>
    <row r="377" spans="1:16" x14ac:dyDescent="0.25">
      <c r="A377" s="24">
        <v>6091</v>
      </c>
      <c r="B377" s="24"/>
      <c r="C377" s="25" t="s">
        <v>376</v>
      </c>
      <c r="D377" s="128">
        <v>67976.850000000006</v>
      </c>
      <c r="E377" s="38"/>
      <c r="F377" s="27" t="s">
        <v>363</v>
      </c>
      <c r="G377" s="128">
        <v>113000</v>
      </c>
      <c r="H377" s="28" t="s">
        <v>396</v>
      </c>
      <c r="I377" s="28" t="s">
        <v>397</v>
      </c>
      <c r="J377" s="27">
        <v>5148922</v>
      </c>
      <c r="K377" s="28" t="s">
        <v>120</v>
      </c>
      <c r="L377" s="55" t="s">
        <v>148</v>
      </c>
    </row>
    <row r="378" spans="1:16" x14ac:dyDescent="0.25">
      <c r="A378" s="24">
        <v>6091</v>
      </c>
      <c r="B378" s="24"/>
      <c r="C378" s="25" t="s">
        <v>459</v>
      </c>
      <c r="D378" s="124">
        <v>2137932</v>
      </c>
      <c r="E378" s="38"/>
      <c r="F378" s="27" t="s">
        <v>363</v>
      </c>
      <c r="G378" s="26"/>
      <c r="H378" s="28"/>
      <c r="I378" s="28"/>
      <c r="J378" s="27"/>
      <c r="K378" s="28"/>
      <c r="L378" s="55"/>
    </row>
    <row r="379" spans="1:16" x14ac:dyDescent="0.25">
      <c r="A379" s="24">
        <v>6091</v>
      </c>
      <c r="B379" s="24"/>
      <c r="C379" s="25" t="s">
        <v>460</v>
      </c>
      <c r="D379" s="124">
        <v>301765.8</v>
      </c>
      <c r="E379" s="38"/>
      <c r="F379" s="27" t="s">
        <v>363</v>
      </c>
      <c r="G379" s="26"/>
      <c r="H379" s="28"/>
      <c r="I379" s="28"/>
      <c r="J379" s="27"/>
      <c r="K379" s="28"/>
      <c r="L379" s="55"/>
    </row>
    <row r="380" spans="1:16" x14ac:dyDescent="0.25">
      <c r="A380" s="24">
        <v>6091</v>
      </c>
      <c r="B380" s="24"/>
      <c r="C380" s="25" t="s">
        <v>458</v>
      </c>
      <c r="D380" s="124">
        <v>17250</v>
      </c>
      <c r="E380" s="38"/>
      <c r="F380" s="27" t="s">
        <v>363</v>
      </c>
      <c r="G380" s="26"/>
      <c r="H380" s="28"/>
      <c r="I380" s="28"/>
      <c r="J380" s="27"/>
      <c r="K380" s="28"/>
      <c r="L380" s="55"/>
    </row>
    <row r="381" spans="1:16" x14ac:dyDescent="0.25">
      <c r="A381" s="24">
        <v>6091</v>
      </c>
      <c r="B381" s="24"/>
      <c r="C381" s="25" t="s">
        <v>461</v>
      </c>
      <c r="D381" s="124">
        <v>23155</v>
      </c>
      <c r="E381" s="38"/>
      <c r="F381" s="27" t="s">
        <v>363</v>
      </c>
      <c r="G381" s="26"/>
      <c r="H381" s="28"/>
      <c r="I381" s="28"/>
      <c r="J381" s="27"/>
      <c r="K381" s="28"/>
      <c r="L381" s="55"/>
    </row>
    <row r="382" spans="1:16" x14ac:dyDescent="0.25">
      <c r="A382" s="24">
        <v>6091</v>
      </c>
      <c r="B382" s="24"/>
      <c r="C382" s="25" t="s">
        <v>462</v>
      </c>
      <c r="D382" s="124">
        <v>82814</v>
      </c>
      <c r="E382" s="38"/>
      <c r="F382" s="27" t="s">
        <v>363</v>
      </c>
      <c r="G382" s="26"/>
      <c r="H382" s="28"/>
      <c r="I382" s="28"/>
      <c r="J382" s="27"/>
      <c r="K382" s="28"/>
      <c r="L382" s="55"/>
    </row>
    <row r="383" spans="1:16" x14ac:dyDescent="0.25">
      <c r="A383" s="24">
        <v>6091</v>
      </c>
      <c r="B383" s="24"/>
      <c r="C383" s="25" t="s">
        <v>463</v>
      </c>
      <c r="D383" s="124">
        <v>140892</v>
      </c>
      <c r="E383" s="38"/>
      <c r="F383" s="27" t="s">
        <v>363</v>
      </c>
      <c r="G383" s="26"/>
      <c r="H383" s="28"/>
      <c r="I383" s="28"/>
      <c r="J383" s="27"/>
      <c r="K383" s="28"/>
      <c r="L383" s="55"/>
    </row>
    <row r="384" spans="1:16" x14ac:dyDescent="0.25">
      <c r="A384" s="24">
        <v>6091</v>
      </c>
      <c r="B384" s="24"/>
      <c r="C384" s="25" t="s">
        <v>464</v>
      </c>
      <c r="D384" s="124">
        <v>67976.850000000006</v>
      </c>
      <c r="E384" s="38"/>
      <c r="F384" s="27" t="s">
        <v>363</v>
      </c>
      <c r="G384" s="124">
        <v>82182</v>
      </c>
      <c r="H384" s="28" t="s">
        <v>457</v>
      </c>
      <c r="I384" s="28" t="s">
        <v>465</v>
      </c>
      <c r="J384" s="27">
        <v>5148922</v>
      </c>
      <c r="K384" s="28" t="s">
        <v>120</v>
      </c>
      <c r="L384" s="55" t="s">
        <v>148</v>
      </c>
    </row>
    <row r="385" spans="1:13" x14ac:dyDescent="0.25">
      <c r="A385" s="24">
        <v>6091</v>
      </c>
      <c r="B385" s="24"/>
      <c r="C385" s="25" t="s">
        <v>454</v>
      </c>
      <c r="D385" s="129">
        <v>2068005.8</v>
      </c>
      <c r="E385" s="38"/>
      <c r="F385" s="27" t="s">
        <v>363</v>
      </c>
      <c r="G385" s="26"/>
      <c r="H385" s="28"/>
      <c r="I385" s="28"/>
      <c r="J385" s="27"/>
      <c r="K385" s="28"/>
      <c r="L385" s="55"/>
    </row>
    <row r="386" spans="1:13" x14ac:dyDescent="0.25">
      <c r="A386" s="24">
        <v>6091</v>
      </c>
      <c r="B386" s="24"/>
      <c r="C386" s="25" t="s">
        <v>455</v>
      </c>
      <c r="D386" s="129">
        <v>1470072.75</v>
      </c>
      <c r="E386" s="38"/>
      <c r="F386" s="27" t="s">
        <v>363</v>
      </c>
      <c r="G386" s="26"/>
      <c r="H386" s="28"/>
      <c r="I386" s="28"/>
      <c r="J386" s="27"/>
      <c r="K386" s="28"/>
      <c r="L386" s="55"/>
    </row>
    <row r="387" spans="1:13" x14ac:dyDescent="0.25">
      <c r="A387" s="24">
        <v>6091</v>
      </c>
      <c r="B387" s="24"/>
      <c r="C387" s="25" t="s">
        <v>456</v>
      </c>
      <c r="D387" s="129">
        <v>290684.09999999998</v>
      </c>
      <c r="E387" s="38"/>
      <c r="F387" s="27" t="s">
        <v>363</v>
      </c>
      <c r="G387" s="129">
        <v>74336</v>
      </c>
      <c r="H387" s="28" t="s">
        <v>457</v>
      </c>
      <c r="I387" s="28" t="s">
        <v>466</v>
      </c>
      <c r="J387" s="27">
        <v>5148922</v>
      </c>
      <c r="K387" s="28" t="s">
        <v>120</v>
      </c>
      <c r="L387" s="55" t="s">
        <v>119</v>
      </c>
    </row>
    <row r="388" spans="1:13" x14ac:dyDescent="0.25">
      <c r="A388" s="24">
        <v>6091</v>
      </c>
      <c r="B388" s="24"/>
      <c r="C388" s="25" t="s">
        <v>496</v>
      </c>
      <c r="D388" s="130">
        <v>691083.18</v>
      </c>
      <c r="E388" s="38"/>
      <c r="F388" s="27" t="s">
        <v>363</v>
      </c>
      <c r="G388" s="26"/>
      <c r="H388" s="28"/>
      <c r="I388" s="28"/>
      <c r="J388" s="27"/>
      <c r="K388" s="28"/>
      <c r="L388" s="55"/>
    </row>
    <row r="389" spans="1:13" x14ac:dyDescent="0.25">
      <c r="A389" s="24">
        <v>6091</v>
      </c>
      <c r="B389" s="24"/>
      <c r="C389" s="25" t="s">
        <v>497</v>
      </c>
      <c r="D389" s="130">
        <v>111211.38</v>
      </c>
      <c r="E389" s="38"/>
      <c r="F389" s="27" t="s">
        <v>363</v>
      </c>
      <c r="G389" s="130">
        <v>15857</v>
      </c>
      <c r="H389" s="28" t="s">
        <v>457</v>
      </c>
      <c r="I389" s="28" t="s">
        <v>466</v>
      </c>
      <c r="J389" s="27">
        <v>5148922</v>
      </c>
      <c r="K389" s="28" t="s">
        <v>120</v>
      </c>
      <c r="L389" s="55" t="s">
        <v>119</v>
      </c>
    </row>
    <row r="390" spans="1:13" x14ac:dyDescent="0.25">
      <c r="A390" s="24"/>
      <c r="B390" s="24"/>
      <c r="C390" s="25"/>
      <c r="D390" s="26"/>
      <c r="E390" s="38"/>
      <c r="F390" s="27"/>
      <c r="G390" s="26"/>
      <c r="H390" s="28"/>
      <c r="I390" s="28"/>
      <c r="J390" s="27"/>
      <c r="K390" s="28"/>
      <c r="L390" s="55"/>
    </row>
    <row r="391" spans="1:13" x14ac:dyDescent="0.25">
      <c r="A391" s="24">
        <v>6091</v>
      </c>
      <c r="B391" s="24"/>
      <c r="C391" s="25" t="s">
        <v>673</v>
      </c>
      <c r="D391" s="133">
        <v>17992000</v>
      </c>
      <c r="E391" s="38"/>
      <c r="F391" s="27" t="s">
        <v>670</v>
      </c>
      <c r="G391" s="133">
        <v>372118.27</v>
      </c>
      <c r="H391" s="131" t="s">
        <v>671</v>
      </c>
      <c r="I391" s="28" t="s">
        <v>672</v>
      </c>
      <c r="J391" s="27">
        <v>5148922</v>
      </c>
      <c r="K391" s="28" t="s">
        <v>120</v>
      </c>
      <c r="L391" s="55" t="s">
        <v>119</v>
      </c>
      <c r="M391" s="132"/>
    </row>
    <row r="392" spans="1:13" x14ac:dyDescent="0.25">
      <c r="A392" s="24"/>
      <c r="B392" s="24"/>
      <c r="C392" s="25"/>
      <c r="D392" s="29"/>
      <c r="E392" s="38"/>
      <c r="F392" s="27"/>
      <c r="G392" s="26"/>
      <c r="H392" s="61"/>
      <c r="I392" s="28"/>
      <c r="J392" s="27"/>
      <c r="K392" s="28"/>
      <c r="L392" s="55"/>
      <c r="M392" s="132"/>
    </row>
    <row r="393" spans="1:13" x14ac:dyDescent="0.25">
      <c r="A393" s="24"/>
      <c r="B393" s="24"/>
      <c r="C393" s="25"/>
      <c r="D393" s="29"/>
      <c r="E393" s="38"/>
      <c r="F393" s="27"/>
      <c r="G393" s="26"/>
      <c r="H393" s="61"/>
      <c r="I393" s="28"/>
      <c r="J393" s="27"/>
      <c r="K393" s="28"/>
      <c r="L393" s="55"/>
    </row>
    <row r="394" spans="1:13" x14ac:dyDescent="0.25">
      <c r="A394" s="24"/>
      <c r="B394" s="24"/>
      <c r="C394" s="25"/>
      <c r="D394" s="29"/>
      <c r="E394" s="38"/>
      <c r="F394" s="27"/>
      <c r="G394" s="26"/>
      <c r="H394" s="61"/>
      <c r="I394" s="28"/>
      <c r="J394" s="27"/>
      <c r="K394" s="28"/>
      <c r="L394" s="55"/>
    </row>
    <row r="395" spans="1:13" x14ac:dyDescent="0.25">
      <c r="A395" s="24"/>
      <c r="B395" s="24"/>
      <c r="C395" s="25"/>
      <c r="D395" s="26"/>
      <c r="E395" s="38"/>
      <c r="F395" s="27"/>
      <c r="G395" s="26"/>
      <c r="H395" s="61"/>
      <c r="I395" s="28"/>
      <c r="J395" s="27"/>
      <c r="K395" s="28"/>
      <c r="L395" s="55"/>
    </row>
    <row r="396" spans="1:13" x14ac:dyDescent="0.25">
      <c r="A396" s="24"/>
      <c r="B396" s="24"/>
      <c r="C396" s="25"/>
      <c r="D396" s="29">
        <f>SUM(D252:D395)</f>
        <v>82014242.150000006</v>
      </c>
      <c r="E396" s="38"/>
      <c r="F396" s="27"/>
      <c r="G396" s="29">
        <f>SUM(G252:G395)</f>
        <v>1485185.9</v>
      </c>
      <c r="H396" s="61"/>
      <c r="I396" s="28"/>
      <c r="J396" s="27"/>
      <c r="K396" s="28"/>
      <c r="L396" s="55"/>
    </row>
    <row r="397" spans="1:13" x14ac:dyDescent="0.25">
      <c r="A397" s="24"/>
      <c r="B397" s="24"/>
      <c r="C397" s="25"/>
      <c r="D397" s="29">
        <v>-82014242.150000006</v>
      </c>
      <c r="E397" s="24"/>
      <c r="F397" s="27"/>
      <c r="G397" s="26"/>
      <c r="H397" s="61"/>
      <c r="I397" s="28"/>
      <c r="J397" s="24"/>
      <c r="K397" s="38"/>
      <c r="L397" s="30"/>
    </row>
    <row r="398" spans="1:13" x14ac:dyDescent="0.25">
      <c r="A398" s="24"/>
      <c r="B398" s="24"/>
      <c r="C398" s="25"/>
      <c r="D398" s="26">
        <f>SUM(D396:D397)</f>
        <v>0</v>
      </c>
      <c r="E398" s="24"/>
      <c r="F398" s="27"/>
      <c r="G398" s="26"/>
      <c r="H398" s="61"/>
      <c r="I398" s="28"/>
      <c r="J398" s="24"/>
      <c r="K398" s="38"/>
      <c r="L398" s="30"/>
    </row>
    <row r="399" spans="1:13" x14ac:dyDescent="0.25">
      <c r="A399" s="24"/>
      <c r="B399" s="24"/>
      <c r="C399" s="25"/>
      <c r="D399" s="29"/>
      <c r="E399" s="24"/>
      <c r="F399" s="27"/>
      <c r="G399" s="26"/>
      <c r="H399" s="61"/>
      <c r="I399" s="28"/>
      <c r="J399" s="24"/>
      <c r="K399" s="24"/>
      <c r="L399" s="30"/>
    </row>
    <row r="400" spans="1:13" x14ac:dyDescent="0.25">
      <c r="A400" s="24"/>
      <c r="B400" s="24"/>
      <c r="C400" s="25"/>
      <c r="D400" s="29"/>
      <c r="E400" s="24"/>
      <c r="F400" s="27"/>
      <c r="G400" s="26"/>
      <c r="H400" s="61"/>
      <c r="I400" s="28"/>
      <c r="J400" s="24"/>
      <c r="K400" s="24"/>
      <c r="L400" s="30"/>
    </row>
    <row r="401" spans="1:16" x14ac:dyDescent="0.25">
      <c r="A401" s="24"/>
      <c r="B401" s="24"/>
      <c r="C401" s="25"/>
      <c r="D401" s="29"/>
      <c r="E401" s="24"/>
      <c r="F401" s="27"/>
      <c r="G401" s="26"/>
      <c r="H401" s="61"/>
      <c r="I401" s="28"/>
      <c r="J401" s="24"/>
      <c r="K401" s="24"/>
      <c r="L401" s="30"/>
    </row>
    <row r="402" spans="1:16" x14ac:dyDescent="0.25">
      <c r="A402" s="24"/>
      <c r="B402" s="24"/>
      <c r="C402" s="25"/>
      <c r="D402" s="29"/>
      <c r="E402" s="24"/>
      <c r="F402" s="27"/>
      <c r="G402" s="26"/>
      <c r="H402" s="61"/>
      <c r="I402" s="28"/>
      <c r="J402" s="24"/>
      <c r="K402" s="24"/>
      <c r="L402" s="30"/>
    </row>
    <row r="403" spans="1:16" x14ac:dyDescent="0.25">
      <c r="A403" s="24"/>
      <c r="B403" s="24"/>
      <c r="C403" s="25"/>
      <c r="D403" s="29"/>
      <c r="E403" s="24"/>
      <c r="F403" s="27"/>
      <c r="G403" s="26"/>
      <c r="H403" s="61"/>
      <c r="I403" s="28"/>
      <c r="J403" s="24"/>
      <c r="K403" s="24"/>
      <c r="L403" s="30"/>
    </row>
    <row r="404" spans="1:16" x14ac:dyDescent="0.25">
      <c r="A404" s="24"/>
      <c r="B404" s="24"/>
      <c r="C404" s="25"/>
      <c r="D404" s="29"/>
      <c r="E404" s="24"/>
      <c r="F404" s="27"/>
      <c r="G404" s="26"/>
      <c r="H404" s="61"/>
      <c r="I404" s="28"/>
      <c r="J404" s="24"/>
      <c r="K404" s="24"/>
      <c r="L404" s="30"/>
    </row>
    <row r="405" spans="1:16" x14ac:dyDescent="0.25">
      <c r="A405" s="24"/>
      <c r="B405" s="24"/>
      <c r="C405" s="25"/>
      <c r="D405" s="29"/>
      <c r="E405" s="24"/>
      <c r="F405" s="27"/>
      <c r="G405" s="26"/>
      <c r="H405" s="61"/>
      <c r="I405" s="28"/>
      <c r="J405" s="24"/>
      <c r="K405" s="24"/>
      <c r="L405" s="30"/>
    </row>
    <row r="406" spans="1:16" x14ac:dyDescent="0.25">
      <c r="A406" s="24"/>
      <c r="B406" s="24"/>
      <c r="C406" s="25"/>
      <c r="D406" s="29"/>
      <c r="E406" s="24"/>
      <c r="F406" s="27"/>
      <c r="G406" s="26"/>
      <c r="H406" s="61"/>
      <c r="I406" s="28"/>
      <c r="J406" s="24"/>
      <c r="K406" s="24"/>
      <c r="L406" s="30"/>
    </row>
    <row r="407" spans="1:16" s="74" customFormat="1" x14ac:dyDescent="0.25">
      <c r="A407" s="24">
        <v>9362</v>
      </c>
      <c r="B407" s="24"/>
      <c r="C407" s="25" t="s">
        <v>135</v>
      </c>
      <c r="D407" s="29">
        <v>29900</v>
      </c>
      <c r="E407" s="24"/>
      <c r="F407" s="27" t="s">
        <v>136</v>
      </c>
      <c r="G407" s="26">
        <v>1233</v>
      </c>
      <c r="H407" s="28" t="s">
        <v>121</v>
      </c>
      <c r="I407" s="28" t="s">
        <v>226</v>
      </c>
      <c r="J407" s="24">
        <v>5148610</v>
      </c>
      <c r="K407" s="24">
        <v>9362</v>
      </c>
      <c r="L407" s="30">
        <v>36</v>
      </c>
      <c r="M407" s="73"/>
      <c r="N407" s="73"/>
      <c r="O407" s="73"/>
      <c r="P407" s="73"/>
    </row>
    <row r="408" spans="1:16" x14ac:dyDescent="0.25">
      <c r="A408" s="24"/>
      <c r="B408" s="24"/>
      <c r="C408" s="25"/>
      <c r="D408" s="29"/>
      <c r="E408" s="24"/>
      <c r="F408" s="27"/>
      <c r="G408" s="26"/>
      <c r="H408" s="61"/>
      <c r="I408" s="28"/>
      <c r="J408" s="24"/>
      <c r="K408" s="24"/>
      <c r="L408" s="30"/>
    </row>
    <row r="409" spans="1:16" x14ac:dyDescent="0.25">
      <c r="A409" s="24">
        <v>1663</v>
      </c>
      <c r="B409" s="24"/>
      <c r="C409" s="25" t="s">
        <v>137</v>
      </c>
      <c r="D409" s="29">
        <v>25795921.559999999</v>
      </c>
      <c r="E409" s="24"/>
      <c r="F409" s="27" t="s">
        <v>134</v>
      </c>
      <c r="G409" s="26">
        <v>358740.12</v>
      </c>
      <c r="H409" s="61">
        <v>43321</v>
      </c>
      <c r="I409" s="28" t="s">
        <v>202</v>
      </c>
      <c r="J409" s="24">
        <v>5148610</v>
      </c>
      <c r="K409" s="24">
        <v>1663</v>
      </c>
      <c r="L409" s="30">
        <v>71</v>
      </c>
    </row>
    <row r="410" spans="1:16" x14ac:dyDescent="0.25">
      <c r="A410" s="24"/>
      <c r="B410" s="24"/>
      <c r="C410" s="25"/>
      <c r="D410" s="29"/>
      <c r="E410" s="24"/>
      <c r="F410" s="27"/>
      <c r="G410" s="26"/>
      <c r="H410" s="61"/>
      <c r="I410" s="28"/>
      <c r="J410" s="24"/>
      <c r="K410" s="24"/>
      <c r="L410" s="30"/>
    </row>
    <row r="411" spans="1:16" x14ac:dyDescent="0.25">
      <c r="A411" s="24">
        <v>1332</v>
      </c>
      <c r="B411" s="24"/>
      <c r="C411" s="25" t="s">
        <v>138</v>
      </c>
      <c r="D411" s="29">
        <v>18410730.609999999</v>
      </c>
      <c r="E411" s="24"/>
      <c r="F411" s="27" t="s">
        <v>139</v>
      </c>
      <c r="G411" s="26">
        <v>299000</v>
      </c>
      <c r="H411" s="61" t="s">
        <v>140</v>
      </c>
      <c r="I411" s="28" t="s">
        <v>141</v>
      </c>
      <c r="J411" s="24">
        <v>5148610</v>
      </c>
      <c r="K411" s="24">
        <v>1332</v>
      </c>
      <c r="L411" s="30">
        <v>60</v>
      </c>
    </row>
    <row r="412" spans="1:16" x14ac:dyDescent="0.25">
      <c r="A412" s="24"/>
      <c r="B412" s="24"/>
      <c r="C412" s="25"/>
      <c r="D412" s="29"/>
      <c r="E412" s="24"/>
      <c r="F412" s="27"/>
      <c r="G412" s="26"/>
      <c r="H412" s="61"/>
      <c r="I412" s="28"/>
      <c r="J412" s="24"/>
      <c r="K412" s="24"/>
      <c r="L412" s="30"/>
    </row>
    <row r="413" spans="1:16" x14ac:dyDescent="0.25">
      <c r="A413" s="24">
        <v>9901</v>
      </c>
      <c r="B413" s="24"/>
      <c r="C413" s="25" t="s">
        <v>142</v>
      </c>
      <c r="D413" s="29">
        <v>122650</v>
      </c>
      <c r="E413" s="24"/>
      <c r="F413" s="27" t="s">
        <v>143</v>
      </c>
      <c r="G413" s="26">
        <v>2862</v>
      </c>
      <c r="H413" s="61" t="s">
        <v>144</v>
      </c>
      <c r="I413" s="28" t="s">
        <v>90</v>
      </c>
      <c r="J413" s="24">
        <v>5148904</v>
      </c>
      <c r="K413" s="24">
        <v>9901</v>
      </c>
      <c r="L413" s="30">
        <v>48</v>
      </c>
    </row>
    <row r="414" spans="1:16" x14ac:dyDescent="0.25">
      <c r="A414" s="24"/>
      <c r="B414" s="24"/>
      <c r="C414" s="25"/>
      <c r="D414" s="29"/>
      <c r="E414" s="24"/>
      <c r="F414" s="27"/>
      <c r="G414" s="26"/>
      <c r="H414" s="61"/>
      <c r="I414" s="28"/>
      <c r="J414" s="24"/>
      <c r="K414" s="24"/>
      <c r="L414" s="30"/>
    </row>
    <row r="415" spans="1:16" x14ac:dyDescent="0.25">
      <c r="A415" s="24">
        <v>1487</v>
      </c>
      <c r="B415" s="24"/>
      <c r="C415" s="25" t="s">
        <v>150</v>
      </c>
      <c r="D415" s="29">
        <v>12900000</v>
      </c>
      <c r="E415" s="24"/>
      <c r="F415" s="27" t="s">
        <v>97</v>
      </c>
      <c r="G415" s="26">
        <v>403939.2</v>
      </c>
      <c r="H415" s="61" t="s">
        <v>151</v>
      </c>
      <c r="I415" s="28" t="s">
        <v>152</v>
      </c>
      <c r="J415" s="24">
        <v>5148610</v>
      </c>
      <c r="K415" s="24">
        <v>1487</v>
      </c>
      <c r="L415" s="30">
        <v>60</v>
      </c>
    </row>
    <row r="416" spans="1:16" x14ac:dyDescent="0.25">
      <c r="A416" s="24"/>
      <c r="B416" s="24"/>
      <c r="C416" s="25"/>
      <c r="D416" s="29"/>
      <c r="E416" s="24"/>
      <c r="F416" s="27"/>
      <c r="G416" s="26"/>
      <c r="H416" s="61"/>
      <c r="I416" s="28"/>
      <c r="J416" s="24"/>
      <c r="K416" s="24"/>
      <c r="L416" s="30"/>
    </row>
    <row r="417" spans="1:12" x14ac:dyDescent="0.25">
      <c r="A417" s="24">
        <v>1471</v>
      </c>
      <c r="B417" s="24"/>
      <c r="C417" s="25" t="s">
        <v>694</v>
      </c>
      <c r="D417" s="29">
        <v>216653332.40000001</v>
      </c>
      <c r="E417" s="24"/>
      <c r="F417" s="27"/>
      <c r="G417" s="26"/>
      <c r="H417" s="61" t="s">
        <v>156</v>
      </c>
      <c r="I417" s="28"/>
      <c r="J417" s="24"/>
      <c r="K417" s="24"/>
      <c r="L417" s="30"/>
    </row>
    <row r="418" spans="1:12" x14ac:dyDescent="0.25">
      <c r="A418" s="24"/>
      <c r="B418" s="24"/>
      <c r="C418" s="25"/>
      <c r="D418" s="29"/>
      <c r="E418" s="24"/>
      <c r="F418" s="27"/>
      <c r="G418" s="26"/>
      <c r="H418" s="61"/>
      <c r="I418" s="28"/>
      <c r="J418" s="24"/>
      <c r="K418" s="24"/>
      <c r="L418" s="30"/>
    </row>
    <row r="419" spans="1:12" x14ac:dyDescent="0.25">
      <c r="A419" s="38" t="s">
        <v>159</v>
      </c>
      <c r="B419" s="38"/>
      <c r="C419" s="25" t="s">
        <v>694</v>
      </c>
      <c r="D419" s="29">
        <f>244223643.16-34701</f>
        <v>244188942.16</v>
      </c>
      <c r="E419" s="24"/>
      <c r="F419" s="27"/>
      <c r="G419" s="26"/>
      <c r="H419" s="61" t="s">
        <v>156</v>
      </c>
      <c r="I419" s="28"/>
      <c r="J419" s="24"/>
      <c r="K419" s="24"/>
      <c r="L419" s="30"/>
    </row>
    <row r="420" spans="1:12" x14ac:dyDescent="0.25">
      <c r="A420" s="24"/>
      <c r="B420" s="24"/>
      <c r="C420" s="25"/>
      <c r="D420" s="29"/>
      <c r="E420" s="24"/>
      <c r="F420" s="27"/>
      <c r="G420" s="26"/>
      <c r="H420" s="61"/>
      <c r="I420" s="28"/>
      <c r="J420" s="24"/>
      <c r="K420" s="24"/>
      <c r="L420" s="30"/>
    </row>
    <row r="421" spans="1:12" x14ac:dyDescent="0.25">
      <c r="A421" s="38" t="s">
        <v>159</v>
      </c>
      <c r="B421" s="38"/>
      <c r="C421" s="25" t="s">
        <v>694</v>
      </c>
      <c r="D421" s="29">
        <v>117728606</v>
      </c>
      <c r="E421" s="24"/>
      <c r="F421" s="27"/>
      <c r="G421" s="26"/>
      <c r="H421" s="28" t="s">
        <v>325</v>
      </c>
      <c r="I421" s="28"/>
      <c r="J421" s="24"/>
      <c r="K421" s="24"/>
      <c r="L421" s="30"/>
    </row>
    <row r="422" spans="1:12" x14ac:dyDescent="0.25">
      <c r="A422" s="24"/>
      <c r="B422" s="24"/>
      <c r="C422" s="25"/>
      <c r="D422" s="29"/>
      <c r="E422" s="24"/>
      <c r="F422" s="27"/>
      <c r="G422" s="26"/>
      <c r="H422" s="61"/>
      <c r="I422" s="28"/>
      <c r="J422" s="24"/>
      <c r="K422" s="24"/>
      <c r="L422" s="30"/>
    </row>
    <row r="423" spans="1:12" x14ac:dyDescent="0.25">
      <c r="A423" s="24"/>
      <c r="B423" s="24"/>
      <c r="C423" s="25"/>
      <c r="D423" s="29"/>
      <c r="E423" s="24"/>
      <c r="F423" s="27"/>
      <c r="G423" s="26"/>
      <c r="H423" s="61"/>
      <c r="I423" s="28"/>
      <c r="J423" s="24"/>
      <c r="K423" s="24"/>
      <c r="L423" s="30"/>
    </row>
    <row r="424" spans="1:12" x14ac:dyDescent="0.25">
      <c r="A424" s="24"/>
      <c r="B424" s="24"/>
      <c r="C424" s="25"/>
      <c r="D424" s="29"/>
      <c r="E424" s="24"/>
      <c r="F424" s="27"/>
      <c r="G424" s="26"/>
      <c r="H424" s="61"/>
      <c r="I424" s="28"/>
      <c r="J424" s="24"/>
      <c r="K424" s="24"/>
      <c r="L424" s="30"/>
    </row>
    <row r="425" spans="1:12" x14ac:dyDescent="0.25">
      <c r="A425" s="24"/>
      <c r="B425" s="24"/>
      <c r="C425" s="25"/>
      <c r="D425" s="29"/>
      <c r="E425" s="24"/>
      <c r="F425" s="27"/>
      <c r="G425" s="26"/>
      <c r="H425" s="61"/>
      <c r="I425" s="28"/>
      <c r="J425" s="24"/>
      <c r="K425" s="24"/>
      <c r="L425" s="30"/>
    </row>
    <row r="426" spans="1:12" x14ac:dyDescent="0.25">
      <c r="A426" s="24" t="s">
        <v>145</v>
      </c>
      <c r="B426" s="24"/>
      <c r="C426" s="106"/>
      <c r="D426" s="107">
        <f>D11+D124+D149+D154+D173+D176+D245+D250+D396+D405+D407+D409+D411+D413+D415+D417+D419+D421</f>
        <v>1427180476.362</v>
      </c>
      <c r="E426" s="24"/>
      <c r="F426" s="27"/>
      <c r="G426" s="107">
        <f>G11+G124+G149+G154+G173+G176+G245+G250+G396+G405+G407+G409+G411+G413+G415+G417+G419</f>
        <v>9909742.2500000019</v>
      </c>
      <c r="H426" s="61"/>
      <c r="I426" s="28"/>
      <c r="J426" s="24"/>
      <c r="K426" s="24"/>
      <c r="L426" s="30"/>
    </row>
    <row r="427" spans="1:12" x14ac:dyDescent="0.25">
      <c r="A427" s="49"/>
      <c r="B427" s="49"/>
      <c r="C427" s="50"/>
      <c r="D427" s="51"/>
      <c r="E427" s="8"/>
      <c r="F427" s="10"/>
      <c r="G427" s="6"/>
      <c r="H427" s="59"/>
      <c r="I427" s="7"/>
      <c r="J427" s="2"/>
      <c r="K427" s="2"/>
      <c r="L427" s="2"/>
    </row>
    <row r="428" spans="1:12" x14ac:dyDescent="0.25">
      <c r="A428" s="49"/>
      <c r="B428" s="49"/>
      <c r="C428" s="50"/>
      <c r="D428" s="51"/>
      <c r="E428" s="8"/>
      <c r="F428" s="10"/>
      <c r="G428" s="6"/>
      <c r="H428" s="59"/>
      <c r="I428" s="7"/>
      <c r="J428" s="2"/>
      <c r="K428" s="2"/>
      <c r="L428" s="2"/>
    </row>
    <row r="429" spans="1:12" x14ac:dyDescent="0.25">
      <c r="A429" s="49"/>
      <c r="B429" s="49"/>
      <c r="C429" s="50"/>
      <c r="D429" s="51"/>
      <c r="E429" s="8"/>
      <c r="F429" s="10"/>
      <c r="G429" s="6"/>
      <c r="H429" s="59"/>
      <c r="I429" s="7"/>
      <c r="J429" s="2"/>
      <c r="K429" s="2"/>
      <c r="L429" s="2"/>
    </row>
    <row r="430" spans="1:12" ht="17.25" customHeight="1" x14ac:dyDescent="0.25">
      <c r="A430" s="49"/>
      <c r="B430" s="49"/>
      <c r="C430" s="50"/>
      <c r="D430" s="51"/>
      <c r="E430" s="8"/>
      <c r="F430" s="10"/>
      <c r="G430" s="6"/>
      <c r="H430" s="59"/>
      <c r="I430" s="7"/>
      <c r="J430" s="2"/>
      <c r="K430" s="2"/>
      <c r="L430" s="2"/>
    </row>
    <row r="431" spans="1:12" x14ac:dyDescent="0.25">
      <c r="A431" s="49"/>
      <c r="B431" s="49"/>
      <c r="C431" s="50"/>
      <c r="D431" s="51"/>
      <c r="E431" s="8"/>
      <c r="F431" s="10"/>
      <c r="G431" s="6"/>
      <c r="H431" s="59"/>
      <c r="I431" s="7"/>
      <c r="J431" s="2"/>
      <c r="K431" s="2"/>
      <c r="L431" s="2"/>
    </row>
    <row r="432" spans="1:12" x14ac:dyDescent="0.25">
      <c r="A432" s="49"/>
      <c r="B432" s="49"/>
      <c r="C432" s="50"/>
      <c r="D432" s="51"/>
      <c r="E432" s="8"/>
      <c r="F432" s="10"/>
      <c r="G432" s="6"/>
      <c r="H432" s="59"/>
      <c r="I432" s="7"/>
      <c r="J432" s="2"/>
      <c r="K432" s="2"/>
      <c r="L432" s="2"/>
    </row>
    <row r="433" spans="1:12" x14ac:dyDescent="0.25">
      <c r="A433" s="49"/>
      <c r="B433" s="49"/>
      <c r="C433" s="50"/>
      <c r="D433" s="51"/>
      <c r="E433" s="8"/>
      <c r="F433" s="10"/>
      <c r="G433" s="6"/>
      <c r="H433" s="59"/>
      <c r="I433" s="7"/>
      <c r="J433" s="2"/>
      <c r="K433" s="2"/>
      <c r="L433" s="2"/>
    </row>
    <row r="434" spans="1:12" x14ac:dyDescent="0.25">
      <c r="A434" s="49"/>
      <c r="B434" s="49"/>
      <c r="C434" s="50"/>
      <c r="D434" s="51"/>
      <c r="E434" s="8"/>
      <c r="F434" s="10"/>
      <c r="G434" s="6"/>
      <c r="H434" s="59"/>
      <c r="I434" s="7"/>
      <c r="J434" s="2"/>
      <c r="K434" s="2"/>
      <c r="L434" s="2"/>
    </row>
    <row r="435" spans="1:12" x14ac:dyDescent="0.25">
      <c r="A435" s="49"/>
      <c r="B435" s="49"/>
      <c r="C435" s="50"/>
      <c r="D435" s="51"/>
      <c r="E435" s="8"/>
      <c r="F435" s="10"/>
      <c r="G435" s="6"/>
      <c r="H435" s="59"/>
      <c r="I435" s="7"/>
      <c r="J435" s="2"/>
      <c r="K435" s="2"/>
      <c r="L435" s="2"/>
    </row>
    <row r="436" spans="1:12" x14ac:dyDescent="0.25">
      <c r="A436" s="49"/>
      <c r="B436" s="49"/>
      <c r="C436" s="50"/>
      <c r="D436" s="51"/>
      <c r="E436" s="8"/>
      <c r="F436" s="10"/>
      <c r="G436" s="6"/>
      <c r="H436" s="59"/>
      <c r="I436" s="7"/>
      <c r="J436" s="2"/>
      <c r="K436" s="2"/>
      <c r="L436" s="2"/>
    </row>
    <row r="437" spans="1:12" x14ac:dyDescent="0.25">
      <c r="A437" s="49"/>
      <c r="B437" s="49"/>
      <c r="C437" s="50"/>
      <c r="D437" s="51"/>
      <c r="E437" s="8"/>
      <c r="F437" s="10"/>
      <c r="G437" s="6"/>
      <c r="H437" s="59"/>
      <c r="I437" s="7"/>
      <c r="J437" s="2"/>
      <c r="K437" s="2"/>
      <c r="L437" s="2"/>
    </row>
    <row r="438" spans="1:12" x14ac:dyDescent="0.25">
      <c r="A438" s="49"/>
      <c r="B438" s="49"/>
      <c r="C438" s="50"/>
      <c r="D438" s="51"/>
      <c r="E438" s="8"/>
      <c r="F438" s="10"/>
      <c r="G438" s="6"/>
      <c r="H438" s="59"/>
      <c r="I438" s="7"/>
      <c r="J438" s="2"/>
      <c r="K438" s="2"/>
      <c r="L438" s="2"/>
    </row>
    <row r="439" spans="1:12" x14ac:dyDescent="0.25">
      <c r="A439" s="49"/>
      <c r="B439" s="49"/>
      <c r="C439" s="50"/>
      <c r="D439" s="51"/>
      <c r="E439" s="8"/>
      <c r="F439" s="10"/>
      <c r="G439" s="6"/>
      <c r="H439" s="59"/>
      <c r="I439" s="7"/>
      <c r="J439" s="2"/>
      <c r="K439" s="2"/>
      <c r="L439" s="2"/>
    </row>
    <row r="440" spans="1:12" x14ac:dyDescent="0.25">
      <c r="A440" s="49"/>
      <c r="B440" s="49"/>
      <c r="C440" s="50"/>
      <c r="D440" s="51"/>
      <c r="E440" s="8"/>
      <c r="F440" s="10"/>
      <c r="G440" s="6"/>
      <c r="H440" s="59"/>
      <c r="I440" s="7"/>
      <c r="J440" s="2"/>
      <c r="K440" s="2"/>
      <c r="L440" s="2"/>
    </row>
    <row r="441" spans="1:12" x14ac:dyDescent="0.25">
      <c r="A441" s="49"/>
      <c r="B441" s="49"/>
      <c r="C441" s="50"/>
      <c r="D441" s="51"/>
      <c r="E441" s="8"/>
      <c r="F441" s="10"/>
      <c r="G441" s="6"/>
      <c r="H441" s="59"/>
      <c r="I441" s="7"/>
      <c r="J441" s="2"/>
      <c r="K441" s="2"/>
      <c r="L441" s="2"/>
    </row>
    <row r="442" spans="1:12" x14ac:dyDescent="0.25">
      <c r="A442" s="49"/>
      <c r="B442" s="49"/>
      <c r="C442" s="50"/>
      <c r="D442" s="51"/>
      <c r="E442" s="8"/>
      <c r="F442" s="10"/>
      <c r="G442" s="6"/>
      <c r="H442" s="59"/>
      <c r="I442" s="7"/>
      <c r="J442" s="2"/>
      <c r="K442" s="2"/>
      <c r="L442" s="2"/>
    </row>
    <row r="443" spans="1:12" x14ac:dyDescent="0.25">
      <c r="A443" s="49"/>
      <c r="B443" s="49"/>
      <c r="C443" s="50"/>
      <c r="D443" s="51"/>
      <c r="E443" s="8"/>
      <c r="F443" s="10"/>
      <c r="G443" s="6"/>
      <c r="H443" s="59"/>
      <c r="I443" s="7"/>
      <c r="J443" s="2"/>
      <c r="K443" s="2"/>
      <c r="L443" s="2"/>
    </row>
    <row r="444" spans="1:12" x14ac:dyDescent="0.25">
      <c r="A444" s="49"/>
      <c r="B444" s="49"/>
      <c r="C444" s="50"/>
      <c r="D444" s="51"/>
      <c r="E444" s="8"/>
      <c r="F444" s="10"/>
      <c r="G444" s="6"/>
      <c r="H444" s="59"/>
      <c r="I444" s="7"/>
      <c r="J444" s="2"/>
      <c r="K444" s="2"/>
      <c r="L444" s="2"/>
    </row>
    <row r="445" spans="1:12" x14ac:dyDescent="0.25">
      <c r="A445" s="49"/>
      <c r="B445" s="49"/>
      <c r="C445" s="50"/>
      <c r="D445" s="51"/>
      <c r="E445" s="8"/>
      <c r="F445" s="10"/>
      <c r="G445" s="6"/>
      <c r="H445" s="59"/>
      <c r="I445" s="7"/>
      <c r="J445" s="2"/>
      <c r="K445" s="2"/>
      <c r="L445" s="2"/>
    </row>
    <row r="446" spans="1:12" x14ac:dyDescent="0.25">
      <c r="A446" s="49"/>
      <c r="B446" s="49"/>
      <c r="C446" s="50"/>
      <c r="D446" s="51"/>
      <c r="E446" s="8"/>
      <c r="F446" s="10"/>
      <c r="G446" s="6"/>
      <c r="H446" s="59"/>
      <c r="I446" s="7"/>
      <c r="J446" s="2"/>
      <c r="K446" s="2"/>
      <c r="L446" s="2"/>
    </row>
    <row r="447" spans="1:12" x14ac:dyDescent="0.25">
      <c r="A447" s="49"/>
      <c r="B447" s="49"/>
      <c r="C447" s="50"/>
      <c r="D447" s="51"/>
      <c r="E447" s="8"/>
      <c r="F447" s="10"/>
      <c r="G447" s="6"/>
      <c r="H447" s="59"/>
      <c r="I447" s="7"/>
      <c r="J447" s="2"/>
      <c r="K447" s="2"/>
      <c r="L447" s="2"/>
    </row>
    <row r="448" spans="1:12" x14ac:dyDescent="0.25">
      <c r="A448" s="49"/>
      <c r="B448" s="49"/>
      <c r="C448" s="50"/>
      <c r="D448" s="51"/>
      <c r="E448" s="8"/>
      <c r="F448" s="10"/>
      <c r="G448" s="6"/>
      <c r="H448" s="59"/>
      <c r="I448" s="7"/>
      <c r="J448" s="2"/>
      <c r="K448" s="2"/>
      <c r="L448" s="2"/>
    </row>
    <row r="449" spans="1:12" x14ac:dyDescent="0.25">
      <c r="A449" s="49"/>
      <c r="B449" s="49"/>
      <c r="C449" s="50"/>
      <c r="D449" s="51"/>
      <c r="E449" s="8"/>
      <c r="F449" s="10"/>
      <c r="G449" s="6"/>
      <c r="H449" s="59"/>
      <c r="I449" s="7"/>
      <c r="J449" s="2"/>
      <c r="K449" s="2" t="s">
        <v>215</v>
      </c>
      <c r="L449" s="2"/>
    </row>
    <row r="450" spans="1:12" x14ac:dyDescent="0.25">
      <c r="A450" s="49"/>
      <c r="B450" s="49"/>
      <c r="C450" s="50"/>
      <c r="D450" s="51"/>
      <c r="E450" s="8"/>
      <c r="F450" s="10"/>
      <c r="G450" s="6"/>
      <c r="H450" s="59"/>
      <c r="I450" s="7"/>
      <c r="J450" s="2"/>
      <c r="K450" s="2"/>
      <c r="L450" s="2"/>
    </row>
    <row r="451" spans="1:12" x14ac:dyDescent="0.25">
      <c r="A451" s="49"/>
      <c r="B451" s="49"/>
      <c r="C451" s="50"/>
      <c r="D451" s="51"/>
      <c r="E451" s="8"/>
      <c r="F451" s="10"/>
      <c r="G451" s="6"/>
      <c r="H451" s="59"/>
      <c r="I451" s="7"/>
      <c r="J451" s="2"/>
      <c r="K451" s="2"/>
      <c r="L451" s="2"/>
    </row>
    <row r="452" spans="1:12" x14ac:dyDescent="0.25">
      <c r="A452" s="49"/>
      <c r="B452" s="49"/>
      <c r="C452" s="50"/>
      <c r="D452" s="51"/>
      <c r="E452" s="8"/>
      <c r="F452" s="10"/>
      <c r="G452" s="6"/>
      <c r="H452" s="59"/>
      <c r="I452" s="7"/>
      <c r="J452" s="2"/>
      <c r="K452" s="2"/>
      <c r="L452" s="2"/>
    </row>
    <row r="453" spans="1:12" x14ac:dyDescent="0.25">
      <c r="A453" s="49"/>
      <c r="B453" s="49"/>
      <c r="C453" s="50"/>
      <c r="D453" s="51"/>
      <c r="E453" s="8"/>
      <c r="F453" s="10"/>
      <c r="G453" s="6"/>
      <c r="H453" s="59"/>
      <c r="I453" s="7"/>
      <c r="J453" s="2"/>
      <c r="K453" s="2"/>
      <c r="L453" s="2"/>
    </row>
    <row r="454" spans="1:12" x14ac:dyDescent="0.25">
      <c r="A454" s="49"/>
      <c r="B454" s="49"/>
      <c r="C454" s="50"/>
      <c r="D454" s="51"/>
      <c r="E454" s="8"/>
      <c r="F454" s="10"/>
      <c r="G454" s="6"/>
      <c r="H454" s="59"/>
      <c r="I454" s="7"/>
      <c r="J454" s="2"/>
      <c r="K454" s="2"/>
      <c r="L454" s="2"/>
    </row>
    <row r="455" spans="1:12" x14ac:dyDescent="0.25">
      <c r="A455" s="49"/>
      <c r="B455" s="49"/>
      <c r="C455" s="50"/>
      <c r="D455" s="51"/>
      <c r="E455" s="8"/>
      <c r="F455" s="10"/>
      <c r="G455" s="6"/>
      <c r="H455" s="59"/>
      <c r="I455" s="7"/>
      <c r="J455" s="2"/>
      <c r="K455" s="2"/>
      <c r="L455" s="2"/>
    </row>
    <row r="456" spans="1:12" x14ac:dyDescent="0.25">
      <c r="A456" s="49"/>
      <c r="B456" s="49"/>
      <c r="C456" s="50"/>
      <c r="D456" s="51"/>
      <c r="E456" s="8"/>
      <c r="F456" s="10"/>
      <c r="G456" s="6"/>
      <c r="H456" s="59"/>
      <c r="I456" s="7"/>
      <c r="J456" s="2"/>
      <c r="K456" s="2"/>
      <c r="L456" s="2"/>
    </row>
    <row r="457" spans="1:12" x14ac:dyDescent="0.25">
      <c r="A457" s="49"/>
      <c r="B457" s="49"/>
      <c r="C457" s="50"/>
      <c r="D457" s="51"/>
      <c r="E457" s="8"/>
      <c r="F457" s="10"/>
      <c r="G457" s="6"/>
      <c r="H457" s="59"/>
      <c r="I457" s="7"/>
      <c r="J457" s="2"/>
      <c r="K457" s="2"/>
      <c r="L457" s="2"/>
    </row>
    <row r="458" spans="1:12" x14ac:dyDescent="0.25">
      <c r="A458" s="49"/>
      <c r="B458" s="49"/>
      <c r="C458" s="50"/>
      <c r="D458" s="51"/>
      <c r="E458" s="8"/>
      <c r="F458" s="10"/>
      <c r="G458" s="6"/>
      <c r="H458" s="59"/>
      <c r="I458" s="7"/>
      <c r="J458" s="2"/>
      <c r="K458" s="2"/>
      <c r="L458" s="2"/>
    </row>
    <row r="459" spans="1:12" x14ac:dyDescent="0.25">
      <c r="A459" s="49"/>
      <c r="B459" s="49"/>
      <c r="C459" s="50"/>
      <c r="D459" s="51"/>
      <c r="E459" s="8"/>
      <c r="F459" s="10"/>
      <c r="G459" s="6"/>
      <c r="H459" s="59"/>
      <c r="I459" s="7"/>
      <c r="J459" s="2"/>
      <c r="K459" s="2"/>
      <c r="L459" s="2"/>
    </row>
    <row r="460" spans="1:12" x14ac:dyDescent="0.25">
      <c r="A460" s="49"/>
      <c r="B460" s="49"/>
      <c r="C460" s="50"/>
      <c r="D460" s="51"/>
      <c r="E460" s="8"/>
      <c r="F460" s="10"/>
      <c r="G460" s="6"/>
      <c r="H460" s="59"/>
      <c r="I460" s="7"/>
      <c r="J460" s="2"/>
      <c r="K460" s="2"/>
      <c r="L460" s="2"/>
    </row>
    <row r="461" spans="1:12" x14ac:dyDescent="0.25">
      <c r="A461" s="49"/>
      <c r="B461" s="49"/>
      <c r="C461" s="50"/>
      <c r="D461" s="51"/>
      <c r="E461" s="8"/>
      <c r="F461" s="10"/>
      <c r="G461" s="6"/>
      <c r="H461" s="59"/>
      <c r="I461" s="7"/>
      <c r="J461" s="2"/>
      <c r="K461" s="2"/>
      <c r="L461" s="2"/>
    </row>
    <row r="462" spans="1:12" x14ac:dyDescent="0.25">
      <c r="A462" s="49"/>
      <c r="B462" s="49"/>
      <c r="C462" s="50"/>
      <c r="D462" s="51"/>
      <c r="E462" s="8"/>
      <c r="F462" s="10"/>
      <c r="G462" s="6"/>
      <c r="H462" s="59"/>
      <c r="I462" s="7"/>
      <c r="J462" s="2"/>
      <c r="K462" s="2"/>
      <c r="L462" s="2"/>
    </row>
    <row r="463" spans="1:12" x14ac:dyDescent="0.25">
      <c r="A463" s="49"/>
      <c r="B463" s="49"/>
      <c r="C463" s="50"/>
      <c r="D463" s="51"/>
      <c r="E463" s="8"/>
      <c r="F463" s="10"/>
      <c r="G463" s="6"/>
      <c r="H463" s="59"/>
      <c r="I463" s="7"/>
      <c r="J463" s="2"/>
      <c r="K463" s="2"/>
      <c r="L463" s="2"/>
    </row>
    <row r="464" spans="1:12" x14ac:dyDescent="0.25">
      <c r="A464" s="49"/>
      <c r="B464" s="49"/>
      <c r="C464" s="50"/>
      <c r="D464" s="51"/>
      <c r="E464" s="8"/>
      <c r="F464" s="10"/>
      <c r="G464" s="6"/>
      <c r="H464" s="59"/>
      <c r="I464" s="7"/>
      <c r="J464" s="2"/>
      <c r="K464" s="2"/>
      <c r="L464" s="2"/>
    </row>
    <row r="465" spans="1:12" x14ac:dyDescent="0.25">
      <c r="A465" s="49"/>
      <c r="B465" s="49"/>
      <c r="C465" s="50"/>
      <c r="D465" s="51"/>
      <c r="E465" s="8"/>
      <c r="F465" s="10"/>
      <c r="G465" s="6"/>
      <c r="H465" s="59"/>
      <c r="I465" s="7"/>
      <c r="J465" s="2"/>
      <c r="K465" s="2"/>
      <c r="L465" s="2"/>
    </row>
  </sheetData>
  <sheetProtection algorithmName="SHA-512" hashValue="EfgibpgqRQIZV7wQZommT6h7wcqX1kiIhavPOBWOlYchokT0AYw77dAjDdVq78GMEtPnthU8Je4hUDD9aZOzbw==" saltValue="ziwkMYkqNf/gMlUx7W2mhg==" spinCount="100000" sheet="1" objects="1" scenarios="1" selectLockedCells="1" sort="0" autoFilter="0" selectUnlockedCells="1"/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0124</vt:lpstr>
      <vt:lpstr>Operativní leasing a nájem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Kvochova, Iva</dc:creator>
  <cp:lastModifiedBy>Wolf Theiss</cp:lastModifiedBy>
  <cp:lastPrinted>2023-09-21T06:53:01Z</cp:lastPrinted>
  <dcterms:created xsi:type="dcterms:W3CDTF">2015-06-05T18:19:34Z</dcterms:created>
  <dcterms:modified xsi:type="dcterms:W3CDTF">2024-03-10T09:06:53Z</dcterms:modified>
</cp:coreProperties>
</file>